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xu/Desktop/bootcamp/hw/"/>
    </mc:Choice>
  </mc:AlternateContent>
  <xr:revisionPtr revIDLastSave="0" documentId="13_ncr:1_{186EC55D-9B94-7A41-BAB4-8184938746F0}" xr6:coauthVersionLast="40" xr6:coauthVersionMax="40" xr10:uidLastSave="{00000000-0000-0000-0000-000000000000}"/>
  <bookViews>
    <workbookView xWindow="200" yWindow="460" windowWidth="28080" windowHeight="15840" xr2:uid="{00000000-000D-0000-FFFF-FFFF00000000}"/>
  </bookViews>
  <sheets>
    <sheet name="Sheet1" sheetId="1" r:id="rId1"/>
    <sheet name="Sheet2" sheetId="17" r:id="rId2"/>
    <sheet name="CATE-PT" sheetId="2" r:id="rId3"/>
    <sheet name="SubCATE-PT" sheetId="3" r:id="rId4"/>
    <sheet name="year-PT" sheetId="4" r:id="rId5"/>
    <sheet name="bonus" sheetId="16" r:id="rId6"/>
    <sheet name="country-pledged-PT" sheetId="8" r:id="rId7"/>
    <sheet name="CATE-pledged-PT" sheetId="10" r:id="rId8"/>
    <sheet name="country-state-PT " sheetId="6" r:id="rId9"/>
    <sheet name="Percent-pledged-PT " sheetId="18" r:id="rId10"/>
  </sheets>
  <definedNames>
    <definedName name="_xlnm._FilterDatabase" localSheetId="0" hidden="1">Sheet1!$Q$1:$Q$4115</definedName>
  </definedNames>
  <calcPr calcId="191029"/>
  <pivotCaches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D13" i="16" l="1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C7" i="16"/>
  <c r="B7" i="16"/>
  <c r="D6" i="16"/>
  <c r="C6" i="16"/>
  <c r="B6" i="16"/>
  <c r="C5" i="16"/>
  <c r="B5" i="16"/>
  <c r="D5" i="16"/>
  <c r="D7" i="16"/>
  <c r="B4" i="16"/>
  <c r="D4" i="16"/>
  <c r="C4" i="16"/>
  <c r="C3" i="16"/>
  <c r="B3" i="16"/>
  <c r="D3" i="16"/>
  <c r="B2" i="16"/>
  <c r="D2" i="16"/>
  <c r="C2" i="1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2" i="16" l="1"/>
  <c r="G2" i="16" s="1"/>
  <c r="E8" i="16"/>
  <c r="E7" i="16"/>
  <c r="F7" i="16" s="1"/>
  <c r="E6" i="16"/>
  <c r="F6" i="16" s="1"/>
  <c r="E5" i="16"/>
  <c r="H5" i="16" s="1"/>
  <c r="E10" i="16"/>
  <c r="F10" i="16" s="1"/>
  <c r="E11" i="16"/>
  <c r="H11" i="16" s="1"/>
  <c r="E9" i="16"/>
  <c r="G9" i="16" s="1"/>
  <c r="E4" i="16"/>
  <c r="H4" i="16" s="1"/>
  <c r="E13" i="16"/>
  <c r="F13" i="16" s="1"/>
  <c r="E12" i="16"/>
  <c r="H12" i="16" s="1"/>
  <c r="F11" i="16"/>
  <c r="H8" i="16"/>
  <c r="G8" i="16"/>
  <c r="G11" i="16"/>
  <c r="G7" i="16"/>
  <c r="F8" i="16"/>
  <c r="H10" i="16"/>
  <c r="G5" i="16"/>
  <c r="E3" i="16"/>
  <c r="G3" i="16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16" l="1"/>
  <c r="H6" i="16"/>
  <c r="H7" i="16"/>
  <c r="I7" i="16" s="1"/>
  <c r="F5" i="16"/>
  <c r="I5" i="16" s="1"/>
  <c r="F2" i="16"/>
  <c r="H2" i="16"/>
  <c r="G10" i="16"/>
  <c r="I10" i="16" s="1"/>
  <c r="F9" i="16"/>
  <c r="H9" i="16"/>
  <c r="G4" i="16"/>
  <c r="I6" i="16"/>
  <c r="G13" i="16"/>
  <c r="F4" i="16"/>
  <c r="F3" i="16"/>
  <c r="H3" i="16"/>
  <c r="I11" i="16"/>
  <c r="H13" i="16"/>
  <c r="G12" i="16"/>
  <c r="F12" i="16"/>
  <c r="I8" i="16"/>
  <c r="I9" i="16" l="1"/>
  <c r="I4" i="16"/>
  <c r="I13" i="16"/>
  <c r="I3" i="16"/>
  <c r="I12" i="16"/>
  <c r="I2" i="16"/>
</calcChain>
</file>

<file path=xl/sharedStrings.xml><?xml version="1.0" encoding="utf-8"?>
<sst xmlns="http://schemas.openxmlformats.org/spreadsheetml/2006/main" count="24890" uniqueCount="8404">
  <si>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</si>
  <si>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</si>
  <si>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</si>
  <si>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</si>
  <si>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</si>
  <si>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</si>
  <si>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</si>
  <si>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</si>
  <si>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</si>
  <si>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</si>
  <si>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</si>
  <si>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</si>
  <si>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</si>
  <si>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</si>
  <si>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</si>
  <si>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</si>
  <si>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</si>
  <si>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</si>
  <si>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</si>
  <si>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</si>
  <si>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</si>
  <si>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</si>
  <si>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</si>
  <si>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</si>
  <si>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</si>
  <si>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</si>
  <si>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</si>
  <si>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</si>
  <si>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</si>
  <si>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</si>
  <si>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</si>
  <si>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</si>
  <si>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</si>
  <si>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</si>
  <si>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</si>
  <si>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</si>
  <si>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</si>
  <si>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</si>
  <si>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</si>
  <si>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</si>
  <si>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</si>
  <si>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</si>
  <si>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</si>
  <si>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</si>
  <si>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</si>
  <si>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</si>
  <si>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</si>
  <si>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</si>
  <si>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</si>
  <si>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</si>
  <si>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</si>
  <si>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</si>
  <si>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</si>
  <si>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</si>
  <si>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</si>
  <si>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</si>
  <si>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</si>
  <si>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</si>
  <si>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</si>
  <si>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</si>
  <si>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</si>
  <si>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</si>
  <si>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</si>
  <si>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</si>
  <si>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</si>
  <si>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</si>
  <si>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</si>
  <si>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</si>
  <si>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</si>
  <si>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</si>
  <si>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</si>
  <si>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</si>
  <si>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</si>
  <si>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</si>
  <si>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</si>
  <si>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</si>
  <si>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</si>
  <si>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</si>
  <si>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</si>
  <si>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</si>
  <si>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</si>
  <si>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</si>
  <si>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</si>
  <si>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</si>
  <si>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</si>
  <si>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</si>
  <si>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</si>
  <si>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</si>
  <si>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</si>
  <si>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</si>
  <si>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</si>
  <si>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</si>
  <si>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</si>
  <si>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</si>
  <si>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</si>
  <si>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</si>
  <si>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</si>
  <si>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</si>
  <si>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</si>
  <si>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</si>
  <si>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</si>
  <si>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</si>
  <si>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</si>
  <si>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</si>
  <si>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</si>
  <si>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</si>
  <si>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</si>
  <si>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</si>
  <si>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</si>
  <si>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</si>
  <si>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</si>
  <si>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</si>
  <si>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</si>
  <si>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</si>
  <si>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</si>
  <si>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</si>
  <si>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</si>
  <si>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</si>
  <si>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</si>
  <si>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</si>
  <si>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</si>
  <si>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</si>
  <si>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</si>
  <si>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</si>
  <si>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</si>
  <si>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</si>
  <si>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</si>
  <si>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</si>
  <si>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</si>
  <si>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</si>
  <si>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</si>
  <si>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</si>
  <si>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</si>
  <si>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</si>
  <si>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</si>
  <si>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</si>
  <si>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</si>
  <si>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</si>
  <si>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</si>
  <si>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</si>
  <si>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</si>
  <si>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</si>
  <si>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</si>
  <si>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</si>
  <si>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</si>
  <si>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</si>
  <si>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</si>
  <si>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</si>
  <si>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</si>
  <si>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</si>
  <si>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</si>
  <si>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</si>
  <si>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</si>
  <si>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</si>
  <si>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</si>
  <si>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</si>
  <si>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</si>
  <si>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</si>
  <si>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</si>
  <si>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</si>
  <si>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</si>
  <si>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</si>
  <si>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</si>
  <si>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</si>
  <si>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</si>
  <si>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</si>
  <si>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</si>
  <si>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</si>
  <si>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</si>
  <si>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</si>
  <si>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</si>
  <si>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</si>
  <si>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</si>
  <si>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</si>
  <si>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</si>
  <si>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</si>
  <si>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</si>
  <si>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</si>
  <si>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</si>
  <si>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</si>
  <si>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</si>
  <si>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</si>
  <si>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</si>
  <si>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</si>
  <si>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</si>
  <si>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</si>
  <si>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</si>
  <si>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</si>
  <si>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</si>
  <si>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</si>
  <si>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</si>
  <si>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</si>
  <si>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</si>
  <si>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</si>
  <si>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</si>
  <si>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</si>
  <si>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</si>
  <si>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</si>
  <si>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</si>
  <si>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</si>
  <si>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</si>
  <si>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</si>
  <si>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</si>
  <si>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</si>
  <si>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</si>
  <si>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</si>
  <si>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</si>
  <si>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</si>
  <si>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</si>
  <si>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</si>
  <si>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</si>
  <si>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</si>
  <si>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</si>
  <si>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</si>
  <si>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</si>
  <si>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</si>
  <si>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</si>
  <si>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</si>
  <si>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</si>
  <si>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</si>
  <si>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</si>
  <si>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</si>
  <si>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</si>
  <si>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</si>
  <si>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</si>
  <si>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</si>
  <si>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</si>
  <si>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</si>
  <si>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</si>
  <si>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</si>
  <si>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</si>
  <si>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</si>
  <si>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</si>
  <si>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</si>
  <si>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</si>
  <si>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</si>
  <si>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</si>
  <si>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</si>
  <si>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</si>
  <si>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</si>
  <si>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</si>
  <si>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</si>
  <si>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</si>
  <si>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</si>
  <si>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</si>
  <si>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</si>
  <si>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</si>
  <si>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</si>
  <si>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</si>
  <si>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</si>
  <si>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</si>
  <si>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</si>
  <si>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</si>
  <si>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</si>
  <si>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</si>
  <si>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</si>
  <si>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</si>
  <si>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</si>
  <si>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</si>
  <si>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</si>
  <si>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</si>
  <si>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</si>
  <si>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</si>
  <si>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</si>
  <si>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</si>
  <si>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</si>
  <si>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</si>
  <si>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</si>
  <si>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</si>
  <si>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</si>
  <si>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</si>
  <si>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</si>
  <si>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</si>
  <si>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</si>
  <si>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</si>
  <si>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</si>
  <si>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</si>
  <si>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</si>
  <si>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</si>
  <si>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</si>
  <si>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</si>
  <si>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</si>
  <si>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</si>
  <si>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</si>
  <si>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</si>
  <si>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</si>
  <si>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</si>
  <si>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</si>
  <si>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</si>
  <si>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</si>
  <si>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</si>
  <si>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</si>
  <si>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</si>
  <si>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</si>
  <si>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</si>
  <si>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</si>
  <si>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</si>
  <si>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</si>
  <si>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</si>
  <si>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</si>
  <si>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</si>
  <si>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</si>
  <si>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</si>
  <si>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</si>
  <si>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</si>
  <si>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</si>
  <si>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</si>
  <si>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</si>
  <si>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</si>
  <si>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</si>
  <si>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</si>
  <si>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</si>
  <si>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</si>
  <si>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</si>
  <si>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</si>
  <si>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</si>
  <si>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</si>
  <si>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</si>
  <si>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</si>
  <si>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</si>
  <si>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</si>
  <si>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</si>
  <si>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</si>
  <si>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</si>
  <si>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</si>
  <si>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</si>
  <si>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</si>
  <si>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</si>
  <si>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</si>
  <si>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</si>
  <si>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</si>
  <si>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</si>
  <si>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</si>
  <si>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</si>
  <si>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</si>
  <si>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</si>
  <si>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</si>
  <si>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</si>
  <si>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</si>
  <si>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</si>
  <si>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</si>
  <si>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</si>
  <si>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</si>
  <si>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</si>
  <si>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</si>
  <si>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</si>
  <si>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</si>
  <si>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</si>
  <si>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</si>
  <si>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</si>
  <si>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</si>
  <si>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</si>
  <si>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</si>
  <si>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</si>
  <si>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</si>
  <si>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</si>
  <si>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</si>
  <si>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</si>
  <si>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</si>
  <si>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</si>
  <si>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</si>
  <si>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</si>
  <si>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</si>
  <si>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</si>
  <si>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</si>
  <si>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</si>
  <si>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</si>
  <si>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</si>
  <si>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</si>
  <si>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</si>
  <si>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</si>
  <si>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</si>
  <si>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</si>
  <si>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</si>
  <si>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</si>
  <si>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</si>
  <si>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</si>
  <si>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</si>
  <si>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</si>
  <si>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</si>
  <si>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</si>
  <si>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</si>
  <si>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</si>
  <si>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</si>
  <si>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</si>
  <si>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</si>
  <si>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</si>
  <si>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</si>
  <si>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</si>
  <si>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</si>
  <si>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</si>
  <si>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</si>
  <si>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</si>
  <si>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</si>
  <si>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</si>
  <si>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</si>
  <si>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</si>
  <si>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</si>
  <si>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</si>
  <si>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</si>
  <si>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</si>
  <si>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</si>
  <si>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</si>
  <si>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</si>
  <si>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</si>
  <si>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</si>
  <si>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</si>
  <si>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</si>
  <si>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</si>
  <si>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</si>
  <si>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</si>
  <si>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</si>
  <si>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</si>
  <si>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</si>
  <si>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</si>
  <si>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</si>
  <si>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</si>
  <si>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</si>
  <si>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</si>
  <si>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</si>
  <si>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</si>
  <si>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</si>
  <si>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</si>
  <si>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</si>
  <si>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</si>
  <si>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</si>
  <si>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</si>
  <si>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</si>
  <si>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</si>
  <si>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</si>
  <si>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</si>
  <si>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</si>
  <si>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</si>
  <si>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</si>
  <si>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</si>
  <si>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</si>
  <si>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</si>
  <si>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</si>
  <si>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</si>
  <si>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</si>
  <si>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</si>
  <si>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</si>
  <si>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</si>
  <si>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</si>
  <si>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</si>
  <si>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</si>
  <si>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</si>
  <si>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</si>
  <si>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</si>
  <si>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</si>
  <si>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</si>
  <si>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</si>
  <si>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</si>
  <si>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</si>
  <si>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</si>
  <si>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</si>
  <si>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</si>
  <si>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</si>
  <si>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</si>
  <si>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</si>
  <si>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</si>
  <si>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</si>
  <si>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</si>
  <si>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</si>
  <si>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</si>
  <si>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</si>
  <si>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</si>
  <si>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</si>
  <si>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</si>
  <si>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</si>
  <si>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</si>
  <si>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</si>
  <si>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</si>
  <si>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</si>
  <si>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</si>
  <si>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</si>
  <si>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</si>
  <si>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</si>
  <si>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</si>
  <si>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</si>
  <si>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</si>
  <si>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</si>
  <si>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</si>
  <si>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</si>
  <si>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</si>
  <si>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</si>
  <si>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</si>
  <si>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</si>
  <si>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</si>
  <si>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</si>
  <si>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</si>
  <si>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</si>
  <si>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</si>
  <si>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</si>
  <si>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</si>
  <si>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</si>
  <si>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</si>
  <si>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</si>
  <si>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</si>
  <si>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</si>
  <si>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</si>
  <si>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</si>
  <si>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</si>
  <si>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</si>
  <si>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</si>
  <si>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</si>
  <si>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</si>
  <si>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</si>
  <si>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</si>
  <si>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</si>
  <si>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</si>
  <si>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</si>
  <si>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</si>
  <si>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</si>
  <si>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</si>
  <si>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</si>
  <si>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</si>
  <si>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</si>
  <si>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</si>
  <si>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</si>
  <si>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</si>
  <si>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</si>
  <si>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</si>
  <si>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</si>
  <si>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</si>
  <si>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</si>
  <si>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</si>
  <si>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</si>
  <si>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</si>
  <si>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</si>
  <si>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</si>
  <si>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</si>
  <si>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</si>
  <si>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</si>
  <si>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</si>
  <si>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</si>
  <si>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</si>
  <si>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</si>
  <si>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</si>
  <si>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</si>
  <si>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</si>
  <si>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</si>
  <si>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</si>
  <si>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</si>
  <si>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</si>
  <si>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</si>
  <si>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</si>
  <si>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</si>
  <si>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</si>
  <si>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</si>
  <si>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</si>
  <si>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</si>
  <si>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</si>
  <si>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</si>
  <si>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</si>
  <si>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</si>
  <si>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</si>
  <si>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</si>
  <si>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</si>
  <si>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</si>
  <si>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</si>
  <si>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</si>
  <si>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</si>
  <si>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</si>
  <si>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</si>
  <si>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</si>
  <si>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</si>
  <si>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</si>
  <si>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</si>
  <si>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</si>
  <si>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</si>
  <si>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</si>
  <si>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</si>
  <si>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</si>
  <si>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</si>
  <si>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</si>
  <si>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</si>
  <si>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</si>
  <si>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</si>
  <si>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</si>
  <si>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</si>
  <si>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</si>
  <si>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</si>
  <si>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</si>
  <si>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</si>
  <si>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</si>
  <si>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</si>
  <si>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</si>
  <si>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</si>
  <si>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</si>
  <si>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</si>
  <si>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</si>
  <si>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</si>
  <si>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</si>
  <si>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</si>
  <si>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</si>
  <si>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</si>
  <si>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</si>
  <si>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</si>
  <si>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</si>
  <si>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</si>
  <si>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</si>
  <si>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</si>
  <si>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</si>
  <si>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</si>
  <si>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</si>
  <si>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</si>
  <si>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</si>
  <si>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</si>
  <si>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</si>
  <si>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</si>
  <si>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</si>
  <si>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</si>
  <si>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</si>
  <si>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</si>
  <si>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</si>
  <si>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</si>
  <si>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</si>
  <si>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</si>
  <si>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</si>
  <si>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</si>
  <si>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</si>
  <si>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</si>
  <si>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</si>
  <si>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</si>
  <si>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</si>
  <si>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</si>
  <si>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</si>
  <si>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</si>
  <si>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</si>
  <si>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</si>
  <si>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</si>
  <si>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</si>
  <si>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</si>
  <si>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</si>
  <si>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</si>
  <si>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</si>
  <si>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</si>
  <si>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</si>
  <si>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</si>
  <si>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</si>
  <si>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</si>
  <si>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</si>
  <si>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</si>
  <si>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</si>
  <si>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</si>
  <si>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</si>
  <si>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</si>
  <si>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</si>
  <si>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</si>
  <si>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</si>
  <si>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</si>
  <si>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</si>
  <si>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</si>
  <si>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</si>
  <si>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</si>
  <si>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</si>
  <si>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</si>
  <si>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</si>
  <si>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</si>
  <si>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</si>
  <si>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</si>
  <si>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</si>
  <si>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</si>
  <si>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</si>
  <si>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</si>
  <si>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</si>
  <si>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</si>
  <si>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</si>
  <si>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</si>
  <si>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</si>
  <si>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</si>
  <si>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</si>
  <si>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</si>
  <si>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</si>
  <si>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</si>
  <si>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</si>
  <si>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</si>
  <si>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</si>
  <si>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</si>
  <si>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</si>
  <si>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</si>
  <si>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</si>
  <si>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</si>
  <si>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</si>
  <si>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</si>
  <si>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</si>
  <si>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</si>
  <si>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</si>
  <si>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</si>
  <si>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</si>
  <si>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</si>
  <si>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</si>
  <si>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</si>
  <si>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</si>
  <si>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</si>
  <si>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</si>
  <si>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</si>
  <si>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</si>
  <si>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</si>
  <si>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</si>
  <si>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</si>
  <si>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</si>
  <si>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</si>
  <si>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</si>
  <si>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</si>
  <si>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</si>
  <si>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</si>
  <si>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</si>
  <si>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</si>
  <si>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</si>
  <si>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</si>
  <si>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</si>
  <si>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</si>
  <si>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</si>
  <si>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</si>
  <si>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</si>
  <si>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</si>
  <si>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</si>
  <si>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</si>
  <si>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</si>
  <si>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</si>
  <si>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</si>
  <si>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</si>
  <si>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</si>
  <si>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</si>
  <si>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</si>
  <si>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</si>
  <si>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</si>
  <si>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</si>
  <si>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</si>
  <si>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</si>
  <si>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</si>
  <si>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</si>
  <si>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</si>
  <si>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</si>
  <si>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</si>
  <si>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</si>
  <si>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</si>
  <si>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</si>
  <si>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</si>
  <si>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</si>
  <si>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</si>
  <si>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</si>
  <si>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</si>
  <si>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</si>
  <si>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</si>
  <si>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</si>
  <si>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</si>
  <si>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</si>
  <si>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</si>
  <si>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</si>
  <si>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</si>
  <si>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</si>
  <si>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</si>
  <si>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</si>
  <si>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</si>
  <si>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</si>
  <si>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</si>
  <si>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</si>
  <si>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</si>
  <si>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</si>
  <si>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</si>
  <si>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</si>
  <si>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</si>
  <si>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</si>
  <si>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</si>
  <si>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</si>
  <si>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</si>
  <si>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</si>
  <si>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</si>
  <si>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</si>
  <si>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</si>
  <si>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</si>
  <si>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</si>
  <si>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</si>
  <si>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</si>
  <si>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</si>
  <si>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</si>
  <si>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</si>
  <si>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</si>
  <si>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</si>
  <si>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</si>
  <si>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</si>
  <si>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</si>
  <si>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</si>
  <si>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</si>
  <si>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</si>
  <si>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</si>
  <si>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</si>
  <si>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</si>
  <si>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</si>
  <si>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</si>
  <si>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</si>
  <si>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</si>
  <si>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</si>
  <si>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</si>
  <si>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</si>
  <si>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</si>
  <si>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</si>
  <si>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</si>
  <si>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</si>
  <si>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</si>
  <si>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</si>
  <si>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</si>
  <si>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</si>
  <si>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</si>
  <si>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</si>
  <si>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</si>
  <si>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</si>
  <si>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</si>
  <si>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</si>
  <si>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</si>
  <si>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</si>
  <si>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</si>
  <si>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</si>
  <si>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</si>
  <si>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</si>
  <si>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</si>
  <si>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</si>
  <si>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</si>
  <si>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</si>
  <si>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</si>
  <si>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</si>
  <si>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</si>
  <si>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</si>
  <si>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</si>
  <si>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</si>
  <si>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</si>
  <si>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</si>
  <si>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</si>
  <si>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</si>
  <si>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</si>
  <si>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</si>
  <si>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</si>
  <si>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</si>
  <si>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</si>
  <si>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</si>
  <si>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</si>
  <si>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</si>
  <si>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</si>
  <si>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</si>
  <si>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</si>
  <si>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</si>
  <si>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</si>
  <si>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</si>
  <si>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</si>
  <si>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</si>
  <si>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</si>
  <si>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</si>
  <si>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</si>
  <si>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</si>
  <si>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</si>
  <si>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</si>
  <si>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</si>
  <si>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</si>
  <si>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</si>
  <si>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</si>
  <si>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</si>
  <si>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</si>
  <si>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</si>
  <si>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</si>
  <si>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</si>
  <si>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</si>
  <si>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</si>
  <si>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</si>
  <si>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</si>
  <si>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</si>
  <si>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</si>
  <si>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</si>
  <si>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</si>
  <si>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</si>
  <si>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</si>
  <si>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</si>
  <si>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</si>
  <si>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</si>
  <si>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</si>
  <si>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</si>
  <si>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</si>
  <si>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</si>
  <si>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</si>
  <si>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</si>
  <si>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</si>
  <si>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</si>
  <si>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</si>
  <si>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</si>
  <si>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</si>
  <si>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</si>
  <si>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</si>
  <si>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</si>
  <si>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</si>
  <si>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</si>
  <si>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</si>
  <si>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</si>
  <si>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</si>
  <si>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</si>
  <si>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</si>
  <si>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</si>
  <si>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</si>
  <si>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</si>
  <si>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</si>
  <si>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</si>
  <si>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</si>
  <si>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</si>
  <si>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</si>
  <si>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</si>
  <si>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</si>
  <si>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</si>
  <si>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</si>
  <si>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</si>
  <si>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</si>
  <si>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</si>
  <si>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</si>
  <si>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</si>
  <si>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</si>
  <si>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</si>
  <si>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</si>
  <si>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</si>
  <si>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</si>
  <si>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</si>
  <si>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</si>
  <si>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</si>
  <si>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</si>
  <si>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</si>
  <si>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</si>
  <si>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</si>
  <si>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</si>
  <si>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</si>
  <si>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</si>
  <si>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</si>
  <si>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</si>
  <si>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</si>
  <si>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</si>
  <si>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</si>
  <si>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</si>
  <si>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</si>
  <si>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</si>
  <si>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</si>
  <si>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</si>
  <si>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</si>
  <si>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</si>
  <si>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</si>
  <si>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</si>
  <si>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</si>
  <si>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</si>
  <si>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</si>
  <si>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</si>
  <si>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</si>
  <si>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</si>
  <si>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</si>
  <si>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</si>
  <si>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</si>
  <si>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</si>
  <si>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</si>
  <si>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</si>
  <si>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</si>
  <si>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</si>
  <si>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</si>
  <si>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</si>
  <si>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</si>
  <si>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</si>
  <si>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</si>
  <si>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</si>
  <si>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</si>
  <si>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</si>
  <si>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</si>
  <si>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</si>
  <si>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</si>
  <si>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</si>
  <si>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</si>
  <si>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</si>
  <si>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</si>
  <si>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</si>
  <si>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</si>
  <si>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</si>
  <si>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</si>
  <si>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</si>
  <si>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</si>
  <si>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</si>
  <si>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</si>
  <si>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</si>
  <si>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</si>
  <si>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</si>
  <si>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</si>
  <si>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</si>
  <si>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</si>
  <si>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</si>
  <si>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</si>
  <si>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</si>
  <si>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</si>
  <si>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</si>
  <si>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</si>
  <si>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</si>
  <si>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</si>
  <si>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</si>
  <si>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</si>
  <si>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</si>
  <si>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</si>
  <si>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</si>
  <si>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</si>
  <si>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</si>
  <si>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</si>
  <si>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</si>
  <si>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</si>
  <si>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</si>
  <si>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</si>
  <si>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</si>
  <si>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</si>
  <si>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</si>
  <si>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</si>
  <si>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</si>
  <si>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</si>
  <si>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</si>
  <si>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</si>
  <si>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</si>
  <si>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</si>
  <si>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</si>
  <si>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</si>
  <si>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</si>
  <si>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</si>
  <si>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</si>
  <si>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</si>
  <si>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</si>
  <si>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</si>
  <si>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</si>
  <si>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</si>
  <si>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</si>
  <si>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</si>
  <si>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</si>
  <si>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</si>
  <si>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</si>
  <si>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</si>
  <si>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</si>
  <si>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</si>
  <si>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</si>
  <si>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</si>
  <si>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</si>
  <si>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</si>
  <si>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</si>
  <si>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</si>
  <si>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</si>
  <si>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</si>
  <si>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</si>
  <si>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</si>
  <si>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</si>
  <si>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</si>
  <si>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</si>
  <si>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</si>
  <si>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</si>
  <si>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</si>
  <si>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</si>
  <si>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</si>
  <si>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</si>
  <si>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</si>
  <si>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</si>
  <si>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</si>
  <si>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</si>
  <si>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</si>
  <si>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</si>
  <si>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</si>
  <si>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</si>
  <si>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</si>
  <si>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</si>
  <si>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</si>
  <si>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</si>
  <si>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</si>
  <si>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</si>
  <si>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</si>
  <si>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</si>
  <si>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</si>
  <si>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</si>
  <si>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</si>
  <si>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</si>
  <si>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</si>
  <si>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</si>
  <si>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</si>
  <si>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</si>
  <si>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</si>
  <si>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</si>
  <si>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</si>
  <si>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</si>
  <si>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</si>
  <si>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</si>
  <si>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</si>
  <si>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</si>
  <si>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</si>
  <si>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</si>
  <si>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</si>
  <si>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</si>
  <si>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</si>
  <si>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</si>
  <si>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</si>
  <si>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</si>
  <si>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</si>
  <si>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</si>
  <si>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</si>
  <si>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</si>
  <si>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</si>
  <si>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</si>
  <si>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</si>
  <si>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</si>
  <si>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</si>
  <si>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</si>
  <si>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</si>
  <si>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</si>
  <si>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</si>
  <si>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</si>
  <si>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</si>
  <si>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</si>
  <si>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</si>
  <si>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</si>
  <si>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</si>
  <si>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</si>
  <si>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</si>
  <si>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</si>
  <si>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</si>
  <si>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</si>
  <si>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</si>
  <si>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</si>
  <si>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</si>
  <si>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</si>
  <si>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</si>
  <si>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</si>
  <si>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</si>
  <si>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</si>
  <si>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</si>
  <si>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</si>
  <si>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</si>
  <si>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</si>
  <si>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</si>
  <si>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</si>
  <si>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</si>
  <si>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</si>
  <si>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</si>
  <si>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</si>
  <si>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</si>
  <si>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</si>
  <si>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</si>
  <si>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</si>
  <si>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</si>
  <si>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</si>
  <si>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</si>
  <si>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</si>
  <si>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</si>
  <si>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</si>
  <si>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</si>
  <si>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</si>
  <si>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</si>
  <si>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</si>
  <si>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</si>
  <si>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</si>
  <si>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</si>
  <si>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</si>
  <si>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</si>
  <si>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</si>
  <si>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</si>
  <si>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</si>
  <si>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</si>
  <si>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</si>
  <si>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</si>
  <si>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</si>
  <si>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</si>
  <si>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</si>
  <si>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</si>
  <si>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</si>
  <si>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</si>
  <si>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</si>
  <si>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</si>
  <si>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</si>
  <si>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</si>
  <si>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</si>
  <si>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</si>
  <si>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</si>
  <si>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</si>
  <si>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</si>
  <si>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</si>
  <si>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</si>
  <si>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</si>
  <si>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</si>
  <si>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</si>
  <si>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</si>
  <si>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</si>
  <si>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</si>
  <si>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</si>
  <si>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</si>
  <si>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</si>
  <si>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</si>
  <si>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</si>
  <si>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</si>
  <si>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</si>
  <si>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</si>
  <si>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</si>
  <si>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</si>
  <si>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</si>
  <si>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</si>
  <si>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</si>
  <si>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</si>
  <si>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</si>
  <si>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</si>
  <si>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</si>
  <si>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</si>
  <si>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</si>
  <si>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</si>
  <si>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</si>
  <si>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</si>
  <si>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</si>
  <si>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</si>
  <si>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</si>
  <si>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</si>
  <si>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</si>
  <si>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</si>
  <si>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</si>
  <si>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</si>
  <si>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</si>
  <si>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</si>
  <si>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</si>
  <si>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</si>
  <si>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</si>
  <si>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</si>
  <si>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</si>
  <si>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</si>
  <si>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</si>
  <si>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</si>
  <si>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</si>
  <si>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</si>
  <si>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</si>
  <si>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</si>
  <si>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</si>
  <si>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</si>
  <si>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</si>
  <si>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</si>
  <si>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</si>
  <si>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</si>
  <si>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</si>
  <si>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</si>
  <si>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</si>
  <si>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</si>
  <si>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</si>
  <si>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</si>
  <si>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</si>
  <si>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</si>
  <si>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</si>
  <si>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</si>
  <si>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</si>
  <si>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</si>
  <si>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</si>
  <si>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</si>
  <si>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</si>
  <si>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</si>
  <si>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</si>
  <si>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</si>
  <si>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</si>
  <si>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</si>
  <si>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</si>
  <si>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</si>
  <si>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</si>
  <si>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</si>
  <si>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</si>
  <si>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</si>
  <si>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</si>
  <si>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</si>
  <si>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</si>
  <si>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</si>
  <si>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</si>
  <si>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</si>
  <si>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</si>
  <si>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</si>
  <si>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</si>
  <si>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</si>
  <si>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</si>
  <si>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</si>
  <si>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</si>
  <si>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</si>
  <si>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</si>
  <si>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</si>
  <si>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</si>
  <si>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</si>
  <si>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</si>
  <si>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</si>
  <si>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</si>
  <si>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</si>
  <si>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</si>
  <si>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</si>
  <si>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</si>
  <si>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</si>
  <si>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</si>
  <si>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</si>
  <si>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</si>
  <si>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</si>
  <si>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</si>
  <si>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</si>
  <si>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</si>
  <si>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</si>
  <si>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</si>
  <si>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</si>
  <si>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</si>
  <si>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</si>
  <si>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</si>
  <si>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</si>
  <si>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</si>
  <si>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</si>
  <si>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</si>
  <si>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</si>
  <si>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</si>
  <si>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</si>
  <si>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</si>
  <si>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</si>
  <si>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</si>
  <si>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</si>
  <si>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</si>
  <si>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</si>
  <si>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</si>
  <si>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</si>
  <si>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</si>
  <si>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</si>
  <si>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</si>
  <si>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</si>
  <si>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</si>
  <si>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</si>
  <si>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</si>
  <si>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</si>
  <si>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</si>
  <si>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</si>
  <si>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</si>
  <si>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</si>
  <si>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</si>
  <si>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</si>
  <si>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</si>
  <si>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</si>
  <si>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</si>
  <si>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</si>
  <si>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</si>
  <si>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</si>
  <si>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</si>
  <si>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</si>
  <si>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</si>
  <si>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</si>
  <si>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</si>
  <si>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</si>
  <si>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</si>
  <si>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</si>
  <si>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</si>
  <si>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</si>
  <si>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</si>
  <si>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</si>
  <si>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</si>
  <si>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</si>
  <si>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</si>
  <si>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</si>
  <si>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</si>
  <si>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</si>
  <si>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</si>
  <si>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</si>
  <si>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</si>
  <si>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</si>
  <si>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</si>
  <si>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</si>
  <si>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</si>
  <si>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</si>
  <si>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</si>
  <si>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</si>
  <si>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</si>
  <si>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</si>
  <si>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</si>
  <si>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</si>
  <si>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</si>
  <si>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</si>
  <si>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</si>
  <si>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</si>
  <si>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</si>
  <si>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</si>
  <si>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</si>
  <si>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</si>
  <si>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</si>
  <si>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</si>
  <si>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</si>
  <si>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</si>
  <si>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</si>
  <si>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</si>
  <si>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</si>
  <si>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</si>
  <si>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</si>
  <si>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</si>
  <si>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</si>
  <si>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</si>
  <si>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</si>
  <si>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</si>
  <si>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</si>
  <si>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</si>
  <si>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</si>
  <si>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</si>
  <si>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</si>
  <si>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</si>
  <si>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</si>
  <si>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</si>
  <si>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</si>
  <si>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</si>
  <si>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</si>
  <si>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</si>
  <si>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</si>
  <si>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</si>
  <si>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</si>
  <si>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</si>
  <si>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</si>
  <si>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</si>
  <si>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</si>
  <si>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</si>
  <si>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</si>
  <si>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</si>
  <si>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</si>
  <si>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</si>
  <si>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</si>
  <si>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</si>
  <si>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</si>
  <si>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</si>
  <si>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</si>
  <si>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</si>
  <si>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</si>
  <si>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</si>
  <si>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</si>
  <si>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</si>
  <si>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</si>
  <si>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</si>
  <si>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</si>
  <si>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</si>
  <si>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</si>
  <si>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</si>
  <si>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</si>
  <si>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</si>
  <si>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</si>
  <si>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</si>
  <si>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</si>
  <si>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</si>
  <si>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</si>
  <si>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</si>
  <si>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</si>
  <si>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</si>
  <si>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</si>
  <si>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</si>
  <si>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</si>
  <si>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</si>
  <si>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</si>
  <si>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</si>
  <si>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</si>
  <si>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</si>
  <si>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</si>
  <si>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</si>
  <si>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</si>
  <si>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</si>
  <si>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</si>
  <si>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</si>
  <si>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</si>
  <si>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</si>
  <si>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</si>
  <si>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</si>
  <si>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</si>
  <si>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</si>
  <si>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</si>
  <si>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</si>
  <si>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</si>
  <si>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</si>
  <si>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</si>
  <si>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</si>
  <si>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</si>
  <si>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</si>
  <si>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</si>
  <si>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</si>
  <si>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</si>
  <si>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</si>
  <si>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</si>
  <si>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</si>
  <si>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</si>
  <si>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</si>
  <si>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</si>
  <si>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</si>
  <si>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</si>
  <si>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</si>
  <si>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</si>
  <si>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</si>
  <si>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</si>
  <si>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</si>
  <si>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</si>
  <si>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</si>
  <si>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</si>
  <si>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</si>
  <si>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</si>
  <si>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</si>
  <si>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</si>
  <si>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</si>
  <si>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</si>
  <si>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</si>
  <si>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</si>
  <si>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</si>
  <si>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</si>
  <si>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</si>
  <si>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</si>
  <si>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</si>
  <si>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</si>
  <si>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</si>
  <si>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</si>
  <si>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</si>
  <si>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</si>
  <si>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</si>
  <si>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</si>
  <si>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</si>
  <si>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</si>
  <si>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</si>
  <si>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</si>
  <si>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</si>
  <si>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</si>
  <si>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</si>
  <si>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</si>
  <si>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</si>
  <si>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</si>
  <si>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</si>
  <si>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</si>
  <si>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</si>
  <si>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</si>
  <si>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</si>
  <si>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</si>
  <si>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</si>
  <si>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</si>
  <si>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</si>
  <si>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</si>
  <si>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</si>
  <si>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</si>
  <si>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</si>
  <si>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</si>
  <si>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</si>
  <si>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</si>
  <si>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</si>
  <si>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</si>
  <si>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</si>
  <si>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</si>
  <si>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</si>
  <si>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</si>
  <si>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</si>
  <si>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</si>
  <si>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</si>
  <si>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</si>
  <si>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</si>
  <si>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</si>
  <si>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</si>
  <si>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</si>
  <si>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</si>
  <si>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</si>
  <si>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</si>
  <si>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</si>
  <si>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</si>
  <si>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</si>
  <si>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</si>
  <si>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</si>
  <si>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</si>
  <si>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</si>
  <si>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</si>
  <si>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</si>
  <si>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</si>
  <si>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</si>
  <si>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</si>
  <si>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</si>
  <si>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</si>
  <si>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</si>
  <si>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</si>
  <si>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</si>
  <si>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</si>
  <si>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</si>
  <si>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</si>
  <si>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</si>
  <si>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</si>
  <si>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</si>
  <si>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</si>
  <si>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</si>
  <si>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</si>
  <si>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</si>
  <si>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</si>
  <si>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</si>
  <si>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</si>
  <si>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</si>
  <si>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</si>
  <si>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</si>
  <si>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</si>
  <si>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</si>
  <si>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</si>
  <si>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</si>
  <si>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</si>
  <si>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</si>
  <si>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</si>
  <si>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</si>
  <si>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</si>
  <si>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</si>
  <si>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</si>
  <si>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</si>
  <si>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</si>
  <si>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</si>
  <si>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</si>
  <si>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</si>
  <si>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</si>
  <si>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</si>
  <si>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</si>
  <si>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</si>
  <si>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</si>
  <si>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</si>
  <si>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</si>
  <si>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</si>
  <si>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</si>
  <si>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</si>
  <si>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</si>
  <si>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</si>
  <si>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</si>
  <si>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</si>
  <si>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</si>
  <si>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</si>
  <si>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</si>
  <si>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</si>
  <si>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</si>
  <si>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</si>
  <si>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</si>
  <si>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</si>
  <si>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</si>
  <si>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</si>
  <si>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</si>
  <si>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</si>
  <si>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</si>
  <si>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</si>
  <si>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</si>
  <si>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</si>
  <si>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</si>
  <si>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</si>
  <si>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</si>
  <si>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</si>
  <si>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</si>
  <si>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</si>
  <si>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</si>
  <si>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</si>
  <si>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</si>
  <si>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</si>
  <si>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</si>
  <si>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</si>
  <si>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</si>
  <si>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</si>
  <si>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</si>
  <si>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</si>
  <si>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</si>
  <si>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</si>
  <si>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</si>
  <si>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</si>
  <si>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</si>
  <si>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</si>
  <si>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</si>
  <si>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</si>
  <si>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</si>
  <si>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</si>
  <si>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</si>
  <si>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</si>
  <si>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</si>
  <si>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</si>
  <si>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</si>
  <si>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</si>
  <si>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</si>
  <si>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</si>
  <si>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</si>
  <si>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</si>
  <si>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</si>
  <si>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</si>
  <si>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</si>
  <si>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</si>
  <si>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</si>
  <si>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</si>
  <si>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</si>
  <si>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</si>
  <si>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</si>
  <si>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</si>
  <si>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</si>
  <si>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</si>
  <si>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</si>
  <si>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</si>
  <si>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</si>
  <si>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</si>
  <si>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</si>
  <si>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</si>
  <si>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</si>
  <si>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</si>
  <si>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</si>
  <si>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</si>
  <si>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</si>
  <si>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</si>
  <si>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</si>
  <si>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</si>
  <si>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</si>
  <si>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</si>
  <si>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</si>
  <si>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</si>
  <si>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</si>
  <si>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</si>
  <si>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</si>
  <si>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</si>
  <si>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</si>
  <si>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</si>
  <si>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</si>
  <si>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</si>
  <si>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</si>
  <si>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</si>
  <si>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</si>
  <si>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</si>
  <si>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</si>
  <si>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</si>
  <si>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</si>
  <si>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</si>
  <si>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</si>
  <si>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</si>
  <si>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</si>
  <si>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</si>
  <si>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</si>
  <si>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</si>
  <si>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</si>
  <si>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</si>
  <si>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</si>
  <si>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</si>
  <si>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</si>
  <si>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</si>
  <si>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</si>
  <si>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</si>
  <si>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</si>
  <si>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</si>
  <si>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</si>
  <si>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</si>
  <si>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</si>
  <si>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</si>
  <si>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</si>
  <si>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</si>
  <si>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</si>
  <si>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</si>
  <si>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</si>
  <si>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</si>
  <si>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</si>
  <si>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</si>
  <si>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</si>
  <si>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</si>
  <si>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</si>
  <si>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</si>
  <si>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</si>
  <si>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</si>
  <si>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</si>
  <si>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</si>
  <si>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</si>
  <si>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</si>
  <si>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</si>
  <si>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</si>
  <si>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</si>
  <si>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</si>
  <si>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</si>
  <si>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</si>
  <si>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</si>
  <si>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</si>
  <si>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</si>
  <si>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</si>
  <si>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</si>
  <si>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</si>
  <si>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</si>
  <si>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</si>
  <si>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</si>
  <si>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</si>
  <si>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</si>
  <si>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</si>
  <si>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</si>
  <si>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</si>
  <si>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</si>
  <si>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</si>
  <si>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</si>
  <si>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</si>
  <si>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</si>
  <si>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</si>
  <si>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</si>
  <si>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</si>
  <si>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</si>
  <si>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</si>
  <si>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</si>
  <si>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</si>
  <si>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</si>
  <si>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</si>
  <si>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</si>
  <si>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</si>
  <si>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</si>
  <si>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</si>
  <si>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</si>
  <si>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</si>
  <si>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</si>
  <si>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</si>
  <si>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</si>
  <si>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</si>
  <si>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</si>
  <si>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</si>
  <si>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</si>
  <si>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</si>
  <si>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</si>
  <si>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</si>
  <si>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</si>
  <si>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</si>
  <si>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</si>
  <si>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</si>
  <si>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</si>
  <si>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</si>
  <si>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</si>
  <si>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</si>
  <si>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</si>
  <si>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</si>
  <si>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</si>
  <si>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</si>
  <si>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</si>
  <si>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</si>
  <si>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</si>
  <si>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</si>
  <si>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</si>
  <si>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</si>
  <si>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</si>
  <si>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</si>
  <si>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</si>
  <si>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</si>
  <si>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</si>
  <si>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</si>
  <si>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</si>
  <si>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</si>
  <si>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</si>
  <si>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</si>
  <si>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</si>
  <si>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</si>
  <si>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</si>
  <si>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</si>
  <si>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</si>
  <si>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</si>
  <si>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</si>
  <si>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</si>
  <si>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</si>
  <si>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</si>
  <si>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</si>
  <si>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</si>
  <si>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</si>
  <si>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</si>
  <si>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</si>
  <si>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</si>
  <si>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</si>
  <si>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</si>
  <si>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</si>
  <si>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</si>
  <si>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</si>
  <si>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</si>
  <si>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</si>
  <si>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</si>
  <si>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</si>
  <si>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</si>
  <si>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</si>
  <si>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</si>
  <si>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</si>
  <si>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</si>
  <si>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</si>
  <si>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</si>
  <si>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</si>
  <si>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</si>
  <si>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</si>
  <si>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</si>
  <si>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</si>
  <si>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</si>
  <si>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</si>
  <si>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</si>
  <si>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</si>
  <si>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</si>
  <si>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</si>
  <si>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</si>
  <si>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</si>
  <si>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</si>
  <si>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</si>
  <si>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</si>
  <si>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</si>
  <si>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</si>
  <si>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</si>
  <si>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</si>
  <si>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</si>
  <si>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</si>
  <si>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</si>
  <si>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</si>
  <si>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</si>
  <si>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</si>
  <si>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</si>
  <si>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</si>
  <si>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</si>
  <si>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</si>
  <si>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</si>
  <si>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</si>
  <si>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</si>
  <si>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</si>
  <si>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</si>
  <si>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</si>
  <si>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</si>
  <si>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</si>
  <si>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</si>
  <si>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</si>
  <si>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</si>
  <si>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</si>
  <si>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</si>
  <si>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</si>
  <si>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</si>
  <si>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</si>
  <si>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</si>
  <si>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</si>
  <si>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</si>
  <si>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</si>
  <si>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</si>
  <si>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</si>
  <si>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</si>
  <si>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</si>
  <si>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</si>
  <si>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</si>
  <si>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</si>
  <si>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</si>
  <si>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</si>
  <si>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</si>
  <si>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</si>
  <si>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</si>
  <si>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</si>
  <si>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</si>
  <si>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</si>
  <si>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</si>
  <si>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</si>
  <si>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</si>
  <si>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</si>
  <si>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</si>
  <si>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</si>
  <si>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</si>
  <si>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</si>
  <si>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</si>
  <si>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</si>
  <si>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</si>
  <si>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</si>
  <si>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</si>
  <si>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</si>
  <si>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</si>
  <si>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</si>
  <si>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</si>
  <si>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</si>
  <si>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</si>
  <si>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</si>
  <si>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</si>
  <si>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</si>
  <si>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</si>
  <si>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</si>
  <si>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</si>
  <si>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</si>
  <si>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</si>
  <si>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</si>
  <si>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</si>
  <si>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</si>
  <si>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</si>
  <si>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</si>
  <si>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</si>
  <si>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</si>
  <si>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</si>
  <si>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</si>
  <si>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</si>
  <si>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</si>
  <si>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</si>
  <si>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</si>
  <si>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</si>
  <si>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</si>
  <si>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</si>
  <si>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</si>
  <si>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</si>
  <si>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</si>
  <si>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</si>
  <si>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</si>
  <si>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</si>
  <si>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</si>
  <si>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</si>
  <si>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</si>
  <si>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</si>
  <si>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</si>
  <si>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</si>
  <si>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</si>
  <si>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</si>
  <si>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</si>
  <si>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</si>
  <si>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</si>
  <si>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</si>
  <si>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</si>
  <si>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</si>
  <si>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</si>
  <si>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</si>
  <si>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</si>
  <si>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</si>
  <si>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</si>
  <si>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</si>
  <si>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</si>
  <si>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</si>
  <si>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</si>
  <si>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</si>
  <si>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</si>
  <si>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</si>
  <si>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</si>
  <si>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</si>
  <si>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</si>
  <si>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</si>
  <si>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</si>
  <si>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</si>
  <si>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</si>
  <si>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</si>
  <si>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</si>
  <si>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</si>
  <si>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</si>
  <si>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</si>
  <si>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</si>
  <si>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</si>
  <si>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</si>
  <si>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</si>
  <si>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</si>
  <si>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</si>
  <si>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</si>
  <si>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</si>
  <si>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</si>
  <si>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</si>
  <si>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</si>
  <si>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</si>
  <si>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</si>
  <si>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</si>
  <si>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</si>
  <si>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</si>
  <si>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</si>
  <si>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</si>
  <si>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</si>
  <si>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</si>
  <si>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</si>
  <si>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</si>
  <si>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</si>
  <si>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</si>
  <si>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</si>
  <si>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</si>
  <si>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</si>
  <si>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</si>
  <si>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</si>
  <si>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</si>
  <si>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</si>
  <si>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</si>
  <si>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</si>
  <si>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</si>
  <si>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</si>
  <si>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</si>
  <si>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</si>
  <si>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</si>
  <si>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</si>
  <si>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</si>
  <si>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</si>
  <si>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</si>
  <si>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</si>
  <si>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</si>
  <si>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</si>
  <si>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</si>
  <si>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</si>
  <si>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</si>
  <si>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</si>
  <si>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</si>
  <si>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</si>
  <si>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</si>
  <si>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</si>
  <si>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</si>
  <si>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</si>
  <si>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</si>
  <si>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</si>
  <si>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</si>
  <si>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</si>
  <si>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</si>
  <si>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</si>
  <si>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</si>
  <si>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</si>
  <si>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</si>
  <si>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</si>
  <si>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</si>
  <si>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</si>
  <si>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</si>
  <si>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</si>
  <si>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</si>
  <si>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</si>
  <si>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</si>
  <si>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</si>
  <si>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</si>
  <si>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</si>
  <si>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</si>
  <si>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</si>
  <si>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</si>
  <si>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</si>
  <si>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</si>
  <si>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</si>
  <si>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</si>
  <si>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</si>
  <si>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</si>
  <si>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</si>
  <si>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</si>
  <si>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</si>
  <si>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</si>
  <si>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</si>
  <si>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</si>
  <si>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</si>
  <si>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</si>
  <si>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</si>
  <si>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</si>
  <si>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</si>
  <si>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</si>
  <si>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</si>
  <si>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</si>
  <si>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</si>
  <si>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</si>
  <si>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</si>
  <si>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</si>
  <si>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</si>
  <si>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</si>
  <si>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</si>
  <si>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</si>
  <si>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</si>
  <si>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</si>
  <si>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</si>
  <si>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</si>
  <si>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</si>
  <si>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</si>
  <si>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</si>
  <si>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</si>
  <si>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</si>
  <si>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</si>
  <si>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</si>
  <si>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</si>
  <si>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</si>
  <si>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</si>
  <si>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</si>
  <si>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</si>
  <si>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</si>
  <si>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</si>
  <si>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</si>
  <si>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</si>
  <si>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</si>
  <si>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</si>
  <si>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</si>
  <si>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</si>
  <si>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</si>
  <si>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</si>
  <si>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</si>
  <si>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</si>
  <si>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</si>
  <si>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</si>
  <si>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</si>
  <si>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</si>
  <si>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</si>
  <si>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</si>
  <si>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</si>
  <si>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</si>
  <si>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</si>
  <si>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</si>
  <si>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</si>
  <si>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</si>
  <si>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</si>
  <si>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</si>
  <si>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</si>
  <si>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</si>
  <si>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</si>
  <si>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</si>
  <si>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</si>
  <si>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</si>
  <si>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</si>
  <si>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</si>
  <si>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</si>
  <si>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</si>
  <si>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</si>
  <si>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</si>
  <si>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</si>
  <si>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</si>
  <si>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</si>
  <si>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</si>
  <si>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</si>
  <si>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</si>
  <si>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</si>
  <si>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</si>
  <si>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</si>
  <si>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</si>
  <si>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</si>
  <si>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</si>
  <si>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</si>
  <si>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</si>
  <si>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</si>
  <si>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</si>
  <si>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</si>
  <si>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</si>
  <si>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</si>
  <si>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</si>
  <si>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</si>
  <si>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</si>
  <si>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</si>
  <si>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</si>
  <si>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</si>
  <si>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</si>
  <si>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</si>
  <si>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</si>
  <si>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</si>
  <si>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</si>
  <si>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</si>
  <si>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</si>
  <si>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</si>
  <si>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</si>
  <si>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</si>
  <si>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</si>
  <si>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</si>
  <si>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</si>
  <si>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</si>
  <si>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</si>
  <si>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</si>
  <si>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</si>
  <si>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</si>
  <si>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</si>
  <si>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</si>
  <si>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</si>
  <si>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</si>
  <si>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</si>
  <si>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</si>
  <si>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</si>
  <si>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</si>
  <si>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</si>
  <si>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</si>
  <si>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</si>
  <si>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</si>
  <si>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</si>
  <si>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</si>
  <si>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</si>
  <si>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</si>
  <si>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</si>
  <si>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</si>
  <si>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</si>
  <si>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</si>
  <si>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</si>
  <si>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</si>
  <si>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</si>
  <si>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</si>
  <si>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</si>
  <si>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</si>
  <si>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</si>
  <si>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</si>
  <si>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</si>
  <si>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</si>
  <si>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</si>
  <si>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</si>
  <si>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</si>
  <si>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</si>
  <si>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</si>
  <si>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</si>
  <si>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</si>
  <si>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</si>
  <si>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</si>
  <si>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</si>
  <si>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</si>
  <si>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</si>
  <si>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</si>
  <si>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</si>
  <si>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</si>
  <si>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</si>
  <si>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</si>
  <si>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</si>
  <si>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</si>
  <si>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</si>
  <si>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</si>
  <si>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</si>
  <si>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</si>
  <si>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</si>
  <si>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</si>
  <si>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</si>
  <si>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</si>
  <si>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</si>
  <si>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</si>
  <si>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</si>
  <si>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</si>
  <si>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</si>
  <si>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</si>
  <si>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</si>
  <si>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</si>
  <si>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</si>
  <si>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</si>
  <si>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</si>
  <si>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</si>
  <si>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</si>
  <si>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</si>
  <si>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</si>
  <si>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</si>
  <si>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</si>
  <si>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</si>
  <si>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</si>
  <si>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</si>
  <si>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</si>
  <si>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</si>
  <si>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</si>
  <si>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</si>
  <si>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</si>
  <si>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</si>
  <si>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</si>
  <si>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</si>
  <si>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</si>
  <si>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</si>
  <si>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</si>
  <si>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</si>
  <si>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</si>
  <si>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</si>
  <si>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</si>
  <si>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</si>
  <si>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</si>
  <si>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</si>
  <si>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</si>
  <si>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</si>
  <si>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</si>
  <si>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</si>
  <si>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</si>
  <si>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</si>
  <si>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</si>
  <si>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</si>
  <si>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</si>
  <si>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</si>
  <si>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</si>
  <si>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</si>
  <si>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</si>
  <si>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</si>
  <si>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</si>
  <si>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</si>
  <si>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</si>
  <si>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</si>
  <si>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</si>
  <si>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</si>
  <si>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</si>
  <si>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</si>
  <si>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</si>
  <si>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</si>
  <si>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</si>
  <si>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</si>
  <si>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</si>
  <si>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</si>
  <si>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</si>
  <si>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</si>
  <si>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</si>
  <si>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</si>
  <si>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</si>
  <si>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</si>
  <si>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</si>
  <si>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</si>
  <si>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</si>
  <si>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</si>
  <si>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</si>
  <si>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</si>
  <si>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</si>
  <si>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</si>
  <si>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</si>
  <si>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</si>
  <si>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</si>
  <si>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</si>
  <si>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</si>
  <si>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</si>
  <si>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</si>
  <si>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</si>
  <si>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</si>
  <si>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</si>
  <si>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</si>
  <si>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</si>
  <si>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</si>
  <si>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</si>
  <si>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</si>
  <si>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</si>
  <si>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</si>
  <si>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</si>
  <si>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</si>
  <si>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</si>
  <si>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</si>
  <si>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</si>
  <si>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</si>
  <si>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</si>
  <si>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</si>
  <si>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</si>
  <si>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</si>
  <si>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</si>
  <si>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</si>
  <si>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</si>
  <si>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</si>
  <si>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</si>
  <si>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</si>
  <si>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</si>
  <si>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</si>
  <si>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</si>
  <si>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</si>
  <si>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</si>
  <si>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</si>
  <si>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</si>
  <si>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</si>
  <si>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</si>
  <si>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</si>
  <si>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</si>
  <si>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</si>
  <si>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</si>
  <si>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</si>
  <si>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</si>
  <si>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</si>
  <si>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</si>
  <si>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</si>
  <si>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</si>
  <si>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</si>
  <si>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</si>
  <si>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</si>
  <si>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</si>
  <si>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</si>
  <si>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</si>
  <si>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</si>
  <si>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</si>
  <si>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</si>
  <si>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</si>
  <si>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</si>
  <si>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</si>
  <si>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</si>
  <si>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</si>
  <si>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</si>
  <si>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</si>
  <si>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</si>
  <si>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</si>
  <si>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</si>
  <si>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</si>
  <si>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</si>
  <si>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</si>
  <si>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</si>
  <si>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</si>
  <si>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</si>
  <si>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</si>
  <si>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</si>
  <si>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</si>
  <si>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</si>
  <si>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</si>
  <si>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</si>
  <si>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</si>
  <si>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</si>
  <si>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</si>
  <si>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</si>
  <si>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</si>
  <si>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</si>
  <si>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</si>
  <si>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</si>
  <si>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</si>
  <si>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</si>
  <si>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</si>
  <si>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</si>
  <si>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</si>
  <si>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</si>
  <si>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</si>
  <si>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</si>
  <si>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</si>
  <si>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</si>
  <si>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</si>
  <si>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</si>
  <si>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</si>
  <si>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</si>
  <si>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</si>
  <si>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</si>
  <si>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</si>
  <si>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</si>
  <si>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</si>
  <si>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</si>
  <si>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</si>
  <si>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</si>
  <si>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</si>
  <si>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</si>
  <si>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</si>
  <si>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</si>
  <si>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</si>
  <si>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</si>
  <si>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</si>
  <si>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</si>
  <si>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</si>
  <si>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</si>
  <si>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</si>
  <si>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</si>
  <si>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</si>
  <si>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</si>
  <si>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</si>
  <si>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</si>
  <si>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</si>
  <si>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</si>
  <si>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</si>
  <si>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</si>
  <si>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</si>
  <si>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</si>
  <si>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</si>
  <si>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</si>
  <si>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</si>
  <si>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</si>
  <si>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</si>
  <si>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</si>
  <si>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</si>
  <si>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</si>
  <si>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</si>
  <si>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</si>
  <si>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</si>
  <si>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</si>
  <si>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</si>
  <si>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</si>
  <si>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</si>
  <si>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</si>
  <si>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</si>
  <si>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</si>
  <si>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</si>
  <si>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</si>
  <si>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</si>
  <si>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</si>
  <si>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</si>
  <si>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</si>
  <si>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</si>
  <si>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</si>
  <si>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</si>
  <si>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</si>
  <si>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</si>
  <si>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</si>
  <si>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</si>
  <si>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</si>
  <si>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</si>
  <si>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</si>
  <si>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</si>
  <si>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</si>
  <si>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</si>
  <si>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</si>
  <si>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</si>
  <si>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</si>
  <si>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</si>
  <si>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</si>
  <si>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</si>
  <si>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</si>
  <si>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</si>
  <si>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</si>
  <si>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</si>
  <si>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</si>
  <si>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</si>
  <si>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</si>
  <si>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</si>
  <si>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</si>
  <si>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</si>
  <si>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</si>
  <si>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</si>
  <si>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</si>
  <si>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</si>
  <si>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</si>
  <si>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</si>
  <si>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</si>
  <si>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</si>
  <si>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</si>
  <si>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</si>
  <si>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</si>
  <si>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</si>
  <si>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</si>
  <si>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</si>
  <si>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</si>
  <si>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</si>
  <si>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</si>
  <si>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</si>
  <si>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</si>
  <si>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</si>
  <si>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</si>
  <si>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</si>
  <si>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</si>
  <si>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</si>
  <si>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</si>
  <si>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</si>
  <si>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</si>
  <si>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</si>
  <si>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</si>
  <si>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</si>
  <si>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</si>
  <si>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</si>
  <si>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</si>
  <si>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</si>
  <si>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</si>
  <si>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</si>
  <si>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</si>
  <si>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</si>
  <si>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</si>
  <si>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</si>
  <si>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</si>
  <si>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</si>
  <si>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</si>
  <si>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</si>
  <si>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</si>
  <si>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</si>
  <si>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</si>
  <si>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</si>
  <si>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</si>
  <si>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</si>
  <si>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</si>
  <si>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</si>
  <si>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</si>
  <si>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</si>
  <si>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</si>
  <si>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</si>
  <si>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</si>
  <si>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</si>
  <si>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</si>
  <si>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</si>
  <si>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</si>
  <si>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</si>
  <si>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</si>
  <si>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</si>
  <si>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</si>
  <si>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</si>
  <si>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</si>
  <si>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</si>
  <si>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</si>
  <si>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</si>
  <si>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</si>
  <si>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</si>
  <si>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</si>
  <si>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</si>
  <si>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</si>
  <si>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</si>
  <si>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</si>
  <si>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</si>
  <si>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</si>
  <si>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</si>
  <si>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</si>
  <si>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</si>
  <si>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</si>
  <si>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</si>
  <si>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</si>
  <si>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</si>
  <si>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</si>
  <si>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</si>
  <si>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</si>
  <si>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</si>
  <si>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</si>
  <si>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</si>
  <si>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</si>
  <si>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</si>
  <si>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</si>
  <si>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</si>
  <si>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</si>
  <si>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</si>
  <si>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</si>
  <si>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</si>
  <si>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</si>
  <si>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</si>
  <si>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</si>
  <si>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</si>
  <si>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</si>
  <si>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</si>
  <si>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</si>
  <si>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</si>
  <si>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</si>
  <si>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</si>
  <si>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</si>
  <si>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</si>
  <si>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</si>
  <si>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</si>
  <si>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</si>
  <si>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</si>
  <si>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</si>
  <si>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</si>
  <si>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</si>
  <si>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</si>
  <si>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</si>
  <si>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</si>
  <si>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</si>
  <si>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</si>
  <si>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</si>
  <si>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</si>
  <si>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</si>
  <si>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</si>
  <si>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</si>
  <si>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</si>
  <si>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</si>
  <si>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</si>
  <si>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</si>
  <si>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</si>
  <si>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</si>
  <si>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</si>
  <si>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</si>
  <si>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</si>
  <si>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</si>
  <si>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</si>
  <si>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</si>
  <si>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</si>
  <si>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</si>
  <si>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</si>
  <si>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</si>
  <si>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</si>
  <si>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</si>
  <si>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</si>
  <si>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</si>
  <si>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</si>
  <si>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</si>
  <si>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</si>
  <si>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</si>
  <si>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</si>
  <si>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</si>
  <si>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</si>
  <si>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</si>
  <si>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</si>
  <si>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</si>
  <si>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</si>
  <si>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</si>
  <si>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</si>
  <si>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</si>
  <si>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</si>
  <si>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</si>
  <si>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</si>
  <si>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</si>
  <si>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</si>
  <si>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</si>
  <si>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</si>
  <si>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</si>
  <si>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</si>
  <si>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</si>
  <si>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</si>
  <si>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</si>
  <si>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</si>
  <si>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</si>
  <si>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</si>
  <si>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</si>
  <si>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</si>
  <si>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</si>
  <si>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</si>
  <si>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</si>
  <si>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</si>
  <si>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</si>
  <si>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</si>
  <si>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</si>
  <si>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</si>
  <si>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</si>
  <si>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</si>
  <si>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</si>
  <si>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</si>
  <si>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</si>
  <si>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</si>
  <si>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</si>
  <si>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</si>
  <si>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</si>
  <si>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</si>
  <si>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</si>
  <si>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</si>
  <si>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</si>
  <si>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</si>
  <si>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</si>
  <si>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</si>
  <si>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</si>
  <si>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</si>
  <si>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</si>
  <si>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</si>
  <si>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</si>
  <si>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</si>
  <si>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</si>
  <si>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</si>
  <si>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</si>
  <si>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</si>
  <si>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</si>
  <si>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</si>
  <si>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</si>
  <si>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</si>
  <si>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</si>
  <si>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</si>
  <si>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</si>
  <si>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</si>
  <si>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</si>
  <si>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</si>
  <si>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</si>
  <si>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</si>
  <si>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</si>
  <si>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</si>
  <si>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</si>
  <si>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</si>
  <si>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</si>
  <si>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</si>
  <si>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</si>
  <si>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</si>
  <si>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</si>
  <si>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</si>
  <si>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</si>
  <si>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</si>
  <si>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</si>
  <si>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</si>
  <si>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</si>
  <si>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</si>
  <si>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</si>
  <si>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</si>
  <si>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</si>
  <si>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</si>
  <si>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</si>
  <si>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</si>
  <si>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</si>
  <si>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</si>
  <si>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</si>
  <si>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</si>
  <si>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</si>
  <si>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</si>
  <si>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</si>
  <si>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</si>
  <si>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</si>
  <si>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</si>
  <si>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</si>
  <si>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</si>
  <si>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</si>
  <si>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</si>
  <si>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</si>
  <si>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</si>
  <si>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</si>
  <si>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</si>
  <si>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</si>
  <si>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</si>
  <si>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</si>
  <si>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</si>
  <si>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</si>
  <si>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</si>
  <si>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</si>
  <si>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</si>
  <si>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</si>
  <si>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</si>
  <si>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</si>
  <si>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</si>
  <si>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</si>
  <si>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</si>
  <si>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</si>
  <si>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</si>
  <si>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</si>
  <si>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</si>
  <si>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</si>
  <si>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</si>
  <si>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</si>
  <si>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</si>
  <si>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</si>
  <si>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</si>
  <si>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</si>
  <si>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</si>
  <si>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</si>
  <si>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</si>
  <si>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</si>
  <si>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</si>
  <si>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</si>
  <si>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</si>
  <si>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</si>
  <si>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</si>
  <si>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</si>
  <si>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</si>
  <si>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</si>
  <si>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</si>
  <si>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</si>
  <si>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</si>
  <si>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</si>
  <si>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</si>
  <si>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</si>
  <si>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</si>
  <si>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</si>
  <si>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</si>
  <si>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</si>
  <si>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</si>
  <si>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</si>
  <si>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</si>
  <si>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</si>
  <si>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</si>
  <si>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</si>
  <si>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</si>
  <si>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</si>
  <si>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</si>
  <si>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</si>
  <si>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</si>
  <si>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</si>
  <si>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</si>
  <si>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</si>
  <si>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</si>
  <si>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</si>
  <si>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</si>
  <si>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</si>
  <si>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</si>
  <si>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</si>
  <si>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</si>
  <si>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</si>
  <si>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</si>
  <si>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</si>
  <si>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</si>
  <si>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</si>
  <si>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</si>
  <si>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</si>
  <si>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</si>
  <si>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</si>
  <si>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</si>
  <si>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</si>
  <si>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</si>
  <si>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</si>
  <si>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</si>
  <si>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</si>
  <si>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</si>
  <si>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</si>
  <si>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</si>
  <si>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</si>
  <si>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</si>
  <si>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</si>
  <si>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</si>
  <si>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</si>
  <si>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</si>
  <si>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</si>
  <si>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</si>
  <si>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</si>
  <si>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</si>
  <si>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</si>
  <si>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</si>
  <si>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</si>
  <si>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</si>
  <si>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</si>
  <si>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</si>
  <si>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</si>
  <si>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</si>
  <si>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</si>
  <si>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</si>
  <si>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</si>
  <si>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</si>
  <si>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</si>
  <si>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</si>
  <si>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</si>
  <si>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</si>
  <si>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</si>
  <si>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</si>
  <si>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</si>
  <si>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</si>
  <si>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</si>
  <si>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</si>
  <si>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</si>
  <si>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</si>
  <si>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</si>
  <si>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</si>
  <si>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</si>
  <si>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</si>
  <si>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</si>
  <si>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</si>
  <si>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</si>
  <si>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</si>
  <si>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</si>
  <si>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</si>
  <si>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</si>
  <si>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</si>
  <si>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</si>
  <si>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</si>
  <si>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</si>
  <si>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</si>
  <si>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</si>
  <si>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</si>
  <si>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</si>
  <si>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</si>
  <si>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</si>
  <si>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</si>
  <si>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</si>
  <si>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</si>
  <si>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</si>
  <si>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</si>
  <si>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</si>
  <si>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</si>
  <si>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</si>
  <si>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</si>
  <si>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</si>
  <si>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</si>
  <si>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</si>
  <si>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</si>
  <si>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</si>
  <si>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</si>
  <si>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</si>
  <si>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</si>
  <si>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</si>
  <si>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</si>
  <si>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</si>
  <si>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</si>
  <si>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</si>
  <si>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</si>
  <si>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</si>
  <si>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</si>
  <si>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</si>
  <si>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</si>
  <si>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</si>
  <si>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</si>
  <si>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</si>
  <si>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</si>
  <si>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</si>
  <si>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</si>
  <si>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</si>
  <si>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</si>
  <si>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</si>
  <si>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</si>
  <si>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</si>
  <si>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</si>
  <si>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</si>
  <si>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</si>
  <si>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</si>
  <si>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</si>
  <si>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</si>
  <si>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</si>
  <si>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</si>
  <si>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</si>
  <si>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</si>
  <si>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</si>
  <si>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</si>
  <si>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</si>
  <si>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</si>
  <si>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</si>
  <si>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</si>
  <si>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</si>
  <si>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</si>
  <si>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</si>
  <si>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</si>
  <si>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</si>
  <si>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</si>
  <si>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</si>
  <si>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</si>
  <si>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</si>
  <si>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</si>
  <si>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</si>
  <si>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</si>
  <si>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</si>
  <si>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</si>
  <si>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</si>
  <si>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</si>
  <si>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</si>
  <si>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</si>
  <si>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</si>
  <si>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</si>
  <si>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</si>
  <si>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</si>
  <si>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</si>
  <si>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</si>
  <si>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</si>
  <si>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</si>
  <si>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</si>
  <si>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</si>
  <si>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</si>
  <si>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</si>
  <si>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</si>
  <si>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</si>
  <si>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</si>
  <si>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</si>
  <si>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</si>
  <si>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</si>
  <si>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</si>
  <si>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</si>
  <si>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</si>
  <si>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</si>
  <si>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</si>
  <si>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</si>
  <si>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</si>
  <si>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</si>
  <si>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</si>
  <si>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</si>
  <si>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</si>
  <si>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</si>
  <si>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</si>
  <si>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</si>
  <si>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</si>
  <si>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</si>
  <si>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</si>
  <si>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</si>
  <si>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</si>
  <si>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</si>
  <si>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</si>
  <si>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</si>
  <si>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</si>
  <si>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</si>
  <si>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</si>
  <si>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</si>
  <si>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</si>
  <si>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</si>
  <si>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</si>
  <si>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</si>
  <si>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</si>
  <si>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</si>
  <si>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</si>
  <si>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</si>
  <si>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</si>
  <si>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</si>
  <si>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</si>
  <si>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</si>
  <si>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</si>
  <si>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</si>
  <si>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</si>
  <si>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</si>
  <si>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</si>
  <si>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</si>
  <si>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</si>
  <si>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</si>
  <si>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</si>
  <si>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</si>
  <si>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</si>
  <si>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</si>
  <si>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</si>
  <si>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</si>
  <si>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</si>
  <si>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</si>
  <si>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</si>
  <si>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</si>
  <si>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</si>
  <si>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</si>
  <si>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</si>
  <si>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</si>
  <si>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</si>
  <si>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</si>
  <si>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</si>
  <si>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</si>
  <si>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</si>
  <si>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</si>
  <si>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</si>
  <si>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</si>
  <si>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</si>
  <si>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</si>
  <si>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</si>
  <si>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</si>
  <si>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</si>
  <si>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</si>
  <si>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</si>
  <si>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</si>
  <si>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</si>
  <si>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</si>
  <si>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</si>
  <si>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</si>
  <si>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</si>
  <si>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</si>
  <si>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</si>
  <si>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</si>
  <si>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</si>
  <si>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</si>
  <si>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</si>
  <si>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</si>
  <si>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</si>
  <si>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</si>
  <si>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</si>
  <si>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</si>
  <si>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</si>
  <si>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</si>
  <si>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</si>
  <si>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</si>
  <si>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</si>
  <si>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</si>
  <si>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</si>
  <si>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</si>
  <si>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</si>
  <si>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</si>
  <si>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</si>
  <si>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</si>
  <si>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</si>
  <si>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</si>
  <si>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</si>
  <si>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</si>
  <si>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</si>
  <si>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</si>
  <si>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</si>
  <si>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</si>
  <si>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</si>
  <si>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</si>
  <si>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</si>
  <si>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</si>
  <si>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</si>
  <si>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</si>
  <si>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</si>
  <si>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</si>
  <si>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</si>
  <si>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</si>
  <si>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</si>
  <si>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</si>
  <si>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</si>
  <si>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</si>
  <si>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</si>
  <si>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</si>
  <si>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</si>
  <si>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</si>
  <si>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</si>
  <si>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</si>
  <si>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</si>
  <si>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</si>
  <si>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</si>
  <si>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</si>
  <si>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</si>
  <si>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</si>
  <si>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</si>
  <si>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</si>
  <si>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</si>
  <si>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</si>
  <si>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</si>
  <si>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</si>
  <si>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</si>
  <si>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</si>
  <si>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</si>
  <si>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</si>
  <si>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</si>
  <si>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</si>
  <si>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</si>
  <si>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</si>
  <si>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</si>
  <si>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</si>
  <si>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</si>
  <si>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</si>
  <si>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</si>
  <si>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</si>
  <si>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</si>
  <si>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</si>
  <si>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</si>
  <si>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</si>
  <si>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</si>
  <si>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</si>
  <si>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</si>
  <si>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</si>
  <si>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</si>
  <si>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</si>
  <si>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</si>
  <si>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</si>
  <si>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</si>
  <si>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</si>
  <si>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</si>
  <si>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</si>
  <si>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</si>
  <si>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</si>
  <si>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</si>
  <si>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</si>
  <si>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</si>
  <si>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</si>
  <si>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</si>
  <si>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</si>
  <si>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</si>
  <si>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</si>
  <si>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</si>
  <si>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</si>
  <si>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</si>
  <si>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</si>
  <si>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</si>
  <si>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</si>
  <si>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</si>
  <si>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</si>
  <si>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</si>
  <si>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</si>
  <si>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</si>
  <si>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</si>
  <si>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</si>
  <si>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</si>
  <si>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</si>
  <si>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</si>
  <si>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</si>
  <si>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</si>
  <si>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</si>
  <si>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</si>
  <si>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</si>
  <si>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</si>
  <si>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</si>
  <si>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</si>
  <si>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</si>
  <si>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</si>
  <si>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</si>
  <si>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</si>
  <si>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</si>
  <si>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</si>
  <si>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</si>
  <si>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</si>
  <si>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</si>
  <si>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</si>
  <si>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</si>
  <si>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</si>
  <si>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</si>
  <si>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</si>
  <si>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</si>
  <si>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</si>
  <si>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</si>
  <si>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</si>
  <si>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</si>
  <si>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</si>
  <si>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</si>
  <si>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</si>
  <si>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</si>
  <si>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</si>
  <si>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</si>
  <si>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</si>
  <si>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</si>
  <si>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</si>
  <si>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</si>
  <si>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</si>
  <si>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</si>
  <si>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</si>
  <si>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</si>
  <si>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</si>
  <si>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</si>
  <si>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</si>
  <si>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</si>
  <si>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</si>
  <si>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</si>
  <si>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</si>
  <si>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</si>
  <si>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</si>
  <si>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</si>
  <si>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</si>
  <si>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</si>
  <si>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</si>
  <si>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</si>
  <si>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</si>
  <si>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</si>
  <si>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</si>
  <si>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</si>
  <si>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</si>
  <si>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</si>
  <si>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</si>
  <si>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</si>
  <si>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</si>
  <si>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</si>
  <si>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</si>
  <si>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</si>
  <si>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</si>
  <si>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</si>
  <si>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</si>
  <si>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</si>
  <si>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</si>
  <si>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</si>
  <si>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</si>
  <si>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</si>
  <si>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</si>
  <si>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</si>
  <si>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</si>
  <si>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</si>
  <si>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</si>
  <si>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</si>
  <si>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</si>
  <si>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</si>
  <si>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</si>
  <si>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</si>
  <si>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</si>
  <si>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</si>
  <si>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</si>
  <si>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</si>
  <si>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</si>
  <si>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</si>
  <si>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</si>
  <si>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</si>
  <si>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</si>
  <si>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</si>
  <si>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</si>
  <si>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</si>
  <si>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</si>
  <si>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</si>
  <si>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</si>
  <si>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</si>
  <si>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</si>
  <si>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</si>
  <si>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</si>
  <si>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</si>
  <si>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</si>
  <si>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</si>
  <si>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</si>
  <si>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</si>
  <si>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</si>
  <si>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</si>
  <si>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</si>
  <si>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</si>
  <si>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</si>
  <si>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</si>
  <si>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</si>
  <si>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</si>
  <si>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</si>
  <si>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</si>
  <si>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</si>
  <si>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</si>
  <si>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</si>
  <si>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</si>
  <si>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</si>
  <si>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</si>
  <si>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</si>
  <si>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</si>
  <si>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</si>
  <si>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</si>
  <si>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</si>
  <si>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</si>
  <si>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</si>
  <si>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</si>
  <si>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</si>
  <si>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</si>
  <si>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</si>
  <si>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</si>
  <si>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</si>
  <si>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</si>
  <si>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</si>
  <si>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</si>
  <si>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</si>
  <si>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</si>
  <si>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</si>
  <si>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</si>
  <si>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</si>
  <si>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</si>
  <si>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</si>
  <si>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</si>
  <si>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</si>
  <si>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</si>
  <si>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</si>
  <si>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</si>
  <si>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</si>
  <si>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</si>
  <si>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</si>
  <si>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</si>
  <si>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</si>
  <si>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</si>
  <si>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</si>
  <si>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</si>
  <si>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</si>
  <si>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</si>
  <si>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</si>
  <si>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</si>
  <si>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</si>
  <si>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</si>
  <si>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</si>
  <si>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</si>
  <si>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</si>
  <si>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</si>
  <si>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</si>
  <si>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</si>
  <si>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</si>
  <si>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</si>
  <si>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</si>
  <si>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</si>
  <si>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</si>
  <si>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</si>
  <si>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</si>
  <si>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</si>
  <si>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</si>
  <si>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</si>
  <si>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</si>
  <si>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</si>
  <si>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</si>
  <si>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</si>
  <si>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</si>
  <si>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</si>
  <si>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</si>
  <si>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</si>
  <si>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</si>
  <si>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</si>
  <si>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</si>
  <si>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</si>
  <si>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</si>
  <si>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</si>
  <si>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</si>
  <si>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</si>
  <si>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</si>
  <si>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</si>
  <si>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</si>
  <si>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</si>
  <si>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</si>
  <si>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</si>
  <si>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</si>
  <si>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</si>
  <si>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</si>
  <si>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</si>
  <si>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</si>
  <si>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</si>
  <si>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</si>
  <si>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</si>
  <si>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</si>
  <si>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</si>
  <si>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</si>
  <si>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</si>
  <si>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</si>
  <si>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</si>
  <si>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</si>
  <si>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</si>
  <si>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</si>
  <si>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</si>
  <si>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</si>
  <si>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</si>
  <si>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</si>
  <si>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</si>
  <si>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</si>
  <si>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</si>
  <si>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</si>
  <si>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</si>
  <si>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</si>
  <si>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</si>
  <si>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</si>
  <si>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</si>
  <si>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</si>
  <si>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</si>
  <si>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</si>
  <si>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</si>
  <si>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</si>
  <si>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</si>
  <si>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</si>
  <si>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</si>
  <si>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</si>
  <si>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</si>
  <si>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</si>
  <si>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</si>
  <si>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</si>
  <si>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</si>
  <si>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</si>
  <si>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</si>
  <si>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</si>
  <si>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</si>
  <si>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</si>
  <si>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</si>
  <si>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</si>
  <si>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</si>
  <si>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</si>
  <si>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</si>
  <si>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</si>
  <si>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</si>
  <si>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</si>
  <si>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</si>
  <si>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</si>
  <si>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</si>
  <si>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</si>
  <si>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</si>
  <si>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</si>
  <si>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</si>
  <si>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</si>
  <si>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</si>
  <si>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</si>
  <si>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</si>
  <si>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</si>
  <si>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</si>
  <si>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</si>
  <si>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</si>
  <si>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</si>
  <si>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</si>
  <si>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</si>
  <si>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</si>
  <si>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</si>
  <si>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</si>
  <si>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</si>
  <si>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</si>
  <si>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</si>
  <si>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</si>
  <si>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</si>
  <si>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</si>
  <si>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</si>
  <si>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</si>
  <si>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</si>
  <si>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</si>
  <si>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</si>
  <si>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</si>
  <si>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</si>
  <si>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</si>
  <si>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</si>
  <si>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</si>
  <si>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</si>
  <si>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</si>
  <si>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</si>
  <si>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</si>
  <si>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</si>
  <si>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</si>
  <si>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</si>
  <si>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</si>
  <si>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</si>
  <si>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</si>
  <si>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</si>
  <si>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</si>
  <si>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</si>
  <si>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</si>
  <si>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</si>
  <si>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</si>
  <si>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</si>
  <si>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</si>
  <si>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</si>
  <si>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</si>
  <si>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</si>
  <si>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</si>
  <si>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</si>
  <si>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</si>
  <si>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</si>
  <si>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</si>
  <si>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</si>
  <si>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</si>
  <si>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</si>
  <si>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</si>
  <si>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</si>
  <si>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</si>
  <si>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</si>
  <si>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</si>
  <si>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</si>
  <si>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</si>
  <si>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</si>
  <si>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</si>
  <si>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</si>
  <si>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</si>
  <si>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</si>
  <si>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</si>
  <si>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</si>
  <si>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</si>
  <si>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</si>
  <si>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</si>
  <si>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</si>
  <si>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</si>
  <si>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</si>
  <si>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</si>
  <si>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</si>
  <si>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</si>
  <si>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</si>
  <si>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</si>
  <si>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</si>
  <si>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</si>
  <si>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</si>
  <si>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</si>
  <si>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</si>
  <si>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</si>
  <si>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</si>
  <si>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</si>
  <si>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</si>
  <si>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</si>
  <si>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</si>
  <si>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</si>
  <si>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</si>
  <si>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</si>
  <si>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</si>
  <si>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</si>
  <si>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</si>
  <si>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</si>
  <si>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</si>
  <si>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</si>
  <si>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</si>
  <si>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</si>
  <si>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</si>
  <si>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</si>
  <si>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</si>
  <si>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</si>
  <si>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</si>
  <si>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</si>
  <si>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</si>
  <si>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</si>
  <si>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</si>
  <si>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</si>
  <si>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</si>
  <si>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</si>
  <si>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</si>
  <si>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</si>
  <si>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</si>
  <si>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</si>
  <si>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</si>
  <si>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</si>
  <si>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</si>
  <si>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</si>
  <si>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</si>
  <si>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</si>
  <si>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</si>
  <si>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</si>
  <si>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</si>
  <si>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</si>
  <si>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</si>
  <si>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</si>
  <si>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</si>
  <si>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</si>
  <si>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</si>
  <si>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</si>
  <si>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</si>
  <si>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</si>
  <si>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</si>
  <si>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</si>
  <si>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</si>
  <si>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</si>
  <si>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</si>
  <si>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</si>
  <si>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</si>
  <si>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</si>
  <si>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</si>
  <si>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</si>
  <si>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</si>
  <si>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</si>
  <si>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</si>
  <si>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</si>
  <si>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</si>
  <si>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</si>
  <si>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</si>
  <si>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</si>
  <si>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</si>
  <si>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</si>
  <si>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</si>
  <si>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</si>
  <si>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</si>
  <si>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</si>
  <si>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</si>
  <si>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</si>
  <si>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</si>
  <si>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</si>
  <si>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</si>
  <si>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</si>
  <si>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</si>
  <si>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</si>
  <si>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</si>
  <si>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</si>
  <si>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</si>
  <si>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</si>
  <si>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</si>
  <si>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</si>
  <si>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</si>
  <si>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</si>
  <si>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</si>
  <si>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</si>
  <si>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</si>
  <si>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</si>
  <si>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</si>
  <si>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</si>
  <si>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</si>
  <si>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</si>
  <si>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</si>
  <si>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</si>
  <si>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</si>
  <si>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</si>
  <si>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</si>
  <si>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</si>
  <si>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</si>
  <si>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</si>
  <si>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</si>
  <si>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</si>
  <si>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</si>
  <si>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</si>
  <si>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</si>
  <si>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</si>
  <si>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</si>
  <si>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</si>
  <si>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</si>
  <si>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</si>
  <si>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</si>
  <si>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</si>
  <si>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</si>
  <si>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</si>
  <si>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</si>
  <si>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</si>
  <si>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</si>
  <si>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</si>
  <si>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</si>
  <si>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</si>
  <si>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</si>
  <si>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</si>
  <si>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</si>
  <si>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</si>
  <si>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</si>
  <si>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</si>
  <si>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</si>
  <si>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</si>
  <si>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</si>
  <si>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</si>
  <si>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</si>
  <si>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</si>
  <si>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</si>
  <si>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</si>
  <si>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</si>
  <si>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</si>
  <si>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</si>
  <si>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</si>
  <si>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</si>
  <si>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</si>
  <si>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</si>
  <si>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</si>
  <si>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</si>
  <si>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</si>
  <si>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</si>
  <si>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</si>
  <si>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</si>
  <si>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</si>
  <si>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</si>
  <si>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</si>
  <si>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</si>
  <si>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</si>
  <si>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</si>
  <si>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</si>
  <si>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</si>
  <si>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</si>
  <si>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</si>
  <si>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</si>
  <si>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</si>
  <si>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</si>
  <si>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</si>
  <si>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</si>
  <si>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</si>
  <si>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</si>
  <si>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</si>
  <si>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</si>
  <si>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</si>
  <si>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</si>
  <si>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</si>
  <si>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</si>
  <si>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</si>
  <si>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</si>
  <si>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</si>
  <si>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</si>
  <si>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</si>
  <si>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</si>
  <si>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</si>
  <si>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</si>
  <si>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</si>
  <si>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</si>
  <si>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</si>
  <si>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</si>
  <si>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</si>
  <si>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</si>
  <si>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</si>
  <si>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</si>
  <si>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</si>
  <si>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</si>
  <si>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</si>
  <si>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</si>
  <si>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</si>
  <si>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</si>
  <si>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</si>
  <si>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</si>
  <si>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</si>
  <si>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</si>
  <si>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</si>
  <si>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</si>
  <si>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</si>
  <si>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</si>
  <si>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</si>
  <si>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</si>
  <si>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</si>
  <si>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</si>
  <si>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</si>
  <si>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</si>
  <si>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</si>
  <si>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</si>
  <si>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</si>
  <si>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</si>
  <si>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</si>
  <si>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</si>
  <si>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</si>
  <si>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</si>
  <si>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</si>
  <si>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</si>
  <si>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</si>
  <si>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</si>
  <si>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</si>
  <si>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</si>
  <si>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</si>
  <si>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</si>
  <si>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</si>
  <si>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</si>
  <si>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</si>
  <si>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</si>
  <si>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</si>
  <si>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</si>
  <si>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</si>
  <si>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</si>
  <si>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</si>
  <si>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</si>
  <si>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</si>
  <si>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</si>
  <si>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</si>
  <si>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</si>
  <si>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</si>
  <si>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</si>
  <si>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</si>
  <si>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</si>
  <si>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</si>
  <si>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</si>
  <si>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</si>
  <si>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</si>
  <si>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</si>
  <si>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</si>
  <si>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</si>
  <si>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</si>
  <si>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</si>
  <si>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</si>
  <si>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</si>
  <si>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</si>
  <si>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</si>
  <si>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</si>
  <si>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</si>
  <si>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</si>
  <si>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</si>
  <si>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</si>
  <si>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</si>
  <si>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</si>
  <si>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</si>
  <si>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</si>
  <si>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</si>
  <si>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</si>
  <si>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</si>
  <si>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</si>
  <si>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</si>
  <si>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</si>
  <si>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</si>
  <si>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</si>
  <si>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</si>
  <si>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</si>
  <si>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</si>
  <si>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</si>
  <si>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</si>
  <si>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</si>
  <si>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</si>
  <si>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</si>
  <si>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</si>
  <si>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</si>
  <si>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</si>
  <si>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</si>
  <si>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</si>
  <si>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</si>
  <si>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</si>
  <si>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</si>
  <si>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</si>
  <si>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</si>
  <si>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</si>
  <si>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</si>
  <si>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</si>
  <si>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</si>
  <si>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</si>
  <si>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</si>
  <si>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</si>
  <si>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</si>
  <si>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</si>
  <si>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</si>
  <si>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</si>
  <si>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</si>
  <si>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</si>
  <si>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</si>
  <si>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</si>
  <si>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</si>
  <si>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</si>
  <si>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</si>
  <si>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</si>
  <si>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</si>
  <si>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</si>
  <si>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</si>
  <si>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</si>
  <si>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</si>
  <si>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</si>
  <si>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</si>
  <si>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</si>
  <si>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</si>
  <si>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</si>
  <si>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</si>
  <si>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</si>
  <si>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</si>
  <si>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</si>
  <si>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</si>
  <si>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</si>
  <si>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</si>
  <si>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</si>
  <si>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</si>
  <si>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</si>
  <si>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</si>
  <si>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</si>
  <si>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</si>
  <si>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</si>
  <si>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</si>
  <si>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</si>
  <si>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</si>
  <si>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</si>
  <si>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</si>
  <si>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</si>
  <si>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</si>
  <si>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</si>
  <si>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</si>
  <si>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</si>
  <si>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</si>
  <si>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</si>
  <si>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</si>
  <si>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</si>
  <si>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</si>
  <si>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</si>
  <si>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</si>
  <si>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</si>
  <si>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</si>
  <si>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</si>
  <si>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</si>
  <si>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</si>
  <si>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</si>
  <si>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</si>
  <si>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</si>
  <si>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</si>
  <si>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</si>
  <si>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</si>
  <si>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</si>
  <si>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</si>
  <si>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</si>
  <si>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</si>
  <si>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</si>
  <si>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</si>
  <si>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</si>
  <si>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</si>
  <si>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</si>
  <si>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</si>
  <si>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</si>
  <si>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</si>
  <si>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</si>
  <si>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</si>
  <si>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</si>
  <si>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</si>
  <si>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</si>
  <si>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</si>
  <si>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</si>
  <si>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</si>
  <si>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</si>
  <si>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</si>
  <si>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</si>
  <si>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</si>
  <si>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</si>
  <si>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</si>
  <si>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</si>
  <si>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</si>
  <si>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</si>
  <si>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</si>
  <si>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</si>
  <si>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</si>
  <si>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</si>
  <si>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</si>
  <si>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</si>
  <si>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</si>
  <si>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</si>
  <si>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</si>
  <si>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</si>
  <si>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</si>
  <si>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</si>
  <si>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</si>
  <si>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</si>
  <si>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</si>
  <si>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</si>
  <si>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</si>
  <si>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</si>
  <si>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</si>
  <si>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</si>
  <si>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</si>
  <si>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</si>
  <si>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</si>
  <si>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</si>
  <si>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</si>
  <si>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</si>
  <si>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</si>
  <si>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</si>
  <si>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</si>
  <si>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</si>
  <si>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</si>
  <si>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</si>
  <si>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</si>
  <si>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</si>
  <si>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</si>
  <si>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</si>
  <si>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</si>
  <si>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</si>
  <si>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</si>
  <si>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</si>
  <si>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</si>
  <si>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</si>
  <si>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</si>
  <si>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</si>
  <si>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</si>
  <si>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</si>
  <si>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</si>
  <si>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</si>
  <si>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</si>
  <si>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</si>
  <si>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</si>
  <si>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</si>
  <si>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</si>
  <si>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</si>
  <si>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</si>
  <si>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</si>
  <si>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</si>
  <si>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</si>
  <si>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</si>
  <si>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</si>
  <si>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</si>
  <si>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</si>
  <si>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</si>
  <si>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</si>
  <si>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</si>
  <si>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</si>
  <si>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</si>
  <si>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</si>
  <si>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</si>
  <si>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</si>
  <si>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</si>
  <si>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</si>
  <si>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</si>
  <si>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</si>
  <si>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</si>
  <si>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</si>
  <si>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</si>
  <si>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</si>
  <si>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</si>
  <si>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</si>
  <si>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</si>
  <si>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</si>
  <si>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</si>
  <si>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</si>
  <si>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</si>
  <si>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</si>
  <si>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</si>
  <si>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</si>
  <si>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</si>
  <si>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</si>
  <si>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</si>
  <si>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</si>
  <si>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</si>
  <si>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</si>
  <si>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</si>
  <si>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</si>
  <si>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</si>
  <si>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</si>
  <si>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</si>
  <si>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</si>
  <si>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</si>
  <si>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</si>
  <si>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</si>
  <si>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</si>
  <si>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</si>
  <si>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</si>
  <si>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</si>
  <si>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</si>
  <si>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</si>
  <si>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</si>
  <si>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</si>
  <si>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</si>
  <si>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</si>
  <si>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</si>
  <si>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</si>
  <si>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</si>
  <si>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</si>
  <si>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</si>
  <si>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</si>
  <si>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</si>
  <si>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</si>
  <si>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</si>
  <si>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</si>
  <si>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</si>
  <si>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</si>
  <si>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</si>
  <si>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</si>
  <si>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</si>
  <si>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</si>
  <si>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</si>
  <si>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</si>
  <si>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</si>
  <si>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</si>
  <si>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</si>
  <si>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</si>
  <si>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</si>
  <si>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</si>
  <si>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</si>
  <si>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</si>
  <si>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</si>
  <si>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</si>
  <si>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</si>
  <si>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</si>
  <si>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</si>
  <si>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</si>
  <si>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</si>
  <si>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</si>
  <si>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</si>
  <si>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</si>
  <si>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</si>
  <si>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</si>
  <si>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</si>
  <si>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</si>
  <si>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</si>
  <si>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</si>
  <si>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</si>
  <si>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</si>
  <si>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</si>
  <si>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</si>
  <si>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</si>
  <si>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</si>
  <si>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</si>
  <si>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</si>
  <si>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</si>
  <si>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</si>
  <si>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</si>
  <si>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</si>
  <si>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</si>
  <si>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</si>
  <si>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</si>
  <si>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</si>
  <si>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</si>
  <si>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</si>
  <si>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</si>
  <si>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</si>
  <si>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</si>
  <si>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</si>
  <si>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</si>
  <si>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</si>
  <si>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</si>
  <si>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</si>
  <si>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</si>
  <si>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</si>
  <si>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</si>
  <si>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</si>
  <si>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</si>
  <si>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</si>
  <si>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</si>
  <si>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</si>
  <si>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</si>
  <si>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</si>
  <si>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</si>
  <si>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</si>
  <si>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</si>
  <si>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</si>
  <si>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</si>
  <si>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</si>
  <si>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</si>
  <si>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</si>
  <si>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</si>
  <si>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</si>
  <si>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</si>
  <si>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</si>
  <si>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</si>
  <si>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</si>
  <si>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</si>
  <si>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</si>
  <si>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</si>
  <si>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</si>
  <si>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</si>
  <si>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</si>
  <si>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</si>
  <si>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</si>
  <si>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</si>
  <si>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</si>
  <si>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</si>
  <si>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</si>
  <si>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</si>
  <si>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</si>
  <si>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</si>
  <si>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</si>
  <si>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</si>
  <si>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</si>
  <si>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</si>
  <si>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</si>
  <si>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</si>
  <si>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</si>
  <si>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</si>
  <si>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</si>
  <si>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</si>
  <si>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</si>
  <si>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</si>
  <si>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</si>
  <si>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</si>
  <si>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</si>
  <si>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</si>
  <si>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</si>
  <si>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</si>
  <si>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</si>
  <si>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</si>
  <si>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</si>
  <si>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</si>
  <si>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</si>
  <si>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</si>
  <si>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</si>
  <si>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</si>
  <si>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</si>
  <si>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</si>
  <si>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</si>
  <si>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</si>
  <si>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</si>
  <si>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</si>
  <si>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</si>
  <si>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</si>
  <si>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</si>
  <si>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</si>
  <si>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</si>
  <si>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</si>
  <si>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</si>
  <si>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</si>
  <si>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</si>
  <si>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</si>
  <si>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</si>
  <si>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</si>
  <si>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</si>
  <si>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</si>
  <si>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</si>
  <si>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</si>
  <si>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</si>
  <si>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</si>
  <si>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</si>
  <si>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</si>
  <si>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</si>
  <si>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</si>
  <si>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</si>
  <si>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</si>
  <si>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</si>
  <si>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</si>
  <si>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</si>
  <si>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</si>
  <si>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</si>
  <si>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</si>
  <si>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</si>
  <si>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</si>
  <si>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</si>
  <si>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</si>
  <si>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</si>
  <si>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</si>
  <si>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</si>
  <si>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</si>
  <si>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</si>
  <si>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</si>
  <si>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</si>
  <si>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</si>
  <si>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</si>
  <si>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</si>
  <si>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</si>
  <si>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</si>
  <si>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</si>
  <si>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</si>
  <si>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</si>
  <si>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</si>
  <si>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</si>
  <si>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</si>
  <si>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</si>
  <si>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</si>
  <si>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</si>
  <si>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</si>
  <si>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</si>
  <si>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</si>
  <si>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</si>
  <si>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</si>
  <si>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</si>
  <si>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</si>
  <si>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</si>
  <si>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</si>
  <si>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</si>
  <si>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</si>
  <si>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</si>
  <si>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</si>
  <si>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</si>
  <si>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</si>
  <si>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</si>
  <si>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</si>
  <si>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</si>
  <si>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</si>
  <si>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</si>
  <si>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</si>
  <si>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</si>
  <si>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</si>
  <si>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</si>
  <si>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</si>
  <si>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</si>
  <si>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</si>
  <si>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</si>
  <si>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</si>
  <si>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</si>
  <si>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</si>
  <si>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</si>
  <si>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</si>
  <si>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</si>
  <si>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</si>
  <si>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</si>
  <si>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</si>
  <si>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</si>
  <si>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</si>
  <si>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</si>
  <si>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</si>
  <si>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</si>
  <si>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</si>
  <si>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</si>
  <si>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</si>
  <si>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</si>
  <si>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</si>
  <si>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</si>
  <si>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</si>
  <si>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</si>
  <si>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</si>
  <si>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</si>
  <si>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</si>
  <si>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</si>
  <si>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</si>
  <si>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</si>
  <si>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</si>
  <si>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</si>
  <si>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</si>
  <si>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</si>
  <si>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</si>
  <si>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</si>
  <si>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</si>
  <si>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</si>
  <si>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</si>
  <si>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</si>
  <si>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</si>
  <si>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</si>
  <si>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</si>
  <si>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</si>
  <si>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</si>
  <si>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</si>
  <si>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</si>
  <si>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</si>
  <si>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</si>
  <si>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</si>
  <si>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</si>
  <si>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</si>
  <si>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</si>
  <si>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</si>
  <si>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</si>
  <si>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</si>
  <si>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</si>
  <si>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</si>
  <si>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</si>
  <si>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</si>
  <si>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</si>
  <si>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</si>
  <si>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</si>
  <si>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</si>
  <si>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</si>
  <si>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</si>
  <si>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</si>
  <si>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</si>
  <si>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</si>
  <si>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</si>
  <si>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</si>
  <si>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</si>
  <si>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</si>
  <si>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</si>
  <si>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</si>
  <si>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</si>
  <si>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</si>
  <si>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</si>
  <si>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</si>
  <si>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</si>
  <si>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</si>
  <si>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</si>
  <si>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</si>
  <si>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</si>
  <si>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</si>
  <si>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</si>
  <si>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</si>
  <si>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</si>
  <si>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</si>
  <si>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</si>
  <si>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</si>
  <si>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</si>
  <si>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</si>
  <si>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</si>
  <si>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</si>
  <si>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</si>
  <si>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</si>
  <si>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</si>
  <si>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</si>
  <si>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</si>
  <si>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</si>
  <si>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</si>
  <si>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</si>
  <si>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</si>
  <si>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</si>
  <si>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</si>
  <si>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</si>
  <si>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</si>
  <si>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</si>
  <si>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</si>
  <si>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</si>
  <si>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</si>
  <si>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</si>
  <si>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</si>
  <si>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</si>
  <si>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</si>
  <si>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</si>
  <si>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</si>
  <si>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</si>
  <si>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</si>
  <si>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</si>
  <si>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</si>
  <si>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</si>
  <si>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</si>
  <si>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</si>
  <si>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</si>
  <si>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</si>
  <si>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</si>
  <si>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</si>
  <si>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</si>
  <si>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</si>
  <si>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</si>
  <si>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</si>
  <si>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</si>
  <si>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</si>
  <si>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</si>
  <si>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</si>
  <si>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</si>
  <si>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</si>
  <si>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</si>
  <si>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</si>
  <si>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</si>
  <si>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</si>
  <si>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</si>
  <si>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</si>
  <si>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</si>
  <si>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</si>
  <si>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</si>
  <si>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</si>
  <si>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</si>
  <si>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</si>
  <si>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</si>
  <si>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</si>
  <si>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</si>
  <si>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</si>
  <si>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</si>
  <si>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</si>
  <si>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</si>
  <si>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</si>
  <si>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</si>
  <si>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</si>
  <si>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</si>
  <si>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</si>
  <si>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</si>
  <si>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</si>
  <si>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</si>
  <si>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</si>
  <si>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</si>
  <si>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</si>
  <si>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</si>
  <si>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</si>
  <si>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</si>
  <si>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</si>
  <si>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</si>
  <si>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</si>
  <si>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</si>
  <si>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</si>
  <si>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</si>
  <si>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</si>
  <si>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</si>
  <si>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</si>
  <si>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</si>
  <si>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</si>
  <si>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</si>
  <si>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</si>
  <si>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</si>
  <si>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</si>
  <si>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</si>
  <si>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</si>
  <si>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</si>
  <si>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</si>
  <si>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</si>
  <si>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</si>
  <si>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</si>
  <si>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</si>
  <si>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</si>
  <si>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</si>
  <si>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</si>
  <si>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</si>
  <si>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</si>
  <si>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</si>
  <si>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</si>
  <si>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</si>
  <si>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</si>
  <si>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</si>
  <si>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</si>
  <si>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</si>
  <si>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</si>
  <si>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</si>
  <si>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</si>
  <si>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</si>
  <si>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</si>
  <si>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</si>
  <si>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</si>
  <si>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</si>
  <si>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</si>
  <si>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</si>
  <si>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</si>
  <si>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</si>
  <si>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</si>
  <si>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</si>
  <si>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</si>
  <si>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</si>
  <si>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</si>
  <si>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</si>
  <si>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</si>
  <si>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</si>
  <si>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</si>
  <si>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</si>
  <si>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</si>
  <si>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</si>
  <si>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</si>
  <si>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</si>
  <si>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</si>
  <si>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</si>
  <si>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</si>
  <si>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</si>
  <si>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</si>
  <si>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</si>
  <si>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</si>
  <si>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</si>
  <si>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</si>
  <si>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</si>
  <si>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</si>
  <si>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</si>
  <si>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</si>
  <si>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</si>
  <si>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</si>
  <si>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</si>
  <si>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</si>
  <si>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</si>
  <si>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</si>
  <si>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</si>
  <si>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</si>
  <si>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</si>
  <si>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</si>
  <si>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</si>
  <si>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</si>
  <si>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</si>
  <si>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</si>
  <si>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</si>
  <si>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</si>
  <si>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</si>
  <si>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</si>
  <si>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</si>
  <si>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</si>
  <si>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</si>
  <si>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</si>
  <si>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</si>
  <si>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</si>
  <si>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</si>
  <si>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</si>
  <si>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</si>
  <si>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</si>
  <si>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</si>
  <si>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</si>
  <si>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</si>
  <si>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</si>
  <si>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</si>
  <si>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</si>
  <si>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</si>
  <si>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</si>
  <si>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</si>
  <si>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</si>
  <si>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</si>
  <si>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</si>
  <si>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</si>
  <si>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</si>
  <si>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</si>
  <si>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</si>
  <si>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</si>
  <si>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</si>
  <si>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</si>
  <si>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</si>
  <si>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</si>
  <si>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</si>
  <si>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</si>
  <si>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</si>
  <si>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</si>
  <si>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</si>
  <si>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</si>
  <si>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</si>
  <si>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</si>
  <si>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</si>
  <si>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</si>
  <si>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</si>
  <si>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</si>
  <si>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</si>
  <si>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</si>
  <si>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</si>
  <si>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</si>
  <si>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</si>
  <si>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</si>
  <si>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</si>
  <si>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</si>
  <si>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</si>
  <si>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</si>
  <si>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</si>
  <si>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</si>
  <si>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</si>
  <si>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</si>
  <si>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</si>
  <si>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</si>
  <si>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</si>
  <si>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</si>
  <si>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</si>
  <si>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</si>
  <si>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</si>
  <si>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</si>
  <si>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</si>
  <si>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</si>
  <si>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</si>
  <si>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</si>
  <si>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</si>
  <si>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</si>
  <si>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</si>
  <si>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</si>
  <si>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</si>
  <si>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</si>
  <si>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</si>
  <si>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</si>
  <si>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</si>
  <si>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</si>
  <si>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</si>
  <si>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</si>
  <si>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</si>
  <si>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</si>
  <si>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</si>
  <si>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</si>
  <si>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</si>
  <si>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</si>
  <si>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</si>
  <si>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</si>
  <si>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</si>
  <si>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</si>
  <si>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</si>
  <si>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</si>
  <si>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</si>
  <si>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</si>
  <si>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</si>
  <si>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</si>
  <si>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</si>
  <si>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</si>
  <si>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</si>
  <si>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</si>
  <si>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</si>
  <si>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</si>
  <si>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</si>
  <si>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</si>
  <si>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</si>
  <si>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</si>
  <si>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</si>
  <si>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</si>
  <si>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</si>
  <si>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</si>
  <si>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</si>
  <si>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</si>
  <si>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</si>
  <si>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</si>
  <si>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</si>
  <si>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</si>
  <si>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</si>
  <si>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</si>
  <si>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</si>
  <si>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</si>
  <si>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</si>
  <si>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</si>
  <si>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</si>
  <si>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</si>
  <si>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</si>
  <si>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</si>
  <si>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</si>
  <si>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</si>
  <si>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</si>
  <si>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</si>
  <si>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</si>
  <si>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</si>
  <si>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</si>
  <si>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</si>
  <si>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</si>
  <si>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</si>
  <si>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</si>
  <si>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</si>
  <si>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</si>
  <si>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</si>
  <si>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</si>
  <si>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</si>
  <si>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</si>
  <si>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</si>
  <si>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</si>
  <si>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</si>
  <si>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</si>
  <si>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</si>
  <si>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</si>
  <si>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</si>
  <si>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</si>
  <si>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</si>
  <si>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</si>
  <si>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</si>
  <si>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</si>
  <si>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</si>
  <si>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</si>
  <si>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</si>
  <si>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</si>
  <si>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</si>
  <si>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</si>
  <si>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</si>
  <si>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</si>
  <si>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</si>
  <si>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</si>
  <si>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</si>
  <si>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</si>
  <si>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</si>
  <si>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</si>
  <si>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</si>
  <si>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</si>
  <si>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</si>
  <si>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</si>
  <si>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</si>
  <si>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</si>
  <si>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</si>
  <si>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</si>
  <si>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</si>
  <si>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</si>
  <si>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</si>
  <si>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</si>
  <si>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</si>
  <si>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</si>
  <si>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</si>
  <si>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</si>
  <si>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</si>
  <si>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</si>
  <si>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</si>
  <si>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</si>
  <si>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</si>
  <si>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</si>
  <si>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</si>
  <si>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</si>
  <si>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</si>
  <si>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</si>
  <si>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</si>
  <si>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</si>
  <si>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</si>
  <si>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</si>
  <si>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</si>
  <si>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</si>
  <si>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</si>
  <si>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</si>
  <si>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</si>
  <si>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</si>
  <si>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</si>
  <si>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</si>
  <si>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</si>
  <si>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</si>
  <si>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</si>
  <si>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</si>
  <si>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</si>
  <si>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</si>
  <si>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</si>
  <si>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</si>
  <si>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</si>
  <si>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</si>
  <si>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</si>
  <si>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</si>
  <si>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</si>
  <si>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</si>
  <si>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</si>
  <si>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</si>
  <si>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</si>
  <si>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</si>
  <si>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</si>
  <si>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</si>
  <si>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</si>
  <si>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</si>
  <si>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</si>
  <si>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</si>
  <si>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</si>
  <si>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</si>
  <si>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</si>
  <si>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</si>
  <si>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</si>
  <si>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</si>
  <si>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</si>
  <si>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</si>
  <si>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</si>
  <si>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</si>
  <si>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</si>
  <si>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</si>
  <si>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</si>
  <si>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</si>
  <si>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</si>
  <si>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</si>
  <si>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</si>
  <si>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</si>
  <si>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</si>
  <si>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</si>
  <si>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</si>
  <si>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</si>
  <si>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</si>
  <si>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</si>
  <si>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</si>
  <si>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</si>
  <si>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</si>
  <si>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</si>
  <si>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</si>
  <si>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</si>
  <si>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</si>
  <si>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</si>
  <si>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</si>
  <si>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</si>
  <si>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</si>
  <si>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</si>
  <si>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</si>
  <si>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</si>
  <si>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</si>
  <si>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</si>
  <si>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</si>
  <si>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</si>
  <si>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</si>
  <si>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</si>
  <si>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</si>
  <si>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</si>
  <si>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</si>
  <si>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</si>
  <si>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</si>
  <si>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</si>
  <si>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</si>
  <si>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</si>
  <si>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</si>
  <si>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</si>
  <si>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</si>
  <si>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</si>
  <si>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</si>
  <si>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</si>
  <si>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</si>
  <si>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</si>
  <si>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</si>
  <si>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</si>
  <si>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</si>
  <si>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</si>
  <si>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</si>
  <si>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</si>
  <si>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</si>
  <si>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</si>
  <si>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</si>
  <si>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</si>
  <si>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</si>
  <si>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</si>
  <si>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</si>
  <si>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</si>
  <si>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</si>
  <si>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</si>
  <si>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</si>
  <si>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</si>
  <si>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</si>
  <si>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</si>
  <si>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</si>
  <si>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</si>
  <si>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</si>
  <si>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</si>
  <si>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</si>
  <si>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</si>
  <si>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</si>
  <si>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</si>
  <si>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</si>
  <si>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</si>
  <si>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</si>
  <si>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</si>
  <si>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</si>
  <si>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</si>
  <si>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</si>
  <si>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</si>
  <si>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</si>
  <si>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</si>
  <si>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</si>
  <si>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</si>
  <si>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</si>
  <si>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</si>
  <si>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</si>
  <si>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</si>
  <si>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</si>
  <si>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</si>
  <si>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</si>
  <si>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</si>
  <si>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</si>
  <si>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</si>
  <si>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</si>
  <si>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</si>
  <si>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</si>
  <si>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</si>
  <si>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</si>
  <si>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</si>
  <si>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</si>
  <si>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</si>
  <si>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</si>
  <si>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</si>
  <si>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</si>
  <si>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</si>
  <si>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</si>
  <si>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</si>
  <si>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</si>
  <si>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</si>
  <si>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</si>
  <si>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</si>
  <si>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</si>
  <si>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</si>
  <si>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</si>
  <si>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</si>
  <si>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</si>
  <si>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</si>
  <si>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</si>
  <si>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</si>
  <si>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</si>
  <si>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</si>
  <si>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</si>
  <si>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</si>
  <si>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</si>
  <si>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</si>
  <si>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</si>
  <si>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</si>
  <si>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</si>
  <si>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</si>
  <si>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</si>
  <si>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</si>
  <si>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</si>
  <si>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</si>
  <si>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</si>
  <si>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</si>
  <si>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</si>
  <si>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</si>
  <si>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</si>
  <si>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</si>
  <si>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</si>
  <si>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</si>
  <si>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</si>
  <si>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</si>
  <si>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</si>
  <si>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</si>
  <si>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</si>
  <si>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</si>
  <si>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</si>
  <si>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</si>
  <si>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</si>
  <si>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</si>
  <si>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</si>
  <si>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</si>
  <si>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</si>
  <si>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</si>
  <si>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</si>
  <si>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</si>
  <si>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</si>
  <si>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</si>
  <si>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</si>
  <si>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</si>
  <si>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</si>
  <si>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</si>
  <si>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</si>
  <si>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</si>
  <si>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</si>
  <si>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</si>
  <si>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</si>
  <si>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</si>
  <si>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</si>
  <si>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</si>
  <si>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</si>
  <si>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</si>
  <si>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</si>
  <si>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</si>
  <si>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</si>
  <si>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</si>
  <si>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</si>
  <si>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</si>
  <si>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</si>
  <si>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</si>
  <si>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</si>
  <si>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</si>
  <si>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</si>
  <si>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</si>
  <si>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</si>
  <si>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</si>
  <si>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</si>
  <si>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</si>
  <si>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</si>
  <si>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</si>
  <si>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</si>
  <si>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</si>
  <si>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</si>
  <si>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</si>
  <si>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</si>
  <si>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</si>
  <si>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</si>
  <si>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</si>
  <si>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</si>
  <si>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</si>
  <si>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</si>
  <si>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</si>
  <si>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</si>
  <si>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</si>
  <si>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</si>
  <si>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</si>
  <si>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</si>
  <si>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</si>
  <si>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</si>
  <si>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</si>
  <si>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</si>
  <si>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</si>
  <si>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</si>
  <si>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</si>
  <si>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</si>
  <si>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</si>
  <si>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</si>
  <si>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</si>
  <si>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</si>
  <si>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</si>
  <si>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</si>
  <si>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</si>
  <si>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</si>
  <si>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</si>
  <si>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</si>
  <si>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</si>
  <si>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</si>
  <si>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</si>
  <si>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</si>
  <si>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</si>
  <si>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</si>
  <si>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</si>
  <si>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</si>
  <si>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</si>
  <si>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</si>
  <si>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</si>
  <si>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</si>
  <si>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</si>
  <si>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</si>
  <si>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</si>
  <si>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</si>
  <si>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</si>
  <si>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</si>
  <si>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</si>
  <si>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</si>
  <si>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</si>
  <si>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</si>
  <si>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</si>
  <si>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</si>
  <si>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</si>
  <si>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</si>
  <si>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</si>
  <si>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</si>
  <si>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</si>
  <si>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</si>
  <si>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</si>
  <si>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</si>
  <si>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</si>
  <si>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</si>
  <si>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</si>
  <si>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</si>
  <si>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</si>
  <si>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</si>
  <si>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</si>
  <si>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</si>
  <si>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</si>
  <si>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</si>
  <si>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</si>
  <si>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</si>
  <si>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</si>
  <si>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</si>
  <si>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</si>
  <si>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</si>
  <si>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</si>
  <si>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</si>
  <si>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</si>
  <si>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</si>
  <si>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</si>
  <si>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</si>
  <si>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</si>
  <si>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</si>
  <si>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</si>
  <si>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</si>
  <si>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</si>
  <si>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</si>
  <si>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</si>
  <si>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</si>
  <si>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</si>
  <si>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</si>
  <si>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</si>
  <si>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</si>
  <si>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</si>
  <si>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</si>
  <si>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</si>
  <si>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</si>
  <si>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</si>
  <si>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</si>
  <si>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</si>
  <si>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</si>
  <si>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</si>
  <si>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</si>
  <si>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</si>
  <si>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</si>
  <si>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</si>
  <si>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</si>
  <si>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</si>
  <si>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</si>
  <si>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</si>
  <si>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</si>
  <si>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</si>
  <si>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</si>
  <si>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</si>
  <si>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</si>
  <si>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</si>
  <si>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</si>
  <si>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</si>
  <si>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</si>
  <si>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</si>
  <si>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</si>
  <si>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</si>
  <si>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</si>
  <si>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</si>
  <si>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</si>
  <si>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</si>
  <si>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</si>
  <si>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</si>
  <si>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</si>
  <si>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</si>
  <si>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</si>
  <si>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</si>
  <si>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</si>
  <si>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</si>
  <si>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</si>
  <si>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</si>
  <si>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</si>
  <si>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</si>
  <si>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</si>
  <si>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</si>
  <si>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</si>
  <si>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</si>
  <si>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</si>
  <si>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</si>
  <si>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</si>
  <si>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</si>
  <si>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</si>
  <si>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</si>
  <si>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</si>
  <si>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</si>
  <si>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</si>
  <si>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</si>
  <si>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</si>
  <si>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</si>
  <si>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</si>
  <si>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</si>
  <si>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</si>
  <si>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</si>
  <si>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</si>
  <si>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</si>
  <si>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</si>
  <si>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</si>
  <si>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</si>
  <si>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</si>
  <si>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</si>
  <si>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</si>
  <si>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</si>
  <si>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</si>
  <si>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</si>
  <si>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</si>
  <si>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</si>
  <si>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</si>
  <si>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</si>
  <si>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</si>
  <si>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</si>
  <si>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</si>
  <si>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</si>
  <si>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</si>
  <si>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</si>
  <si>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</si>
  <si>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</si>
  <si>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</si>
  <si>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</si>
  <si>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</si>
  <si>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</si>
  <si>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</si>
  <si>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</si>
  <si>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</si>
  <si>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</si>
  <si>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</si>
  <si>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</si>
  <si>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</si>
  <si>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</si>
  <si>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</si>
  <si>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</si>
  <si>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</si>
  <si>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</si>
  <si>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</si>
  <si>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</si>
  <si>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</si>
  <si>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</si>
  <si>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</si>
  <si>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</si>
  <si>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</si>
  <si>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</si>
  <si>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</si>
  <si>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</si>
  <si>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</si>
  <si>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</si>
  <si>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</si>
  <si>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</si>
  <si>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</si>
  <si>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</si>
  <si>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</si>
  <si>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</si>
  <si>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</si>
  <si>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</si>
  <si>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</si>
  <si>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</si>
  <si>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</si>
  <si>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</si>
  <si>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</si>
  <si>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</si>
  <si>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</si>
  <si>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</si>
  <si>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</si>
  <si>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</si>
  <si>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</si>
  <si>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</si>
  <si>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</si>
  <si>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</si>
  <si>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</si>
  <si>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</si>
  <si>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</si>
  <si>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</si>
  <si>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</si>
  <si>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</si>
  <si>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</si>
  <si>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</si>
  <si>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</si>
  <si>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</si>
  <si>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</si>
  <si>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</si>
  <si>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</si>
  <si>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</si>
  <si>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</si>
  <si>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</si>
  <si>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</si>
  <si>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</si>
  <si>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</si>
  <si>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</si>
  <si>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</si>
  <si>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</si>
  <si>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</si>
  <si>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</si>
  <si>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</si>
  <si>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</si>
  <si>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</si>
  <si>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</si>
  <si>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</si>
  <si>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</si>
  <si>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</si>
  <si>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</si>
  <si>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</si>
  <si>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</si>
  <si>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</si>
  <si>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</si>
  <si>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</si>
  <si>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</si>
  <si>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</si>
  <si>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</si>
  <si>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</si>
  <si>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</si>
  <si>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</si>
  <si>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</si>
  <si>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</si>
  <si>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</si>
  <si>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</si>
  <si>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</si>
  <si>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</si>
  <si>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</si>
  <si>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</si>
  <si>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</si>
  <si>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</si>
  <si>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</si>
  <si>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</si>
  <si>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</si>
  <si>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</si>
  <si>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</si>
  <si>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</si>
  <si>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</si>
  <si>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</si>
  <si>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</si>
  <si>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</si>
  <si>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</si>
  <si>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</si>
  <si>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</si>
  <si>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</si>
  <si>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</si>
  <si>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</si>
  <si>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</si>
  <si>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</si>
  <si>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</si>
  <si>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</si>
  <si>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</si>
  <si>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</si>
  <si>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</si>
  <si>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</si>
  <si>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</si>
  <si>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</si>
  <si>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</si>
  <si>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</si>
  <si>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</si>
  <si>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</si>
  <si>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</si>
  <si>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</si>
  <si>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</si>
  <si>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</si>
  <si>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</si>
  <si>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</si>
  <si>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</si>
  <si>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</si>
  <si>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</si>
  <si>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</si>
  <si>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</si>
  <si>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</si>
  <si>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</si>
  <si>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</si>
  <si>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</si>
  <si>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</si>
  <si>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</si>
  <si>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</si>
  <si>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</si>
  <si>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</si>
  <si>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</si>
  <si>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</si>
  <si>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</si>
  <si>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</si>
  <si>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</si>
  <si>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</si>
  <si>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</si>
  <si>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</si>
  <si>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</si>
  <si>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</si>
  <si>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</si>
  <si>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</si>
  <si>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</si>
  <si>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</si>
  <si>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</si>
  <si>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</si>
  <si>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</si>
  <si>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</si>
  <si>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</si>
  <si>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</si>
  <si>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</si>
  <si>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</si>
  <si>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</si>
  <si>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</si>
  <si>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</si>
  <si>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</si>
  <si>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</si>
  <si>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</si>
  <si>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</si>
  <si>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</si>
  <si>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</si>
  <si>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</si>
  <si>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</si>
  <si>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</si>
  <si>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</si>
  <si>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</si>
  <si>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</si>
  <si>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</si>
  <si>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</si>
  <si>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</si>
  <si>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</si>
  <si>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</si>
  <si>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</si>
  <si>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</si>
  <si>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</si>
  <si>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</si>
  <si>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</si>
  <si>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</si>
  <si>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</si>
  <si>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</si>
  <si>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</si>
  <si>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</si>
  <si>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</si>
  <si>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</si>
  <si>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</si>
  <si>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</si>
  <si>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</si>
  <si>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</si>
  <si>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</si>
  <si>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</si>
  <si>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</si>
  <si>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</si>
  <si>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</si>
  <si>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</si>
  <si>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</si>
  <si>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</si>
  <si>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</si>
  <si>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</si>
  <si>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</si>
  <si>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</si>
  <si>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</si>
  <si>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</si>
  <si>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</si>
  <si>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</si>
  <si>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</si>
  <si>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</si>
  <si>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</si>
  <si>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</si>
  <si>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</si>
  <si>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</si>
  <si>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</si>
  <si>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</si>
  <si>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</si>
  <si>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</si>
  <si>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</si>
  <si>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</si>
  <si>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</si>
  <si>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</si>
  <si>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</si>
  <si>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</si>
  <si>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</si>
  <si>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</si>
  <si>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</si>
  <si>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</si>
  <si>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</si>
  <si>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</si>
  <si>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</si>
  <si>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</si>
  <si>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</si>
  <si>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</si>
  <si>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</si>
  <si>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</si>
  <si>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</si>
  <si>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</si>
  <si>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</si>
  <si>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</si>
  <si>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</si>
  <si>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</si>
  <si>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</si>
  <si>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</si>
  <si>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</si>
  <si>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</si>
  <si>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</si>
  <si>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</si>
  <si>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</si>
  <si>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</si>
  <si>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</si>
  <si>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</si>
  <si>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</si>
  <si>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</si>
  <si>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</si>
  <si>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</si>
  <si>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</si>
  <si>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</si>
  <si>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</si>
  <si>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</si>
  <si>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</si>
  <si>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</si>
  <si>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</si>
  <si>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</si>
  <si>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</si>
  <si>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</si>
  <si>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</si>
  <si>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</si>
  <si>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</si>
  <si>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</si>
  <si>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</si>
  <si>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</si>
  <si>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</si>
  <si>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</si>
  <si>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</si>
  <si>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</si>
  <si>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</si>
  <si>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</si>
  <si>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</si>
  <si>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</si>
  <si>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</si>
  <si>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</si>
  <si>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</si>
  <si>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</si>
  <si>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</si>
  <si>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</si>
  <si>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</si>
  <si>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</si>
  <si>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</si>
  <si>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</si>
  <si>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</si>
  <si>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</si>
  <si>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</si>
  <si>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</si>
  <si>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</si>
  <si>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</si>
  <si>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</si>
  <si>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</si>
  <si>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</si>
  <si>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</si>
  <si>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</si>
  <si>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</si>
  <si>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</si>
  <si>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</si>
  <si>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</si>
  <si>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</si>
  <si>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</si>
  <si>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</si>
  <si>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</si>
  <si>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</si>
  <si>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</si>
  <si>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</si>
  <si>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</si>
  <si>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</si>
  <si>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</si>
  <si>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</si>
  <si>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</si>
  <si>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</si>
  <si>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</si>
  <si>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</si>
  <si>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</si>
  <si>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</si>
  <si>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</si>
  <si>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</si>
  <si>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</si>
  <si>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</si>
  <si>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</si>
  <si>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</si>
  <si>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</si>
  <si>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</si>
  <si>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</si>
  <si>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</si>
  <si>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</si>
  <si>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</si>
  <si>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</si>
  <si>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</si>
  <si>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</si>
  <si>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</si>
  <si>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</si>
  <si>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</si>
  <si>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</si>
  <si>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</si>
  <si>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</si>
  <si>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</si>
  <si>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</si>
  <si>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</si>
  <si>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</si>
  <si>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</si>
  <si>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</si>
  <si>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</si>
  <si>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</si>
  <si>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</si>
  <si>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</si>
  <si>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</si>
  <si>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</si>
  <si>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</si>
  <si>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</si>
  <si>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</si>
  <si>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</si>
  <si>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</si>
  <si>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</si>
  <si>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</si>
  <si>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</si>
  <si>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</si>
  <si>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</si>
  <si>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</si>
  <si>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</si>
  <si>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</si>
  <si>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</si>
  <si>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</si>
  <si>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</si>
  <si>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</si>
  <si>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</si>
  <si>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</si>
  <si>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</si>
  <si>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</si>
  <si>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</si>
  <si>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</si>
  <si>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</si>
  <si>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</si>
  <si>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</si>
  <si>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</si>
  <si>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</si>
  <si>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</si>
  <si>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</si>
  <si>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</si>
  <si>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</si>
  <si>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</si>
  <si>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</si>
  <si>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</si>
  <si>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</si>
  <si>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</si>
  <si>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</si>
  <si>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</si>
  <si>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</si>
  <si>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</si>
  <si>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</si>
  <si>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</si>
  <si>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</si>
  <si>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</si>
  <si>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</si>
  <si>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</si>
  <si>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</si>
  <si>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</si>
  <si>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</si>
  <si>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</si>
  <si>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</si>
  <si>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</si>
  <si>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</si>
  <si>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</si>
  <si>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</si>
  <si>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</si>
  <si>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</si>
  <si>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</si>
  <si>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</si>
  <si>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</si>
  <si>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</si>
  <si>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</si>
  <si>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</si>
  <si>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</si>
  <si>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</si>
  <si>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</si>
  <si>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</si>
  <si>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</si>
  <si>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</si>
  <si>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</si>
  <si>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</si>
  <si>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</si>
  <si>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</si>
  <si>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</si>
  <si>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</si>
  <si>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</si>
  <si>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</si>
  <si>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</si>
  <si>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</si>
  <si>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</si>
  <si>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</si>
  <si>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</si>
  <si>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</si>
  <si>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</si>
  <si>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</si>
  <si>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</si>
  <si>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</si>
  <si>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</si>
  <si>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</si>
  <si>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</si>
  <si>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</si>
  <si>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</si>
  <si>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</si>
  <si>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</si>
  <si>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</si>
  <si>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</si>
  <si>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</si>
  <si>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</si>
  <si>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</si>
  <si>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</si>
  <si>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</si>
  <si>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</si>
  <si>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</si>
  <si>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</si>
  <si>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</si>
  <si>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</si>
  <si>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</si>
  <si>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</si>
  <si>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</si>
  <si>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</si>
  <si>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</si>
  <si>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</si>
  <si>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</si>
  <si>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</si>
  <si>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</si>
  <si>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</si>
  <si>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</si>
  <si>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</si>
  <si>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</si>
  <si>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</si>
  <si>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</si>
  <si>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</si>
  <si>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</si>
  <si>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</si>
  <si>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</si>
  <si>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</si>
  <si>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</si>
  <si>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</si>
  <si>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</si>
  <si>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</si>
  <si>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</si>
  <si>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</si>
  <si>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</si>
  <si>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</si>
  <si>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</si>
  <si>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</si>
  <si>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</si>
  <si>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</si>
  <si>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</si>
  <si>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</si>
  <si>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</si>
  <si>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</si>
  <si>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</si>
  <si>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</si>
  <si>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</si>
  <si>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</si>
  <si>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</si>
  <si>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</si>
  <si>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</si>
  <si>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</si>
  <si>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</si>
  <si>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</si>
  <si>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</si>
  <si>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</si>
  <si>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</si>
  <si>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</si>
  <si>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</si>
  <si>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</si>
  <si>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</si>
  <si>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</si>
  <si>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</si>
  <si>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</si>
  <si>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</si>
  <si>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</si>
  <si>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</si>
  <si>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</si>
  <si>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</si>
  <si>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</si>
  <si>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</si>
  <si>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</si>
  <si>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</si>
  <si>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</si>
  <si>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</si>
  <si>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</si>
  <si>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</si>
  <si>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</si>
  <si>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</si>
  <si>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</si>
  <si>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</si>
  <si>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</si>
  <si>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</si>
  <si>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</si>
  <si>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</si>
  <si>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</si>
  <si>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</si>
  <si>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</si>
  <si>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</si>
  <si>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</si>
  <si>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</si>
  <si>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</si>
  <si>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</si>
  <si>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</si>
  <si>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</si>
  <si>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</si>
  <si>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</si>
  <si>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</si>
  <si>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</si>
  <si>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</si>
  <si>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</si>
  <si>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</si>
  <si>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</si>
  <si>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</si>
  <si>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</si>
  <si>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</si>
  <si>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</si>
  <si>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</si>
  <si>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</si>
  <si>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</si>
  <si>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</si>
  <si>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</si>
  <si>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</si>
  <si>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</si>
  <si>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</si>
  <si>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</si>
  <si>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</si>
  <si>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</si>
  <si>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</si>
  <si>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</si>
  <si>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</si>
  <si>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</si>
  <si>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</si>
  <si>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</si>
  <si>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</si>
  <si>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</si>
  <si>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</si>
  <si>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</si>
  <si>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</si>
  <si>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</si>
  <si>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</si>
  <si>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</si>
  <si>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</si>
  <si>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</si>
  <si>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</si>
  <si>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</si>
  <si>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</si>
  <si>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</si>
  <si>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</si>
  <si>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</si>
  <si>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</si>
  <si>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</si>
  <si>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</si>
  <si>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</si>
  <si>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</si>
  <si>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</si>
  <si>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</si>
  <si>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</si>
  <si>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</si>
  <si>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</si>
  <si>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</si>
  <si>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</si>
  <si>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</si>
  <si>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</si>
  <si>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</si>
  <si>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</si>
  <si>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</si>
  <si>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</si>
  <si>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</si>
  <si>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</si>
  <si>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</si>
  <si>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</si>
  <si>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</si>
  <si>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</si>
  <si>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</si>
  <si>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</si>
  <si>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</si>
  <si>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</si>
  <si>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</si>
  <si>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</si>
  <si>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</si>
  <si>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</si>
  <si>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</si>
  <si>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</si>
  <si>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</si>
  <si>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</si>
  <si>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</si>
  <si>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</si>
  <si>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</si>
  <si>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</si>
  <si>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</si>
  <si>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</si>
  <si>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</si>
  <si>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</si>
  <si>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</si>
  <si>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</si>
  <si>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</si>
  <si>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</si>
  <si>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</si>
  <si>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</si>
  <si>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</si>
  <si>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</si>
  <si>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</si>
  <si>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</si>
  <si>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</si>
  <si>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</si>
  <si>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</si>
  <si>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</si>
  <si>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</si>
  <si>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</si>
  <si>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</si>
  <si>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</si>
  <si>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</si>
  <si>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</si>
  <si>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</si>
  <si>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</si>
  <si>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</si>
  <si>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</si>
  <si>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</si>
  <si>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</si>
  <si>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</si>
  <si>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</si>
  <si>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</si>
  <si>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</si>
  <si>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</si>
  <si>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</si>
  <si>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</si>
  <si>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</si>
  <si>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</si>
  <si>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</si>
  <si>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</si>
  <si>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</si>
  <si>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</si>
  <si>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</si>
  <si>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</si>
  <si>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</si>
  <si>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</si>
  <si>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</si>
  <si>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</si>
  <si>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</si>
  <si>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</si>
  <si>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</si>
  <si>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</si>
  <si>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</si>
  <si>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</si>
  <si>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</si>
  <si>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</si>
  <si>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</si>
  <si>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</si>
  <si>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</si>
  <si>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</si>
  <si>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</si>
  <si>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</si>
  <si>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</si>
  <si>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</si>
  <si>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</si>
  <si>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</si>
  <si>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</si>
  <si>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</si>
  <si>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</si>
  <si>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</si>
  <si>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</si>
  <si>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</si>
  <si>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</si>
  <si>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</si>
  <si>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</si>
  <si>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</si>
  <si>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</si>
  <si>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</si>
  <si>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</si>
  <si>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</si>
  <si>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</si>
  <si>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</si>
  <si>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</si>
  <si>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</si>
  <si>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</si>
  <si>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</si>
  <si>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</si>
  <si>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</si>
  <si>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</si>
  <si>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</si>
  <si>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</si>
  <si>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</si>
  <si>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</si>
  <si>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</si>
  <si>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</si>
  <si>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</si>
  <si>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</si>
  <si>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</si>
  <si>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</si>
  <si>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</si>
  <si>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</si>
  <si>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</si>
  <si>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</si>
  <si>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</si>
  <si>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</si>
  <si>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</si>
  <si>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</si>
  <si>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</si>
  <si>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</si>
  <si>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</si>
  <si>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</si>
  <si>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</si>
  <si>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</si>
  <si>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</si>
  <si>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</si>
  <si>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</si>
  <si>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</si>
  <si>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</si>
  <si>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</si>
  <si>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</si>
  <si>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</si>
  <si>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</si>
  <si>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</si>
  <si>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</si>
  <si>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</si>
  <si>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</si>
  <si>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</si>
  <si>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</si>
  <si>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</si>
  <si>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</si>
  <si>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</si>
  <si>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</si>
  <si>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</si>
  <si>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</si>
  <si>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</si>
  <si>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</si>
  <si>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</si>
  <si>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</si>
  <si>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</si>
  <si>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</si>
  <si>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</si>
  <si>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</si>
  <si>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</si>
  <si>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</si>
  <si>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</si>
  <si>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</si>
  <si>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</si>
  <si>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</si>
  <si>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</si>
  <si>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</si>
  <si>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</si>
  <si>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</si>
  <si>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</si>
  <si>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</si>
  <si>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</si>
  <si>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</si>
  <si>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</si>
  <si>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</si>
  <si>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</si>
  <si>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</si>
  <si>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</si>
  <si>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</si>
  <si>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</si>
  <si>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</si>
  <si>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</si>
  <si>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</si>
  <si>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</si>
  <si>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</si>
  <si>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</si>
  <si>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</si>
  <si>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</si>
  <si>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</si>
  <si>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</si>
  <si>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</si>
  <si>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</si>
  <si>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</si>
  <si>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</si>
  <si>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</si>
  <si>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</si>
  <si>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</si>
  <si>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</si>
  <si>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</si>
  <si>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</si>
  <si>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</si>
  <si>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</si>
  <si>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</si>
  <si>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</si>
  <si>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</si>
  <si>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</si>
  <si>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</si>
  <si>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</si>
  <si>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</si>
  <si>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</si>
  <si>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</si>
  <si>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</si>
  <si>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</si>
  <si>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</si>
  <si>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</si>
  <si>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</si>
  <si>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</si>
  <si>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</si>
  <si>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</si>
  <si>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</si>
  <si>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</si>
  <si>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</si>
  <si>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</si>
  <si>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</si>
  <si>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</si>
  <si>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</si>
  <si>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</si>
  <si>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</si>
  <si>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</si>
  <si>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</si>
  <si>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</si>
  <si>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</si>
  <si>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</si>
  <si>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</si>
  <si>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</si>
  <si>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</si>
  <si>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</si>
  <si>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</si>
  <si>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</si>
  <si>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</si>
  <si>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</si>
  <si>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</si>
  <si>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</si>
  <si>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</si>
  <si>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</si>
  <si>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</si>
  <si>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</si>
  <si>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</si>
  <si>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</si>
  <si>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</si>
  <si>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</si>
  <si>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</si>
  <si>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</si>
  <si>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</si>
  <si>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</si>
  <si>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</si>
  <si>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</si>
  <si>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</si>
  <si>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</si>
  <si>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</si>
  <si>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</si>
  <si>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</si>
  <si>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</si>
  <si>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</si>
  <si>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</si>
  <si>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</si>
  <si>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</si>
  <si>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</si>
  <si>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</si>
  <si>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</si>
  <si>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</si>
  <si>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</si>
  <si>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</si>
  <si>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</si>
  <si>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</si>
  <si>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</si>
  <si>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</si>
  <si>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</si>
  <si>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</si>
  <si>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</si>
  <si>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</si>
  <si>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</si>
  <si>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</si>
  <si>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</si>
  <si>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</si>
  <si>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</si>
  <si>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</si>
  <si>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</si>
  <si>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</si>
  <si>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</si>
  <si>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</si>
  <si>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</si>
  <si>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</si>
  <si>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</si>
  <si>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</si>
  <si>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</si>
  <si>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</si>
  <si>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</si>
  <si>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</si>
  <si>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</si>
  <si>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</si>
  <si>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</si>
  <si>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</si>
  <si>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</si>
  <si>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</si>
  <si>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</si>
  <si>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</si>
  <si>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</si>
  <si>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</si>
  <si>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</si>
  <si>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</si>
  <si>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</si>
  <si>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</si>
  <si>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</si>
  <si>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</si>
  <si>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</si>
  <si>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</si>
  <si>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</si>
  <si>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</si>
  <si>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</si>
  <si>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</si>
  <si>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</si>
  <si>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</si>
  <si>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</si>
  <si>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</si>
  <si>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</si>
  <si>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</si>
  <si>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</si>
  <si>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</si>
  <si>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</si>
  <si>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</si>
  <si>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</si>
  <si>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</si>
  <si>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</si>
  <si>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</si>
  <si>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</si>
  <si>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</si>
  <si>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</si>
  <si>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</si>
  <si>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</si>
  <si>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</si>
  <si>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</si>
  <si>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</si>
  <si>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</si>
  <si>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</si>
  <si>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</si>
  <si>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</si>
  <si>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</si>
  <si>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</si>
  <si>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</si>
  <si>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</si>
  <si>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</si>
  <si>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</si>
  <si>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</si>
  <si>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</si>
  <si>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</si>
  <si>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</si>
  <si>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</si>
  <si>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</si>
  <si>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</si>
  <si>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</si>
  <si>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</si>
  <si>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</si>
  <si>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</si>
  <si>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</si>
  <si>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</si>
  <si>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</si>
  <si>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</si>
  <si>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</si>
  <si>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</si>
  <si>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</si>
  <si>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</si>
  <si>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</si>
  <si>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</si>
  <si>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</si>
  <si>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</si>
  <si>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</si>
  <si>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</si>
  <si>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</si>
  <si>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</si>
  <si>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</si>
  <si>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</si>
  <si>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</si>
  <si>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</si>
  <si>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</si>
  <si>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</si>
  <si>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</si>
  <si>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</si>
  <si>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</si>
  <si>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</si>
  <si>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</si>
  <si>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</si>
  <si>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</si>
  <si>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</si>
  <si>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</si>
  <si>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</si>
  <si>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</si>
  <si>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</si>
  <si>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</si>
  <si>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</si>
  <si>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</si>
  <si>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</si>
  <si>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</si>
  <si>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</si>
  <si>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</si>
  <si>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</si>
  <si>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</si>
  <si>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</si>
  <si>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</si>
  <si>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</si>
  <si>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</si>
  <si>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</si>
  <si>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</si>
  <si>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</si>
  <si>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</si>
  <si>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</si>
  <si>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</si>
  <si>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</si>
  <si>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</si>
  <si>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</si>
  <si>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</si>
  <si>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</si>
  <si>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</si>
  <si>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</si>
  <si>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</si>
  <si>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</si>
  <si>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</si>
  <si>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</si>
  <si>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</si>
  <si>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</si>
  <si>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</si>
  <si>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</si>
  <si>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</si>
  <si>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</si>
  <si>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</si>
  <si>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</si>
  <si>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</si>
  <si>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</si>
  <si>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</si>
  <si>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</si>
  <si>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</si>
  <si>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</si>
  <si>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</si>
  <si>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</si>
  <si>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</si>
  <si>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</si>
  <si>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</si>
  <si>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</si>
  <si>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</si>
  <si>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</si>
  <si>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</si>
  <si>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</si>
  <si>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</si>
  <si>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</si>
  <si>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</si>
  <si>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</si>
  <si>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</si>
  <si>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</si>
  <si>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</si>
  <si>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</si>
  <si>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</si>
  <si>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</si>
  <si>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</si>
  <si>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</si>
  <si>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</si>
  <si>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</si>
  <si>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</si>
  <si>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</si>
  <si>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</si>
  <si>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</si>
  <si>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</si>
  <si>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</si>
  <si>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</si>
  <si>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</si>
  <si>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</si>
  <si>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</si>
  <si>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</si>
  <si>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</si>
  <si>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</si>
  <si>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</si>
  <si>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</si>
  <si>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</si>
  <si>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</si>
  <si>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</si>
  <si>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</si>
  <si>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</si>
  <si>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</si>
  <si>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</si>
  <si>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</si>
  <si>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</si>
  <si>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</si>
  <si>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</si>
  <si>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</si>
  <si>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</si>
  <si>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</si>
  <si>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</si>
  <si>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</si>
  <si>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</si>
  <si>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</si>
  <si>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</si>
  <si>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</si>
  <si>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</si>
  <si>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</si>
  <si>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</si>
  <si>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</si>
  <si>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</si>
  <si>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</si>
  <si>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</si>
  <si>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</si>
  <si>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</si>
  <si>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</si>
  <si>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</si>
  <si>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</si>
  <si>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</si>
  <si>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</si>
  <si>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</si>
  <si>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</si>
  <si>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</si>
  <si>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</si>
  <si>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</si>
  <si>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</si>
  <si>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</si>
  <si>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</si>
  <si>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</si>
  <si>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</si>
  <si>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</si>
  <si>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</si>
  <si>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</si>
  <si>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</si>
  <si>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</si>
  <si>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</si>
  <si>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</si>
  <si>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</si>
  <si>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</si>
  <si>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</si>
  <si>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</si>
  <si>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</si>
  <si>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</si>
  <si>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</si>
  <si>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</si>
  <si>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</si>
  <si>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</si>
  <si>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</si>
  <si>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</si>
  <si>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</si>
  <si>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</si>
  <si>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</si>
  <si>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</si>
  <si>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</si>
  <si>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</si>
  <si>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</si>
  <si>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</si>
  <si>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</si>
  <si>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</si>
  <si>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</si>
  <si>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</si>
  <si>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</si>
  <si>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</si>
  <si>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</si>
  <si>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</si>
  <si>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</si>
  <si>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</si>
  <si>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</si>
  <si>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</si>
  <si>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</si>
  <si>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</si>
  <si>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</si>
  <si>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</si>
  <si>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</si>
  <si>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</si>
  <si>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</si>
  <si>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</si>
  <si>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</si>
  <si>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</si>
  <si>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</si>
  <si>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</si>
  <si>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</si>
  <si>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</si>
  <si>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</si>
  <si>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</si>
  <si>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</si>
  <si>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</si>
  <si>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</si>
  <si>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</si>
  <si>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</si>
  <si>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</si>
  <si>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</si>
  <si>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</si>
  <si>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</si>
  <si>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</si>
  <si>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</si>
  <si>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</si>
  <si>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</si>
  <si>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</si>
  <si>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</si>
  <si>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</si>
  <si>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</si>
  <si>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</si>
  <si>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</si>
  <si>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</si>
  <si>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</si>
  <si>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</si>
  <si>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</si>
  <si>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</si>
  <si>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</si>
  <si>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</si>
  <si>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</si>
  <si>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</si>
  <si>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</si>
  <si>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</si>
  <si>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</si>
  <si>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</si>
  <si>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</si>
  <si>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</si>
  <si>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</si>
  <si>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</si>
  <si>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</si>
  <si>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</si>
  <si>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</si>
  <si>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</si>
  <si>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</si>
  <si>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</si>
  <si>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</si>
  <si>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</si>
  <si>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</si>
  <si>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</si>
  <si>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</si>
  <si>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</si>
  <si>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</si>
  <si>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</si>
  <si>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</si>
  <si>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</si>
  <si>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</si>
  <si>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</si>
  <si>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</si>
  <si>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</si>
  <si>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</si>
  <si>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</si>
  <si>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</si>
  <si>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</si>
  <si>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</si>
  <si>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</si>
  <si>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</si>
  <si>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</si>
  <si>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</si>
  <si>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</si>
  <si>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</si>
  <si>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</si>
  <si>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</si>
  <si>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</si>
  <si>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</si>
  <si>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</si>
  <si>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</si>
  <si>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</si>
  <si>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</si>
  <si>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</si>
  <si>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</si>
  <si>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</si>
  <si>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</si>
  <si>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</si>
  <si>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</si>
  <si>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</si>
  <si>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</si>
  <si>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</si>
  <si>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</si>
  <si>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</si>
  <si>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</si>
  <si>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</si>
  <si>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</si>
  <si>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</si>
  <si>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</si>
  <si>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</si>
  <si>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</si>
  <si>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</si>
  <si>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</si>
  <si>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</si>
  <si>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</si>
  <si>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</si>
  <si>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</si>
  <si>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</si>
  <si>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</si>
  <si>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</si>
  <si>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</si>
  <si>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</si>
  <si>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</si>
  <si>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</si>
  <si>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</si>
  <si>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</si>
  <si>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</si>
  <si>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</si>
  <si>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</si>
  <si>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</si>
  <si>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</si>
  <si>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</si>
  <si>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</si>
  <si>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</si>
  <si>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</si>
  <si>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</si>
  <si>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</si>
  <si>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</si>
  <si>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</si>
  <si>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</si>
  <si>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</si>
  <si>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</si>
  <si>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</si>
  <si>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</si>
  <si>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</si>
  <si>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</si>
  <si>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</si>
  <si>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</si>
  <si>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</si>
  <si>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</si>
  <si>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</si>
  <si>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</si>
  <si>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</si>
  <si>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</si>
  <si>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</si>
  <si>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</si>
  <si>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</si>
  <si>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</si>
  <si>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</si>
  <si>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</si>
  <si>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</si>
  <si>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</si>
  <si>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</si>
  <si>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</si>
  <si>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</si>
  <si>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</si>
  <si>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</si>
  <si>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</si>
  <si>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</si>
  <si>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</si>
  <si>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</si>
  <si>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</si>
  <si>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</si>
  <si>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</si>
  <si>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</si>
  <si>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</si>
  <si>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</si>
  <si>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</si>
  <si>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</si>
  <si>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</si>
  <si>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</si>
  <si>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</si>
  <si>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</si>
  <si>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</si>
  <si>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</si>
  <si>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</si>
  <si>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</si>
  <si>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</si>
  <si>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</si>
  <si>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</si>
  <si>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</si>
  <si>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</si>
  <si>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</si>
  <si>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</si>
  <si>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</si>
  <si>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</si>
  <si>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</si>
  <si>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</si>
  <si>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</si>
  <si>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</si>
  <si>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</si>
  <si>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</si>
  <si>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</si>
  <si>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</si>
  <si>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</si>
  <si>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</si>
  <si>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</si>
  <si>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</si>
  <si>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</si>
  <si>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</si>
  <si>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</si>
  <si>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</si>
  <si>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</si>
  <si>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</si>
  <si>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</si>
  <si>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</si>
  <si>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</si>
  <si>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</si>
  <si>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</si>
  <si>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</si>
  <si>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</si>
  <si>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</si>
  <si>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</si>
  <si>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</si>
  <si>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</si>
  <si>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</si>
  <si>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</si>
  <si>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</si>
  <si>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</si>
  <si>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</si>
  <si>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</si>
  <si>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</si>
  <si>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</si>
  <si>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</si>
  <si>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</si>
  <si>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</si>
  <si>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</si>
  <si>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</si>
  <si>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</si>
  <si>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</si>
  <si>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</si>
  <si>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</si>
  <si>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</si>
  <si>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</si>
  <si>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</si>
  <si>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</si>
  <si>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</si>
  <si>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</si>
  <si>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</si>
  <si>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</si>
  <si>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</si>
  <si>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</si>
  <si>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</si>
  <si>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</si>
  <si>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</si>
  <si>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</si>
  <si>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</si>
  <si>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</si>
  <si>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</si>
  <si>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</si>
  <si>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</si>
  <si>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</si>
  <si>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</si>
  <si>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</si>
  <si>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</si>
  <si>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</si>
  <si>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</si>
  <si>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</si>
  <si>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</si>
  <si>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</si>
  <si>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</si>
  <si>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</si>
  <si>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</si>
  <si>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</si>
  <si>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</si>
  <si>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</si>
  <si>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</si>
  <si>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</si>
  <si>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</si>
  <si>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</si>
  <si>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</si>
  <si>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</si>
  <si>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</si>
  <si>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</si>
  <si>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</si>
  <si>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</si>
  <si>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</si>
  <si>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</si>
  <si>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</si>
  <si>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</si>
  <si>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</si>
  <si>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</si>
  <si>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</si>
  <si>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</si>
  <si>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</si>
  <si>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</si>
  <si>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</si>
  <si>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</si>
  <si>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</si>
  <si>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</si>
  <si>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</si>
  <si>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</si>
  <si>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</si>
  <si>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</si>
  <si>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</si>
  <si>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</si>
  <si>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</si>
  <si>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</si>
  <si>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</si>
  <si>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</si>
  <si>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</si>
  <si>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</si>
  <si>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</si>
  <si>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</si>
  <si>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</si>
  <si>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</si>
  <si>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</si>
  <si>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</si>
  <si>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</si>
  <si>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</si>
  <si>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</si>
  <si>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</si>
  <si>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</si>
  <si>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</si>
  <si>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</si>
  <si>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</si>
  <si>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</si>
  <si>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</si>
  <si>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</si>
  <si>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</si>
  <si>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</si>
  <si>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</si>
  <si>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</si>
  <si>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</si>
  <si>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</si>
  <si>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</si>
  <si>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</si>
  <si>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</si>
  <si>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</si>
  <si>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</si>
  <si>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</si>
  <si>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</si>
  <si>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</si>
  <si>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</si>
  <si>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</si>
  <si>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</si>
  <si>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</si>
  <si>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</si>
  <si>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</si>
  <si>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</si>
  <si>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</si>
  <si>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</si>
  <si>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</si>
  <si>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</si>
  <si>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</si>
  <si>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</si>
  <si>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</si>
  <si>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</si>
  <si>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</si>
  <si>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</si>
  <si>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</si>
  <si>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</si>
  <si>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</si>
  <si>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</si>
  <si>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</si>
  <si>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</si>
  <si>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</si>
  <si>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</si>
  <si>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</si>
  <si>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</si>
  <si>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</si>
  <si>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</si>
  <si>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</si>
  <si>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</si>
  <si>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</si>
  <si>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</si>
  <si>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</si>
  <si>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</si>
  <si>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</si>
  <si>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</si>
  <si>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</si>
  <si>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</si>
  <si>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</si>
  <si>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</si>
  <si>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</si>
  <si>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</si>
  <si>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</si>
  <si>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</si>
  <si>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</si>
  <si>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</si>
  <si>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</si>
  <si>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</si>
  <si>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</si>
  <si>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</si>
  <si>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</si>
  <si>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</si>
  <si>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</si>
  <si>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</si>
  <si>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</si>
  <si>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</si>
  <si>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</si>
  <si>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</si>
  <si>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</si>
  <si>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</si>
  <si>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</si>
  <si>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</si>
  <si>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</si>
  <si>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</si>
  <si>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</si>
  <si>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</si>
  <si>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</si>
  <si>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</si>
  <si>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</si>
  <si>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</si>
  <si>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</si>
  <si>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</si>
  <si>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</si>
  <si>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</si>
  <si>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</si>
  <si>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</si>
  <si>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</si>
  <si>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</si>
  <si>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</si>
  <si>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</si>
  <si>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</si>
  <si>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</si>
  <si>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</si>
  <si>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</si>
  <si>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</si>
  <si>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</si>
  <si>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</si>
  <si>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</si>
  <si>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</si>
  <si>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</si>
  <si>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</si>
  <si>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</si>
  <si>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</si>
  <si>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</si>
  <si>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</si>
  <si>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</si>
  <si>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</si>
  <si>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</si>
  <si>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</si>
  <si>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</si>
  <si>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</si>
  <si>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</si>
  <si>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</si>
  <si>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</si>
  <si>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</si>
  <si>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</si>
  <si>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</si>
  <si>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</si>
  <si>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</si>
  <si>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</si>
  <si>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</si>
  <si>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</si>
  <si>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</si>
  <si>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</si>
  <si>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</si>
  <si>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</si>
  <si>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</si>
  <si>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</si>
  <si>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</si>
  <si>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</si>
  <si>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</si>
  <si>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</si>
  <si>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</si>
  <si>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</si>
  <si>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</si>
  <si>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</si>
  <si>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</si>
  <si>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</si>
  <si>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</si>
  <si>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</si>
  <si>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</si>
  <si>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</si>
  <si>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</si>
  <si>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</si>
  <si>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</si>
  <si>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</si>
  <si>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</si>
  <si>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</si>
  <si>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</si>
  <si>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</si>
  <si>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</si>
  <si>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</si>
  <si>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</si>
  <si>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</si>
  <si>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</si>
  <si>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</si>
  <si>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</si>
  <si>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</si>
  <si>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</si>
  <si>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</si>
  <si>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</si>
  <si>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</si>
  <si>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</si>
  <si>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</si>
  <si>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</si>
  <si>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</si>
  <si>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</si>
  <si>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</si>
  <si>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</si>
  <si>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</si>
  <si>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</si>
  <si>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</si>
  <si>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</si>
  <si>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</si>
  <si>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</si>
  <si>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</si>
  <si>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</si>
  <si>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</si>
  <si>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</si>
  <si>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</si>
  <si>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</si>
  <si>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</si>
  <si>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</si>
  <si>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</si>
  <si>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</si>
  <si>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</si>
  <si>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</si>
  <si>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</si>
  <si>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</si>
  <si>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</si>
  <si>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</si>
  <si>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</si>
  <si>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</si>
  <si>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</si>
  <si>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</si>
  <si>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</si>
  <si>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</si>
  <si>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</si>
  <si>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</si>
  <si>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</si>
  <si>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</si>
  <si>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</si>
  <si>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</si>
  <si>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</si>
  <si>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</si>
  <si>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</si>
  <si>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</si>
  <si>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</si>
  <si>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</si>
  <si>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</si>
  <si>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</si>
  <si>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</si>
  <si>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</si>
  <si>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</si>
  <si>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</si>
  <si>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</si>
  <si>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</si>
  <si>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</si>
  <si>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</si>
  <si>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</si>
  <si>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</si>
  <si>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</si>
  <si>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</si>
  <si>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</si>
  <si>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</si>
  <si>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</si>
  <si>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</si>
  <si>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</si>
  <si>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</si>
  <si>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</si>
  <si>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</si>
  <si>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</si>
  <si>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</si>
  <si>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</si>
  <si>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</si>
  <si>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</si>
  <si>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</si>
  <si>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</si>
  <si>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</si>
  <si>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</si>
  <si>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</si>
  <si>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</si>
  <si>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</si>
  <si>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</si>
  <si>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</si>
  <si>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</si>
  <si>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</si>
  <si>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</si>
  <si>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</si>
  <si>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</si>
  <si>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</si>
  <si>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</si>
  <si>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</si>
  <si>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</si>
  <si>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</si>
  <si>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</si>
  <si>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</si>
  <si>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</si>
  <si>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</si>
  <si>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</si>
  <si>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</si>
  <si>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</si>
  <si>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</si>
  <si>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</si>
  <si>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</si>
  <si>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</si>
  <si>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</si>
  <si>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</si>
  <si>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</si>
  <si>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</si>
  <si>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</si>
  <si>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</si>
  <si>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</si>
  <si>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</si>
  <si>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</si>
  <si>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</si>
  <si>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</si>
  <si>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</si>
  <si>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</si>
  <si>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</si>
  <si>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</si>
  <si>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</si>
  <si>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</si>
  <si>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</si>
  <si>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</si>
  <si>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</si>
  <si>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</si>
  <si>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</si>
  <si>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</si>
  <si>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</si>
  <si>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</si>
  <si>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</si>
  <si>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</si>
  <si>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</si>
  <si>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</si>
  <si>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</si>
  <si>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</si>
  <si>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</si>
  <si>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</si>
  <si>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</si>
  <si>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</si>
  <si>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</si>
  <si>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</si>
  <si>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</si>
  <si>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</si>
  <si>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</si>
  <si>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</si>
  <si>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</si>
  <si>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</si>
  <si>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</si>
  <si>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</si>
  <si>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</si>
  <si>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</si>
  <si>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</si>
  <si>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</si>
  <si>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</si>
  <si>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</si>
  <si>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</si>
  <si>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</si>
  <si>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</si>
  <si>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</si>
  <si>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</si>
  <si>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</si>
  <si>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</si>
  <si>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</si>
  <si>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</si>
  <si>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</si>
  <si>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</si>
  <si>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</si>
  <si>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</si>
  <si>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</si>
  <si>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</si>
  <si>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</si>
  <si>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</si>
  <si>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</si>
  <si>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</si>
  <si>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</si>
  <si>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</si>
  <si>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</si>
  <si>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</si>
  <si>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</si>
  <si>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</si>
  <si>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</si>
  <si>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</si>
  <si>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</si>
  <si>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</si>
  <si>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</si>
  <si>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</si>
  <si>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</si>
  <si>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</si>
  <si>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</si>
  <si>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</si>
  <si>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</si>
  <si>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</si>
  <si>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</si>
  <si>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</si>
  <si>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</si>
  <si>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</si>
  <si>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</si>
  <si>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</si>
  <si>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</si>
  <si>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</si>
  <si>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</si>
  <si>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</si>
  <si>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</si>
  <si>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</si>
  <si>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</si>
  <si>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</si>
  <si>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</si>
  <si>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</si>
  <si>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</si>
  <si>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</si>
  <si>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</si>
  <si>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</si>
  <si>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</si>
  <si>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</si>
  <si>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</si>
  <si>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</si>
  <si>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</si>
  <si>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</si>
  <si>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</si>
  <si>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</si>
  <si>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</si>
  <si>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</si>
  <si>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</si>
  <si>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</si>
  <si>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</si>
  <si>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</si>
  <si>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</si>
  <si>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</si>
  <si>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</si>
  <si>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</si>
  <si>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</si>
  <si>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</si>
  <si>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</si>
  <si>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</si>
  <si>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</si>
  <si>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</si>
  <si>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</si>
  <si>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</si>
  <si>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</si>
  <si>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</si>
  <si>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</si>
  <si>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</si>
  <si>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</si>
  <si>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</si>
  <si>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</si>
  <si>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</si>
  <si>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</si>
  <si>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</si>
  <si>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</si>
  <si>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</si>
  <si>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</si>
  <si>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</si>
  <si>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</si>
  <si>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</si>
  <si>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</si>
  <si>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</si>
  <si>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</si>
  <si>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</si>
  <si>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</si>
  <si>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</si>
  <si>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</si>
  <si>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</si>
  <si>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</si>
  <si>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</si>
  <si>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</si>
  <si>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</si>
  <si>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</si>
  <si>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</si>
  <si>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</si>
  <si>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</si>
  <si>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</si>
  <si>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</si>
  <si>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</si>
  <si>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</si>
  <si>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</si>
  <si>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</si>
  <si>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</si>
  <si>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</si>
  <si>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</si>
  <si>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</si>
  <si>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</si>
  <si>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</si>
  <si>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</si>
  <si>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</si>
  <si>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</si>
  <si>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</si>
  <si>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</si>
  <si>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</si>
  <si>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</si>
  <si>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</si>
  <si>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</si>
  <si>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</si>
  <si>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</si>
  <si>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</si>
  <si>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</si>
  <si>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</si>
  <si>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</si>
  <si>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</si>
  <si>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</si>
  <si>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</si>
  <si>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</si>
  <si>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</si>
  <si>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</si>
  <si>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</si>
  <si>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</si>
  <si>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</si>
  <si>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</si>
  <si>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</si>
  <si>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</si>
  <si>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</si>
  <si>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</si>
  <si>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</si>
  <si>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</si>
  <si>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</si>
  <si>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</si>
  <si>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</si>
  <si>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</si>
  <si>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</si>
  <si>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</si>
  <si>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</si>
  <si>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</si>
  <si>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</si>
  <si>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</si>
  <si>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</si>
  <si>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</si>
  <si>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</si>
  <si>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</si>
  <si>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</si>
  <si>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</si>
  <si>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</si>
  <si>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</si>
  <si>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</si>
  <si>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</si>
  <si>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</si>
  <si>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</si>
  <si>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</si>
  <si>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</si>
  <si>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</si>
  <si>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</si>
  <si>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</si>
  <si>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</si>
  <si>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</si>
  <si>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</si>
  <si>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</si>
  <si>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</si>
  <si>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</si>
  <si>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</si>
  <si>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</si>
  <si>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</si>
  <si>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</si>
  <si>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</si>
  <si>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</si>
  <si>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</si>
  <si>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</si>
  <si>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</si>
  <si>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</si>
  <si>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</si>
  <si>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</si>
  <si>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</si>
  <si>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</si>
  <si>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</si>
  <si>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</si>
  <si>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</si>
  <si>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</si>
  <si>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</si>
  <si>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</si>
  <si>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</si>
  <si>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</si>
  <si>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</si>
  <si>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</si>
  <si>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</si>
  <si>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</si>
  <si>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</si>
  <si>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</si>
  <si>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</si>
  <si>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</si>
  <si>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</si>
  <si>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</si>
  <si>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</si>
  <si>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</si>
  <si>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</si>
  <si>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</si>
  <si>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</si>
  <si>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</si>
  <si>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</si>
  <si>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</si>
  <si>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</si>
  <si>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</si>
  <si>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</si>
  <si>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</si>
  <si>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</si>
  <si>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</si>
  <si>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</si>
  <si>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</si>
  <si>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</si>
  <si>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</si>
  <si>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</si>
  <si>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</si>
  <si>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</si>
  <si>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</si>
  <si>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</si>
  <si>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</si>
  <si>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</si>
  <si>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</si>
  <si>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</si>
  <si>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</si>
  <si>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</si>
  <si>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</si>
  <si>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</si>
  <si>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</si>
  <si>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</si>
  <si>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</si>
  <si>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</si>
  <si>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</si>
  <si>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</si>
  <si>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</si>
  <si>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</si>
  <si>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</si>
  <si>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</si>
  <si>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</si>
  <si>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</si>
  <si>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</si>
  <si>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</si>
  <si>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</si>
  <si>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</si>
  <si>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</si>
  <si>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</si>
  <si>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</si>
  <si>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</si>
  <si>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</si>
  <si>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</si>
  <si>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</si>
  <si>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</si>
  <si>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</si>
  <si>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</si>
  <si>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</si>
  <si>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</si>
  <si>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</si>
  <si>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</si>
  <si>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</si>
  <si>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</si>
  <si>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</si>
  <si>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</si>
  <si>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</si>
  <si>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</si>
  <si>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</si>
  <si>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</si>
  <si>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</si>
  <si>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</si>
  <si>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</si>
  <si>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</si>
  <si>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</si>
  <si>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</si>
  <si>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</si>
  <si>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</si>
  <si>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</si>
  <si>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</si>
  <si>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</si>
  <si>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</si>
  <si>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</si>
  <si>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</si>
  <si>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</si>
  <si>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</si>
  <si>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</si>
  <si>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</si>
  <si>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</si>
  <si>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</si>
  <si>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</si>
  <si>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</si>
  <si>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</si>
  <si>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</si>
  <si>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</si>
  <si>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</si>
  <si>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</si>
  <si>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</si>
  <si>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</si>
  <si>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</si>
  <si>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</si>
  <si>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</si>
  <si>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</si>
  <si>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</si>
  <si>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</si>
  <si>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</si>
  <si>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</si>
  <si>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</si>
  <si>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</si>
  <si>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</si>
  <si>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</si>
  <si>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</si>
  <si>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</si>
  <si>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</si>
  <si>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</si>
  <si>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</si>
  <si>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</si>
  <si>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</si>
  <si>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</si>
  <si>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</si>
  <si>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</si>
  <si>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</si>
  <si>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</si>
  <si>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</si>
  <si>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</si>
  <si>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</si>
  <si>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</si>
  <si>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</si>
  <si>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</si>
  <si>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</si>
  <si>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</si>
  <si>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</si>
  <si>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</si>
  <si>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</si>
  <si>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</si>
  <si>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</si>
  <si>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</si>
  <si>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</si>
  <si>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</si>
  <si>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</si>
  <si>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</si>
  <si>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</si>
  <si>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</si>
  <si>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</si>
  <si>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</si>
  <si>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</si>
  <si>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</si>
  <si>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</si>
  <si>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</si>
  <si>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</si>
  <si>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</si>
  <si>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</si>
  <si>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</si>
  <si>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</si>
  <si>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</si>
  <si>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</si>
  <si>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</si>
  <si>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</si>
  <si>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</si>
  <si>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</si>
  <si>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</si>
  <si>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</si>
  <si>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</si>
  <si>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</si>
  <si>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</si>
  <si>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</si>
  <si>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</si>
  <si>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</si>
  <si>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</si>
  <si>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</si>
  <si>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</si>
  <si>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</si>
  <si>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</si>
  <si>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</si>
  <si>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</si>
  <si>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</si>
  <si>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</si>
  <si>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</si>
  <si>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</si>
  <si>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</si>
  <si>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</si>
  <si>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</si>
  <si>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</si>
  <si>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</si>
  <si>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</si>
  <si>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</si>
  <si>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</si>
  <si>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</si>
  <si>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</si>
  <si>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</si>
  <si>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</si>
  <si>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</si>
  <si>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</si>
  <si>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</si>
  <si>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</si>
  <si>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</si>
  <si>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</si>
  <si>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</si>
  <si>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</si>
  <si>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</si>
  <si>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</si>
  <si>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</si>
  <si>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</si>
  <si>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</si>
  <si>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</si>
  <si>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</si>
  <si>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</si>
  <si>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</si>
  <si>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</si>
  <si>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</si>
  <si>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</si>
  <si>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</si>
  <si>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</si>
  <si>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</si>
  <si>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</si>
  <si>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</si>
  <si>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</si>
  <si>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</si>
  <si>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</si>
  <si>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</si>
  <si>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</si>
  <si>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</si>
  <si>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</si>
  <si>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</si>
  <si>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</si>
  <si>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</si>
  <si>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</si>
  <si>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</si>
  <si>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</si>
  <si>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</si>
  <si>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</si>
  <si>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</si>
  <si>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</si>
  <si>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</si>
  <si>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</si>
  <si>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</si>
  <si>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</si>
  <si>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</si>
  <si>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</si>
  <si>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</si>
  <si>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</si>
  <si>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</si>
  <si>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</si>
  <si>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</si>
  <si>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</si>
  <si>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</si>
  <si>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</si>
  <si>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</si>
  <si>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</si>
  <si>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</si>
  <si>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</si>
  <si>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</si>
  <si>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</si>
  <si>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</si>
  <si>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</si>
  <si>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</si>
  <si>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</si>
  <si>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</si>
  <si>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</si>
  <si>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</si>
  <si>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</si>
  <si>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</si>
  <si>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</si>
  <si>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</si>
  <si>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</si>
  <si>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</si>
  <si>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</si>
  <si>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</si>
  <si>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</si>
  <si>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</si>
  <si>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</si>
  <si>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</si>
  <si>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</si>
  <si>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</si>
  <si>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</si>
  <si>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</si>
  <si>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</si>
  <si>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</si>
  <si>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</si>
  <si>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</si>
  <si>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</si>
  <si>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</si>
  <si>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</si>
  <si>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</si>
  <si>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</si>
  <si>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</si>
  <si>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</si>
  <si>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</si>
  <si>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</si>
  <si>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</si>
  <si>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</si>
  <si>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</si>
  <si>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</si>
  <si>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</si>
  <si>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</si>
  <si>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</si>
  <si>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</si>
  <si>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</si>
  <si>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</si>
  <si>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</si>
  <si>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</si>
  <si>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</si>
  <si>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</si>
  <si>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</si>
  <si>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</si>
  <si>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</si>
  <si>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</si>
  <si>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</si>
  <si>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</si>
  <si>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</si>
  <si>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</si>
  <si>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</si>
  <si>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</si>
  <si>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</si>
  <si>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</si>
  <si>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</si>
  <si>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</si>
  <si>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</si>
  <si>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</si>
  <si>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</si>
  <si>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</si>
  <si>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</si>
  <si>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</si>
  <si>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</si>
  <si>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</si>
  <si>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</si>
  <si>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</si>
  <si>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</si>
  <si>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</si>
  <si>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</si>
  <si>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</si>
  <si>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</si>
  <si>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</si>
  <si>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</si>
  <si>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</si>
  <si>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</si>
  <si>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</si>
  <si>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</si>
  <si>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</si>
  <si>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</si>
  <si>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</si>
  <si>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</si>
  <si>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</si>
  <si>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</si>
  <si>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</si>
  <si>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</si>
  <si>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</si>
  <si>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</si>
  <si>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</si>
  <si>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</si>
  <si>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</si>
  <si>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</si>
  <si>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</si>
  <si>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</si>
  <si>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</si>
  <si>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</si>
  <si>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</si>
  <si>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</si>
  <si>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</si>
  <si>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</si>
  <si>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</si>
  <si>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</si>
  <si>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</si>
  <si>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</si>
  <si>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</si>
  <si>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</si>
  <si>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</si>
  <si>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</si>
  <si>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</si>
  <si>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</si>
  <si>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</si>
  <si>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</si>
  <si>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</si>
  <si>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</si>
  <si>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</si>
  <si>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</si>
  <si>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</si>
  <si>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</si>
  <si>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</si>
  <si>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</si>
  <si>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</si>
  <si>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</si>
  <si>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</si>
  <si>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</si>
  <si>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</si>
  <si>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</si>
  <si>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</si>
  <si>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</si>
  <si>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</si>
  <si>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</si>
  <si>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</si>
  <si>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</si>
  <si>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</si>
  <si>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</si>
  <si>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</si>
  <si>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</si>
  <si>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</si>
  <si>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</si>
  <si>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</si>
  <si>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</si>
  <si>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</si>
  <si>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</si>
  <si>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</si>
  <si>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</si>
  <si>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</si>
  <si>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</si>
  <si>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</si>
  <si>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</si>
  <si>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</si>
  <si>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</si>
  <si>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</si>
  <si>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</si>
  <si>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</si>
  <si>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</si>
  <si>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</si>
  <si>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</si>
  <si>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</si>
  <si>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</si>
  <si>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</si>
  <si>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</si>
  <si>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</si>
  <si>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</si>
  <si>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</si>
  <si>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</si>
  <si>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</si>
  <si>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</si>
  <si>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</si>
  <si>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</si>
  <si>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</si>
  <si>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</si>
  <si>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</si>
  <si>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</si>
  <si>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</si>
  <si>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</si>
  <si>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</si>
  <si>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</si>
  <si>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</si>
  <si>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</si>
  <si>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</si>
  <si>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</si>
  <si>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</si>
  <si>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</si>
  <si>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</si>
  <si>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</si>
  <si>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</si>
  <si>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</si>
  <si>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</si>
  <si>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</si>
  <si>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</si>
  <si>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</si>
  <si>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</si>
  <si>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</si>
  <si>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</si>
  <si>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</si>
  <si>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</si>
  <si>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</si>
  <si>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</si>
  <si>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</si>
  <si>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</si>
  <si>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</si>
  <si>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</si>
  <si>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</si>
  <si>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</si>
  <si>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</si>
  <si>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</si>
  <si>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</si>
  <si>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</si>
  <si>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</si>
  <si>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</si>
  <si>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</si>
  <si>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</si>
  <si>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</si>
  <si>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</si>
  <si>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</si>
  <si>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</si>
  <si>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</si>
  <si>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</si>
  <si>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</si>
  <si>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</si>
  <si>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</si>
  <si>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</si>
  <si>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</si>
  <si>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</si>
  <si>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</si>
  <si>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</si>
  <si>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</si>
  <si>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</si>
  <si>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</si>
  <si>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</si>
  <si>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</si>
  <si>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</si>
  <si>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</si>
  <si>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</si>
  <si>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</si>
  <si>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</si>
  <si>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</si>
  <si>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</si>
  <si>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</si>
  <si>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</si>
  <si>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</si>
  <si>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</si>
  <si>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</si>
  <si>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</si>
  <si>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</si>
  <si>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</si>
  <si>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</si>
  <si>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</si>
  <si>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</si>
  <si>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</si>
  <si>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</si>
  <si>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</si>
  <si>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</si>
  <si>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</si>
  <si>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</si>
  <si>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</si>
  <si>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</si>
  <si>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</si>
  <si>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</si>
  <si>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</si>
  <si>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</si>
  <si>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</si>
  <si>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</si>
  <si>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</si>
  <si>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</si>
  <si>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</si>
  <si>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</si>
  <si>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</si>
  <si>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</si>
  <si>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</si>
  <si>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</si>
  <si>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</si>
  <si>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</si>
  <si>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</si>
  <si>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</si>
  <si>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</si>
  <si>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</si>
  <si>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</si>
  <si>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</si>
  <si>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</si>
  <si>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</si>
  <si>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</si>
  <si>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</si>
  <si>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</si>
  <si>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</si>
  <si>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</si>
  <si>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</si>
  <si>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</si>
  <si>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</si>
  <si>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</si>
  <si>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</si>
  <si>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</si>
  <si>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</si>
  <si>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</si>
  <si>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</si>
  <si>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</si>
  <si>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</si>
  <si>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</si>
  <si>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</si>
  <si>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</si>
  <si>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</si>
  <si>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</si>
  <si>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</si>
  <si>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</si>
  <si>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</si>
  <si>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</si>
  <si>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</si>
  <si>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</si>
  <si>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</si>
  <si>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</si>
  <si>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</si>
  <si>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</si>
  <si>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</si>
  <si>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</si>
  <si>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</si>
  <si>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</si>
  <si>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</si>
  <si>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</si>
  <si>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</si>
  <si>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</si>
  <si>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</si>
  <si>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</si>
  <si>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</si>
  <si>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</si>
  <si>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</si>
  <si>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</si>
  <si>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</si>
  <si>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</si>
  <si>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</si>
  <si>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</si>
  <si>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</si>
  <si>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</si>
  <si>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</si>
  <si>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</si>
  <si>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</si>
  <si>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</si>
  <si>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</si>
  <si>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</si>
  <si>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</si>
  <si>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</si>
  <si>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</si>
  <si>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</si>
  <si>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</si>
  <si>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</si>
  <si>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</si>
  <si>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</si>
  <si>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</si>
  <si>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</si>
  <si>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</si>
  <si>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</si>
  <si>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</si>
  <si>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</si>
  <si>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</si>
  <si>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</si>
  <si>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</si>
  <si>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</si>
  <si>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</si>
  <si>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</si>
  <si>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</si>
  <si>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</si>
  <si>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</si>
  <si>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</si>
  <si>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</si>
  <si>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</si>
  <si>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</si>
  <si>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</si>
  <si>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</si>
  <si>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</si>
  <si>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</si>
  <si>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</si>
  <si>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</si>
  <si>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</si>
  <si>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</si>
  <si>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</si>
  <si>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</si>
  <si>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</si>
  <si>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</si>
  <si>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</si>
  <si>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</si>
  <si>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</si>
  <si>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</si>
  <si>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</si>
  <si>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</si>
  <si>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</si>
  <si>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</si>
  <si>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</si>
  <si>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</si>
  <si>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</si>
  <si>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</si>
  <si>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</si>
  <si>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</si>
  <si>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</si>
  <si>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</si>
  <si>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</si>
  <si>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</si>
  <si>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</si>
  <si>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</si>
  <si>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</si>
  <si>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</si>
  <si>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</si>
  <si>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</si>
  <si>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</si>
  <si>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</si>
  <si>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</si>
  <si>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</si>
  <si>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</si>
  <si>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</si>
  <si>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</si>
  <si>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</si>
  <si>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</si>
  <si>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</si>
  <si>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</si>
  <si>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</si>
  <si>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</si>
  <si>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</si>
  <si>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</si>
  <si>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</si>
  <si>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</si>
  <si>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</si>
  <si>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</si>
  <si>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</si>
  <si>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</si>
  <si>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</si>
  <si>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</si>
  <si>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</si>
  <si>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</si>
  <si>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</si>
  <si>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</si>
  <si>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</si>
  <si>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</si>
  <si>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</si>
  <si>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</si>
  <si>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</si>
  <si>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</si>
  <si>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</si>
  <si>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</si>
  <si>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</si>
  <si>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</si>
  <si>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</si>
  <si>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</si>
  <si>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</si>
  <si>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</si>
  <si>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</si>
  <si>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</si>
  <si>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</si>
  <si>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</si>
  <si>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</si>
  <si>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</si>
  <si>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</si>
  <si>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</si>
  <si>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</si>
  <si>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</si>
  <si>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</si>
  <si>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</si>
  <si>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</si>
  <si>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</si>
  <si>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</si>
  <si>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</si>
  <si>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</si>
  <si>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</si>
  <si>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</si>
  <si>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</si>
  <si>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</si>
  <si>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</si>
  <si>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</si>
  <si>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</si>
  <si>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</si>
  <si>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</si>
  <si>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</si>
  <si>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</si>
  <si>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</si>
  <si>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</si>
  <si>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</si>
  <si>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</si>
  <si>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</si>
  <si>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</si>
  <si>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</si>
  <si>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</si>
  <si>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</si>
  <si>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</si>
  <si>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</si>
  <si>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</si>
  <si>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</si>
  <si>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</si>
  <si>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</si>
  <si>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</si>
  <si>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</si>
  <si>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</si>
  <si>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</si>
  <si>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</si>
  <si>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</si>
  <si>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</si>
  <si>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</si>
  <si>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</si>
  <si>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</si>
  <si>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</si>
  <si>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</si>
  <si>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</si>
  <si>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</si>
  <si>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</si>
  <si>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</si>
  <si>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</si>
  <si>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</si>
  <si>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</si>
  <si>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</si>
  <si>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</si>
  <si>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</si>
  <si>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</si>
  <si>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</si>
  <si>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</si>
  <si>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</si>
  <si>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</si>
  <si>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</si>
  <si>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</si>
  <si>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</si>
  <si>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</si>
  <si>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</si>
  <si>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</si>
  <si>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</si>
  <si>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</si>
  <si>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</si>
  <si>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</si>
  <si>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</si>
  <si>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</si>
  <si>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</si>
  <si>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</si>
  <si>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</si>
  <si>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</si>
  <si>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</si>
  <si>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</si>
  <si>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</si>
  <si>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</si>
  <si>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</si>
  <si>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</si>
  <si>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</si>
  <si>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</si>
  <si>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</si>
  <si>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</si>
  <si>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</si>
  <si>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</si>
  <si>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</si>
  <si>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</si>
  <si>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</si>
  <si>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</si>
  <si>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</si>
  <si>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</si>
  <si>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</si>
  <si>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</si>
  <si>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</si>
  <si>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</si>
  <si>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</si>
  <si>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</si>
  <si>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</si>
  <si>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</si>
  <si>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</si>
  <si>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</si>
  <si>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</si>
  <si>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</si>
  <si>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</si>
  <si>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</si>
  <si>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</si>
  <si>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</si>
  <si>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</si>
  <si>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</si>
  <si>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</si>
  <si>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</si>
  <si>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</si>
  <si>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</si>
  <si>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</si>
  <si>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</si>
  <si>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</si>
  <si>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</si>
  <si>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</si>
  <si>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</si>
  <si>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</si>
  <si>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</si>
  <si>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</si>
  <si>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</si>
  <si>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</si>
  <si>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</si>
  <si>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</si>
  <si>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</si>
  <si>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</si>
  <si>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</si>
  <si>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</si>
  <si>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</si>
  <si>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</si>
  <si>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</si>
  <si>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</si>
  <si>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</si>
  <si>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</si>
  <si>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</si>
  <si>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</si>
  <si>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</si>
  <si>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</si>
  <si>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</si>
  <si>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</si>
  <si>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</si>
  <si>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</si>
  <si>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</si>
  <si>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</si>
  <si>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</si>
  <si>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</si>
  <si>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</si>
  <si>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</si>
  <si>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</si>
  <si>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</si>
  <si>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</si>
  <si>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</si>
  <si>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</si>
  <si>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</si>
  <si>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</si>
  <si>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</si>
  <si>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</si>
  <si>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</si>
  <si>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</si>
  <si>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</si>
  <si>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</si>
  <si>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</si>
  <si>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</si>
  <si>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</si>
  <si>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</si>
  <si>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</si>
  <si>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</si>
  <si>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</si>
  <si>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</si>
  <si>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</si>
  <si>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</si>
  <si>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</si>
  <si>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</si>
  <si>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</si>
  <si>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</si>
  <si>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</si>
  <si>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</si>
  <si>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</si>
  <si>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</si>
  <si>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</si>
  <si>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</si>
  <si>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</si>
  <si>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</si>
  <si>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</si>
  <si>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</si>
  <si>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</si>
  <si>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</si>
  <si>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</si>
  <si>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</si>
  <si>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</si>
  <si>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</si>
  <si>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</si>
  <si>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</si>
  <si>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</si>
  <si>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</si>
  <si>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</si>
  <si>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</si>
  <si>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</si>
  <si>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</si>
  <si>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</si>
  <si>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</si>
  <si>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</si>
  <si>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</si>
  <si>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</si>
  <si>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</si>
  <si>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</si>
  <si>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</si>
  <si>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</si>
  <si>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</si>
  <si>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</si>
  <si>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</si>
  <si>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</si>
  <si>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</si>
  <si>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</si>
  <si>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</si>
  <si>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</si>
  <si>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</si>
  <si>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</si>
  <si>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</si>
  <si>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</si>
  <si>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</si>
  <si>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</si>
  <si>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</si>
  <si>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</si>
  <si>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</si>
  <si>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</si>
  <si>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</si>
  <si>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</si>
  <si>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</si>
  <si>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</si>
  <si>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</si>
  <si>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</si>
  <si>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</si>
  <si>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</si>
  <si>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</si>
  <si>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</si>
  <si>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</si>
  <si>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</si>
  <si>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</si>
  <si>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</si>
  <si>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</si>
  <si>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</si>
  <si>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</si>
  <si>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</si>
  <si>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</si>
  <si>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</si>
  <si>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</si>
  <si>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</si>
  <si>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</si>
  <si>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</si>
  <si>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</si>
  <si>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</si>
  <si>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</si>
  <si>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</si>
  <si>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</si>
  <si>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</si>
  <si>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</si>
  <si>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</si>
  <si>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</si>
  <si>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</si>
  <si>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</si>
  <si>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</si>
  <si>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</si>
  <si>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</si>
  <si>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</si>
  <si>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</si>
  <si>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</si>
  <si>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</si>
  <si>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</si>
  <si>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</si>
  <si>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</si>
  <si>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</si>
  <si>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</si>
  <si>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</si>
  <si>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</si>
  <si>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</si>
  <si>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</si>
  <si>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</si>
  <si>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</si>
  <si>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</si>
  <si>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</si>
  <si>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</si>
  <si>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</si>
  <si>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</si>
  <si>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</si>
  <si>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</si>
  <si>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</si>
  <si>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</si>
  <si>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</si>
  <si>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</si>
  <si>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</si>
  <si>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</si>
  <si>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</si>
  <si>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</si>
  <si>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</si>
  <si>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</si>
  <si>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</si>
  <si>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</si>
  <si>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</si>
  <si>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</si>
  <si>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</si>
  <si>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</si>
  <si>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</si>
  <si>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</si>
  <si>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</si>
  <si>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</si>
  <si>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</si>
  <si>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</si>
  <si>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</si>
  <si>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</si>
  <si>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</si>
  <si>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</si>
  <si>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</si>
  <si>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</si>
  <si>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</si>
  <si>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Count of category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</si>
  <si>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</si>
  <si>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</si>
  <si>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</si>
  <si>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</si>
  <si>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</si>
  <si>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</si>
  <si>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</si>
  <si>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</si>
  <si>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</si>
  <si>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</si>
  <si>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</si>
  <si>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</si>
  <si>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</si>
  <si>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</si>
  <si>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</si>
  <si>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</si>
  <si>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</si>
  <si>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</si>
  <si>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</si>
  <si>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</si>
  <si>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</si>
  <si>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</si>
  <si>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</si>
  <si>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</si>
  <si>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</si>
  <si>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</si>
  <si>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</si>
  <si>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</si>
  <si>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</si>
  <si>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</si>
  <si>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</si>
  <si>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</si>
  <si>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</si>
  <si>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</si>
  <si>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</si>
  <si>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</si>
  <si>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</si>
  <si>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</si>
  <si>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</si>
  <si>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</si>
  <si>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</si>
  <si>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</si>
  <si>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</si>
  <si>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</si>
  <si>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</si>
  <si>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</si>
  <si>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</si>
  <si>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</si>
  <si>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</si>
  <si>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</si>
  <si>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</si>
  <si>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</si>
  <si>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</si>
  <si>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</si>
  <si>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</si>
  <si>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</si>
  <si>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</si>
  <si>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</si>
  <si>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</si>
  <si>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</si>
  <si>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</si>
  <si>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</si>
  <si>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</si>
  <si>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</si>
  <si>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</si>
  <si>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</si>
  <si>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Sum of pledged</t>
  </si>
  <si>
    <t>Number of successful</t>
  </si>
  <si>
    <t>Number of Failed</t>
  </si>
  <si>
    <t>Number of Canceled</t>
  </si>
  <si>
    <t>Total Projects</t>
  </si>
  <si>
    <t>Percentage Successful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</si>
  <si>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</si>
  <si>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</si>
  <si>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</si>
  <si>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</si>
  <si>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</si>
  <si>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</si>
  <si>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</si>
  <si>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</si>
  <si>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</si>
  <si>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</si>
  <si>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</si>
  <si>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</si>
  <si>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</si>
  <si>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</si>
  <si>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</si>
  <si>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Sum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</si>
</sst>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2" xfId="0" applyFont="1" applyFill="1" applyBorder="1" applyAlignment="1">
      <alignment horizontal="center"/>
    </xf>
    <xf numFmtId="2" fontId="1" fillId="0" borderId="1" xfId="0" applyNumberFormat="1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1" xfId="0" applyNumberFormat="1" applyBorder="1"/>
    <xf numFmtId="14" fontId="0" fillId="0" borderId="0" xfId="0" applyNumberFormat="1"/>
    <xf numFmtId="1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0" fillId="0" borderId="1" xfId="0" applyNumberFormat="1" applyFont="1" applyBorder="1"/>
    <xf numFmtId="2" fontId="0" fillId="0" borderId="0" xfId="0" applyNumberFormat="1" applyFont="1"/>
    <xf numFmtId="8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Xu_StarterBook.xlsx]CATE-PT!PivotTable9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'CATE-PT'!$B$4:$B$5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'CATE-PT'!$A$6:$A$15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'CATE-PT'!$B$6:$B$15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F3-5C41-9845-98EA2CE474AB}"/>
            </c:ext>
          </c:extLst>
        </c:ser>
        <c:ser>
          <c:idx val="1"/>
          <c:order val="1"/>
          <c:tx>
            <c:strRef>
              <c:f>'CATE-PT'!$C$4:$C$5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'CATE-PT'!$A$6:$A$15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'CATE-PT'!$C$6:$C$15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5F3-5C41-9845-98EA2CE474AB}"/>
            </c:ext>
          </c:extLst>
        </c:ser>
        <c:ser>
          <c:idx val="2"/>
          <c:order val="2"/>
          <c:tx>
            <c:strRef>
              <c:f>'CATE-PT'!$D$4:$D$5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'CATE-PT'!$A$6:$A$15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'CATE-PT'!$D$6:$D$15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5F3-5C41-9845-98EA2CE474AB}"/>
            </c:ext>
          </c:extLst>
        </c:ser>
        <c:ser>
          <c:idx val="3"/>
          <c:order val="3"/>
          <c:tx>
            <c:strRef>
              <c:f>'CATE-PT'!$E$4:$E$5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'CATE-PT'!$A$6:$A$15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'CATE-PT'!$E$6:$E$15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5F3-5C41-9845-98EA2CE47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313151"/>
        <c:axId val="1513314831"/>
      </c:barChart>
      <c:catAx>
        <c:axId val="151331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14831"/>
        <c:crosses val="autoZero"/>
        <c:auto val="1"/>
        <c:lblAlgn val="ctr"/>
        <c:lblOffset val="100"/>
        <c:noMultiLvlLbl val="0"/>
      </c:catAx>
      <c:valAx>
        <c:axId val="151331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1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Xu_StarterBook.xlsx]SubCATE-PT!PivotTable9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11182547135736"/>
          <c:y val="5.6818181818181816E-2"/>
          <c:w val="0.84037335356016274"/>
          <c:h val="0.666596575996182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'SubCATE-PT'!$B$4:$B$5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'SubCATE-PT'!$A$6:$A$47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'SubCATE-PT'!$B$6:$B$47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36-D844-A03C-9853103D694E}"/>
            </c:ext>
          </c:extLst>
        </c:ser>
        <c:ser>
          <c:idx val="1"/>
          <c:order val="1"/>
          <c:tx>
            <c:strRef>
              <c:f>'SubCATE-PT'!$C$4:$C$5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'SubCATE-PT'!$A$6:$A$47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'SubCATE-PT'!$C$6:$C$47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36-D844-A03C-9853103D694E}"/>
            </c:ext>
          </c:extLst>
        </c:ser>
        <c:ser>
          <c:idx val="2"/>
          <c:order val="2"/>
          <c:tx>
            <c:strRef>
              <c:f>'SubCATE-PT'!$D$4:$D$5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'SubCATE-PT'!$A$6:$A$47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'SubCATE-PT'!$D$6:$D$47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36-D844-A03C-9853103D694E}"/>
            </c:ext>
          </c:extLst>
        </c:ser>
        <c:ser>
          <c:idx val="3"/>
          <c:order val="3"/>
          <c:tx>
            <c:strRef>
              <c:f>'SubCATE-PT'!$E$4:$E$5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'SubCATE-PT'!$A$6:$A$47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'SubCATE-PT'!$E$6:$E$47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36-D844-A03C-9853103D6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313151"/>
        <c:axId val="1513314831"/>
      </c:barChart>
      <c:catAx>
        <c:axId val="151331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14831"/>
        <c:crosses val="autoZero"/>
        <c:auto val="1"/>
        <c:lblAlgn val="ctr"/>
        <c:lblOffset val="100"/>
        <c:noMultiLvlLbl val="0"/>
      </c:catAx>
      <c:valAx>
        <c:axId val="151331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1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Xu_StarterBook.xlsx]year-PT!PivotTable9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'year-PT'!$B$4:$B$5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'year-PT'!$A$6:$A$18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'year-PT'!$B$6:$B$18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C3-2A41-9E95-8A3D109B5B40}"/>
            </c:ext>
          </c:extLst>
        </c:ser>
        <c:ser>
          <c:idx val="1"/>
          <c:order val="1"/>
          <c:tx>
            <c:strRef>
              <c:f>'year-PT'!$C$4:$C$5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'year-PT'!$A$6:$A$18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'year-PT'!$C$6:$C$18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E5-5C45-9524-31A72852FFAE}"/>
            </c:ext>
          </c:extLst>
        </c:ser>
        <c:ser>
          <c:idx val="2"/>
          <c:order val="2"/>
          <c:tx>
            <c:strRef>
              <c:f>'year-PT'!$D$4:$D$5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'year-PT'!$A$6:$A$18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'year-PT'!$D$6:$D$18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E5-5C45-9524-31A72852FFAE}"/>
            </c:ext>
          </c:extLst>
        </c:ser>
        <c:ser>
          <c:idx val="3"/>
          <c:order val="3"/>
          <c:tx>
            <c:strRef>
              <c:f>'year-PT'!$E$4:$E$5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'year-PT'!$A$6:$A$18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'year-PT'!$E$6:$E$18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101</c:v>
                </c:pt>
                <c:pt idx="6">
                  <c:v>86</c:v>
                </c:pt>
                <c:pt idx="7">
                  <c:v>72</c:v>
                </c:pt>
                <c:pt idx="8">
                  <c:v>60</c:v>
                </c:pt>
                <c:pt idx="9">
                  <c:v>65</c:v>
                </c:pt>
                <c:pt idx="10">
                  <c:v>53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E5-5C45-9524-31A72852F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313151"/>
        <c:axId val="1513314831"/>
      </c:lineChart>
      <c:catAx>
        <c:axId val="151331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14831"/>
        <c:crosses val="autoZero"/>
        <c:auto val="1"/>
        <c:lblAlgn val="ctr"/>
        <c:lblOffset val="100"/>
        <c:noMultiLvlLbl val="0"/>
      </c:catAx>
      <c:valAx>
        <c:axId val="151331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1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71.099999999999994</c:v>
                </c:pt>
                <c:pt idx="1">
                  <c:v>66.400000000000006</c:v>
                </c:pt>
                <c:pt idx="2">
                  <c:v>53.2</c:v>
                </c:pt>
                <c:pt idx="3">
                  <c:v>46.2</c:v>
                </c:pt>
                <c:pt idx="4">
                  <c:v>46.8</c:v>
                </c:pt>
                <c:pt idx="5">
                  <c:v>33.299999999999997</c:v>
                </c:pt>
                <c:pt idx="6">
                  <c:v>40.1</c:v>
                </c:pt>
                <c:pt idx="7">
                  <c:v>74.900000000000006</c:v>
                </c:pt>
                <c:pt idx="8">
                  <c:v>47.3</c:v>
                </c:pt>
                <c:pt idx="9">
                  <c:v>48.8</c:v>
                </c:pt>
                <c:pt idx="10">
                  <c:v>28.6</c:v>
                </c:pt>
                <c:pt idx="11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7-BE4C-95C4-923904F04B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</c:v>
                </c:pt>
                <c:pt idx="1">
                  <c:v>29.9</c:v>
                </c:pt>
                <c:pt idx="2">
                  <c:v>39.5</c:v>
                </c:pt>
                <c:pt idx="3">
                  <c:v>39.6</c:v>
                </c:pt>
                <c:pt idx="4">
                  <c:v>44.8</c:v>
                </c:pt>
                <c:pt idx="5">
                  <c:v>38.700000000000003</c:v>
                </c:pt>
                <c:pt idx="6">
                  <c:v>46.7</c:v>
                </c:pt>
                <c:pt idx="7">
                  <c:v>18.600000000000001</c:v>
                </c:pt>
                <c:pt idx="8">
                  <c:v>40</c:v>
                </c:pt>
                <c:pt idx="9">
                  <c:v>37.200000000000003</c:v>
                </c:pt>
                <c:pt idx="10">
                  <c:v>52.4</c:v>
                </c:pt>
                <c:pt idx="11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7-BE4C-95C4-923904F04B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3.7</c:v>
                </c:pt>
                <c:pt idx="2">
                  <c:v>7.3</c:v>
                </c:pt>
                <c:pt idx="3">
                  <c:v>14.3</c:v>
                </c:pt>
                <c:pt idx="4">
                  <c:v>8.5</c:v>
                </c:pt>
                <c:pt idx="5">
                  <c:v>28</c:v>
                </c:pt>
                <c:pt idx="6">
                  <c:v>13.1</c:v>
                </c:pt>
                <c:pt idx="7">
                  <c:v>6.5</c:v>
                </c:pt>
                <c:pt idx="8">
                  <c:v>12.7</c:v>
                </c:pt>
                <c:pt idx="9">
                  <c:v>14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7-BE4C-95C4-923904F04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210479"/>
        <c:axId val="1587212159"/>
      </c:lineChart>
      <c:catAx>
        <c:axId val="158721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12159"/>
        <c:crosses val="autoZero"/>
        <c:auto val="1"/>
        <c:lblAlgn val="ctr"/>
        <c:lblOffset val="100"/>
        <c:noMultiLvlLbl val="0"/>
      </c:catAx>
      <c:valAx>
        <c:axId val="15872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1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Xu_StarterBook.xlsx]country-pledged-PT!PivotTable9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'country-pledged-PT'!$B$4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AE-EC45-A8A4-17244C720D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AE-EC45-A8A4-17244C720D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AE-EC45-A8A4-17244C720D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AE-EC45-A8A4-17244C720D2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0AE-EC45-A8A4-17244C720D2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0AE-EC45-A8A4-17244C720D2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0AE-EC45-A8A4-17244C720D2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0AE-EC45-A8A4-17244C720D2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0AE-EC45-A8A4-17244C720D2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0AE-EC45-A8A4-17244C720D2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0AE-EC45-A8A4-17244C720D2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0AE-EC45-A8A4-17244C720D2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50AE-EC45-A8A4-17244C720D2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50AE-EC45-A8A4-17244C720D2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50AE-EC45-A8A4-17244C720D2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50AE-EC45-A8A4-17244C720D2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50AE-EC45-A8A4-17244C720D2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50AE-EC45-A8A4-17244C720D2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50AE-EC45-A8A4-17244C720D23}"/>
              </c:ext>
            </c:extLst>
          </c:dPt>
          <c:cat>
            <c:strRef>
              <c:f>'country-pledged-PT'!$A$5:$A$24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'country-pledged-PT'!$B$5:$B$24</c:f>
              <c:numCache>
                <c:formatCode>General</c:formatCode>
                <c:ptCount val="19"/>
                <c:pt idx="0">
                  <c:v>418915</c:v>
                </c:pt>
                <c:pt idx="1">
                  <c:v>505081.52</c:v>
                </c:pt>
                <c:pt idx="2">
                  <c:v>4045.93</c:v>
                </c:pt>
                <c:pt idx="3">
                  <c:v>621337.79999999993</c:v>
                </c:pt>
                <c:pt idx="4">
                  <c:v>5291</c:v>
                </c:pt>
                <c:pt idx="5">
                  <c:v>1878758.63</c:v>
                </c:pt>
                <c:pt idx="6">
                  <c:v>183222</c:v>
                </c:pt>
                <c:pt idx="7">
                  <c:v>469742</c:v>
                </c:pt>
                <c:pt idx="8">
                  <c:v>32387.66</c:v>
                </c:pt>
                <c:pt idx="9">
                  <c:v>3248310.71</c:v>
                </c:pt>
                <c:pt idx="10">
                  <c:v>139201.22999999998</c:v>
                </c:pt>
                <c:pt idx="11">
                  <c:v>273223.88</c:v>
                </c:pt>
                <c:pt idx="12">
                  <c:v>16065.5</c:v>
                </c:pt>
                <c:pt idx="13">
                  <c:v>67178</c:v>
                </c:pt>
                <c:pt idx="14">
                  <c:v>487267</c:v>
                </c:pt>
                <c:pt idx="15">
                  <c:v>42180</c:v>
                </c:pt>
                <c:pt idx="16">
                  <c:v>283998.55</c:v>
                </c:pt>
                <c:pt idx="17">
                  <c:v>9124</c:v>
                </c:pt>
                <c:pt idx="18">
                  <c:v>31910402.960000001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FC1-FD49-8601-A34511D9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64823498186322"/>
          <c:y val="0.16446701264614649"/>
          <c:w val="0.18686861895072104"/>
          <c:h val="0.769891732283464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Xu_StarterBook.xlsx]CATE-pledged-PT!PivotTable9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'CATE-pledged-PT'!$B$4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26D-504E-88B3-936782DFC1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26D-504E-88B3-936782DFC1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26D-504E-88B3-936782DFC1D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26D-504E-88B3-936782DFC1D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26D-504E-88B3-936782DFC1D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26D-504E-88B3-936782DFC1D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26D-504E-88B3-936782DFC1D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26D-504E-88B3-936782DFC1D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26D-504E-88B3-936782DFC1D9}"/>
              </c:ext>
            </c:extLst>
          </c:dPt>
          <c:cat>
            <c:strRef>
              <c:f>'CATE-pledged-PT'!$A$5:$A$14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'CATE-pledged-PT'!$B$5:$B$14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2D6-2745-811D-3198034E8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259637758046201"/>
          <c:y val="0.26034836554521595"/>
          <c:w val="0.27321922525641745"/>
          <c:h val="0.57812902648532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Xu_StarterBook.xlsx]country-state-PT !PivotTable9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'country-state-PT 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CD-A947-9319-E453F8E527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CD-A947-9319-E453F8E527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ACD-A947-9319-E453F8E527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ACD-A947-9319-E453F8E5272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ACD-A947-9319-E453F8E5272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ACD-A947-9319-E453F8E527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ACD-A947-9319-E453F8E5272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ACD-A947-9319-E453F8E5272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ACD-A947-9319-E453F8E5272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ACD-A947-9319-E453F8E5272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ACD-A947-9319-E453F8E5272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ACD-A947-9319-E453F8E5272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5ACD-A947-9319-E453F8E5272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5ACD-A947-9319-E453F8E5272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5ACD-A947-9319-E453F8E5272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5ACD-A947-9319-E453F8E5272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Ref>
              <c:f>'country-state-PT 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'country-state-PT '!$B$6:$B$27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D0E-DF48-BA77-BE2C96530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53937007874021"/>
          <c:y val="8.4921558100691963E-2"/>
          <c:w val="0.18964011710074702"/>
          <c:h val="0.849437186828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[hw1_Yan Xu_StarterBook.xlsx]Percent-pledged-PT !PivotTable9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'Percent-pledged-PT 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'Percent-pledged-PT '!$A$5:$A$4119</c:f>
              <c:strCache>
                <c:ptCount val="41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</c:strCache>
            </c:strRef>
          </c:cat>
          <c:val>
            <c:numRef>
              <c:f>'Percent-pledged-PT '!$B$5:$B$4119</c:f>
              <c:numCache>
                <c:formatCode>General</c:formatCode>
                <c:ptCount val="4114"/>
                <c:pt idx="0">
                  <c:v>136.85882352941178</c:v>
                </c:pt>
                <c:pt idx="1">
                  <c:v>142.60827250608273</c:v>
                </c:pt>
                <c:pt idx="2">
                  <c:v>105</c:v>
                </c:pt>
                <c:pt idx="3">
                  <c:v>103.89999999999999</c:v>
                </c:pt>
                <c:pt idx="4">
                  <c:v>122.99154545454545</c:v>
                </c:pt>
                <c:pt idx="5">
                  <c:v>109.77744436109028</c:v>
                </c:pt>
                <c:pt idx="6">
                  <c:v>106.4875</c:v>
                </c:pt>
                <c:pt idx="7">
                  <c:v>101.22222222222221</c:v>
                </c:pt>
                <c:pt idx="8">
                  <c:v>100.04342857142856</c:v>
                </c:pt>
                <c:pt idx="9">
                  <c:v>125.998</c:v>
                </c:pt>
                <c:pt idx="10">
                  <c:v>100.49999999999999</c:v>
                </c:pt>
                <c:pt idx="11">
                  <c:v>120.5</c:v>
                </c:pt>
                <c:pt idx="12">
                  <c:v>165.29333333333335</c:v>
                </c:pt>
                <c:pt idx="13">
                  <c:v>159.97142857142856</c:v>
                </c:pt>
                <c:pt idx="14">
                  <c:v>100.93333333333334</c:v>
                </c:pt>
                <c:pt idx="15">
                  <c:v>106.60000000000001</c:v>
                </c:pt>
                <c:pt idx="16">
                  <c:v>100.24166666666667</c:v>
                </c:pt>
                <c:pt idx="17">
                  <c:v>100.66666666666666</c:v>
                </c:pt>
                <c:pt idx="18">
                  <c:v>106.32110000000002</c:v>
                </c:pt>
                <c:pt idx="19">
                  <c:v>145.29411764705881</c:v>
                </c:pt>
                <c:pt idx="20">
                  <c:v>100.2</c:v>
                </c:pt>
                <c:pt idx="21">
                  <c:v>109.13513513513513</c:v>
                </c:pt>
                <c:pt idx="22">
                  <c:v>117.14285714285715</c:v>
                </c:pt>
                <c:pt idx="23">
                  <c:v>118.5</c:v>
                </c:pt>
                <c:pt idx="24">
                  <c:v>108.80768571428572</c:v>
                </c:pt>
                <c:pt idx="25">
                  <c:v>133.33333333333331</c:v>
                </c:pt>
                <c:pt idx="26">
                  <c:v>155.20000000000002</c:v>
                </c:pt>
                <c:pt idx="27">
                  <c:v>111.72500000000001</c:v>
                </c:pt>
                <c:pt idx="28">
                  <c:v>100.35000000000001</c:v>
                </c:pt>
                <c:pt idx="29">
                  <c:v>123.33333333333334</c:v>
                </c:pt>
                <c:pt idx="30">
                  <c:v>101.29975</c:v>
                </c:pt>
                <c:pt idx="31">
                  <c:v>100</c:v>
                </c:pt>
                <c:pt idx="32">
                  <c:v>100.24604569420035</c:v>
                </c:pt>
                <c:pt idx="33">
                  <c:v>102.0952380952381</c:v>
                </c:pt>
                <c:pt idx="34">
                  <c:v>130.46153846153845</c:v>
                </c:pt>
                <c:pt idx="35">
                  <c:v>166.5</c:v>
                </c:pt>
                <c:pt idx="36">
                  <c:v>142.15</c:v>
                </c:pt>
                <c:pt idx="37">
                  <c:v>183.44090909090909</c:v>
                </c:pt>
                <c:pt idx="38">
                  <c:v>110.04</c:v>
                </c:pt>
                <c:pt idx="39">
                  <c:v>130.98000000000002</c:v>
                </c:pt>
                <c:pt idx="40">
                  <c:v>101.35000000000001</c:v>
                </c:pt>
                <c:pt idx="41">
                  <c:v>100</c:v>
                </c:pt>
                <c:pt idx="42">
                  <c:v>141.85714285714286</c:v>
                </c:pt>
                <c:pt idx="43">
                  <c:v>308.65999999999997</c:v>
                </c:pt>
                <c:pt idx="44">
                  <c:v>100</c:v>
                </c:pt>
                <c:pt idx="45">
                  <c:v>120</c:v>
                </c:pt>
                <c:pt idx="46">
                  <c:v>104.16666666666667</c:v>
                </c:pt>
                <c:pt idx="47">
                  <c:v>107.61100000000002</c:v>
                </c:pt>
                <c:pt idx="48">
                  <c:v>107.94999999999999</c:v>
                </c:pt>
                <c:pt idx="49">
                  <c:v>100</c:v>
                </c:pt>
                <c:pt idx="50">
                  <c:v>100</c:v>
                </c:pt>
                <c:pt idx="51">
                  <c:v>128.0181818181818</c:v>
                </c:pt>
                <c:pt idx="52">
                  <c:v>116.21</c:v>
                </c:pt>
                <c:pt idx="53">
                  <c:v>109.63333333333334</c:v>
                </c:pt>
                <c:pt idx="54">
                  <c:v>101</c:v>
                </c:pt>
                <c:pt idx="55">
                  <c:v>128.95348837209301</c:v>
                </c:pt>
                <c:pt idx="56">
                  <c:v>107.26249999999999</c:v>
                </c:pt>
                <c:pt idx="57">
                  <c:v>101.89999999999999</c:v>
                </c:pt>
                <c:pt idx="58">
                  <c:v>102.91</c:v>
                </c:pt>
                <c:pt idx="59">
                  <c:v>100.12570000000001</c:v>
                </c:pt>
                <c:pt idx="60">
                  <c:v>103.29622222222221</c:v>
                </c:pt>
                <c:pt idx="61">
                  <c:v>148.30000000000001</c:v>
                </c:pt>
                <c:pt idx="62">
                  <c:v>154.73333333333332</c:v>
                </c:pt>
                <c:pt idx="63">
                  <c:v>113.51849999999999</c:v>
                </c:pt>
                <c:pt idx="64">
                  <c:v>173.33333333333334</c:v>
                </c:pt>
                <c:pt idx="65">
                  <c:v>107.52857142857141</c:v>
                </c:pt>
                <c:pt idx="66">
                  <c:v>118.6</c:v>
                </c:pt>
                <c:pt idx="67">
                  <c:v>116.25000000000001</c:v>
                </c:pt>
                <c:pt idx="68">
                  <c:v>127.16666666666667</c:v>
                </c:pt>
                <c:pt idx="69">
                  <c:v>110.9423</c:v>
                </c:pt>
                <c:pt idx="70">
                  <c:v>127.2</c:v>
                </c:pt>
                <c:pt idx="71">
                  <c:v>123.94444444444443</c:v>
                </c:pt>
                <c:pt idx="72">
                  <c:v>108.40909090909091</c:v>
                </c:pt>
                <c:pt idx="73">
                  <c:v>100</c:v>
                </c:pt>
                <c:pt idx="74">
                  <c:v>112.93199999999999</c:v>
                </c:pt>
                <c:pt idx="75">
                  <c:v>115.42857142857143</c:v>
                </c:pt>
                <c:pt idx="76">
                  <c:v>153.33333333333334</c:v>
                </c:pt>
                <c:pt idx="77">
                  <c:v>392.5</c:v>
                </c:pt>
                <c:pt idx="78">
                  <c:v>2702</c:v>
                </c:pt>
                <c:pt idx="79">
                  <c:v>127</c:v>
                </c:pt>
                <c:pt idx="80">
                  <c:v>107.25</c:v>
                </c:pt>
                <c:pt idx="81">
                  <c:v>198</c:v>
                </c:pt>
                <c:pt idx="82">
                  <c:v>100.01249999999999</c:v>
                </c:pt>
                <c:pt idx="83">
                  <c:v>102.49999999999999</c:v>
                </c:pt>
                <c:pt idx="84">
                  <c:v>100</c:v>
                </c:pt>
                <c:pt idx="85">
                  <c:v>125.49999999999999</c:v>
                </c:pt>
                <c:pt idx="86">
                  <c:v>106.46666666666667</c:v>
                </c:pt>
                <c:pt idx="87">
                  <c:v>104.60000000000001</c:v>
                </c:pt>
                <c:pt idx="88">
                  <c:v>102.85714285714285</c:v>
                </c:pt>
                <c:pt idx="89">
                  <c:v>115.06666666666668</c:v>
                </c:pt>
                <c:pt idx="90">
                  <c:v>100.4</c:v>
                </c:pt>
                <c:pt idx="91">
                  <c:v>120</c:v>
                </c:pt>
                <c:pt idx="92">
                  <c:v>105.2</c:v>
                </c:pt>
                <c:pt idx="93">
                  <c:v>110.60000000000001</c:v>
                </c:pt>
                <c:pt idx="94">
                  <c:v>104</c:v>
                </c:pt>
                <c:pt idx="95">
                  <c:v>131.42857142857142</c:v>
                </c:pt>
                <c:pt idx="96">
                  <c:v>114.66666666666667</c:v>
                </c:pt>
                <c:pt idx="97">
                  <c:v>106.25</c:v>
                </c:pt>
                <c:pt idx="98">
                  <c:v>106.25</c:v>
                </c:pt>
                <c:pt idx="99">
                  <c:v>106.01933333333334</c:v>
                </c:pt>
                <c:pt idx="100">
                  <c:v>100</c:v>
                </c:pt>
                <c:pt idx="101">
                  <c:v>100</c:v>
                </c:pt>
                <c:pt idx="102">
                  <c:v>127.75000000000001</c:v>
                </c:pt>
                <c:pt idx="103">
                  <c:v>105.15384615384616</c:v>
                </c:pt>
                <c:pt idx="104">
                  <c:v>120</c:v>
                </c:pt>
                <c:pt idx="105">
                  <c:v>107.40909090909089</c:v>
                </c:pt>
                <c:pt idx="106">
                  <c:v>100.49999999999999</c:v>
                </c:pt>
                <c:pt idx="107">
                  <c:v>102.46666666666667</c:v>
                </c:pt>
                <c:pt idx="108">
                  <c:v>246.66666666666669</c:v>
                </c:pt>
                <c:pt idx="109">
                  <c:v>219.49999999999997</c:v>
                </c:pt>
                <c:pt idx="110">
                  <c:v>130.76923076923077</c:v>
                </c:pt>
                <c:pt idx="111">
                  <c:v>154.57142857142858</c:v>
                </c:pt>
                <c:pt idx="112">
                  <c:v>104</c:v>
                </c:pt>
                <c:pt idx="113">
                  <c:v>141</c:v>
                </c:pt>
                <c:pt idx="114">
                  <c:v>103.33333333333334</c:v>
                </c:pt>
                <c:pt idx="115">
                  <c:v>140.44444444444443</c:v>
                </c:pt>
                <c:pt idx="116">
                  <c:v>113.65714285714286</c:v>
                </c:pt>
                <c:pt idx="117">
                  <c:v>100.49377777777779</c:v>
                </c:pt>
                <c:pt idx="118">
                  <c:v>113.03159999999998</c:v>
                </c:pt>
                <c:pt idx="119">
                  <c:v>104.55692307692308</c:v>
                </c:pt>
                <c:pt idx="120">
                  <c:v>1.4285714285714287E-2</c:v>
                </c:pt>
                <c:pt idx="121">
                  <c:v>3.3333333333333333E-2</c:v>
                </c:pt>
                <c:pt idx="122">
                  <c:v>0</c:v>
                </c:pt>
                <c:pt idx="123">
                  <c:v>0.27454545454545454</c:v>
                </c:pt>
                <c:pt idx="124">
                  <c:v>0</c:v>
                </c:pt>
                <c:pt idx="125">
                  <c:v>14.000000000000002</c:v>
                </c:pt>
                <c:pt idx="126">
                  <c:v>5.548</c:v>
                </c:pt>
                <c:pt idx="127">
                  <c:v>2.375</c:v>
                </c:pt>
                <c:pt idx="128">
                  <c:v>1.867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9.5687499999999996</c:v>
                </c:pt>
                <c:pt idx="133">
                  <c:v>0</c:v>
                </c:pt>
                <c:pt idx="134">
                  <c:v>0</c:v>
                </c:pt>
                <c:pt idx="135">
                  <c:v>13.433333333333334</c:v>
                </c:pt>
                <c:pt idx="136">
                  <c:v>0</c:v>
                </c:pt>
                <c:pt idx="137">
                  <c:v>0</c:v>
                </c:pt>
                <c:pt idx="138">
                  <c:v>3.1413333333333333</c:v>
                </c:pt>
                <c:pt idx="139">
                  <c:v>100</c:v>
                </c:pt>
                <c:pt idx="140">
                  <c:v>0</c:v>
                </c:pt>
                <c:pt idx="141">
                  <c:v>10.775</c:v>
                </c:pt>
                <c:pt idx="142">
                  <c:v>0.33333333333333337</c:v>
                </c:pt>
                <c:pt idx="143">
                  <c:v>0</c:v>
                </c:pt>
                <c:pt idx="144">
                  <c:v>27.6</c:v>
                </c:pt>
                <c:pt idx="145">
                  <c:v>7.5111111111111111</c:v>
                </c:pt>
                <c:pt idx="146">
                  <c:v>0.57499999999999996</c:v>
                </c:pt>
                <c:pt idx="147">
                  <c:v>0</c:v>
                </c:pt>
                <c:pt idx="148">
                  <c:v>0.08</c:v>
                </c:pt>
                <c:pt idx="149">
                  <c:v>0.91999999999999993</c:v>
                </c:pt>
                <c:pt idx="150">
                  <c:v>23.163076923076922</c:v>
                </c:pt>
                <c:pt idx="151">
                  <c:v>5.5999999999999994E-2</c:v>
                </c:pt>
                <c:pt idx="152">
                  <c:v>7.8947368421052634E-3</c:v>
                </c:pt>
                <c:pt idx="153">
                  <c:v>0.71799999999999997</c:v>
                </c:pt>
                <c:pt idx="154">
                  <c:v>2.666666666666667</c:v>
                </c:pt>
                <c:pt idx="155">
                  <c:v>6.0000000000000001E-3</c:v>
                </c:pt>
                <c:pt idx="156">
                  <c:v>5.0999999999999996</c:v>
                </c:pt>
                <c:pt idx="157">
                  <c:v>0.26711185308848079</c:v>
                </c:pt>
                <c:pt idx="158">
                  <c:v>0</c:v>
                </c:pt>
                <c:pt idx="159">
                  <c:v>2E-3</c:v>
                </c:pt>
                <c:pt idx="160">
                  <c:v>0</c:v>
                </c:pt>
                <c:pt idx="161">
                  <c:v>0.01</c:v>
                </c:pt>
                <c:pt idx="162">
                  <c:v>15.535714285714286</c:v>
                </c:pt>
                <c:pt idx="163">
                  <c:v>0</c:v>
                </c:pt>
                <c:pt idx="164">
                  <c:v>0.53333333333333333</c:v>
                </c:pt>
                <c:pt idx="165">
                  <c:v>0</c:v>
                </c:pt>
                <c:pt idx="166">
                  <c:v>60</c:v>
                </c:pt>
                <c:pt idx="167">
                  <c:v>0.01</c:v>
                </c:pt>
                <c:pt idx="168">
                  <c:v>4.0625</c:v>
                </c:pt>
                <c:pt idx="169">
                  <c:v>22.400000000000002</c:v>
                </c:pt>
                <c:pt idx="170">
                  <c:v>3.25</c:v>
                </c:pt>
                <c:pt idx="171">
                  <c:v>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6.4850000000000003</c:v>
                </c:pt>
                <c:pt idx="176">
                  <c:v>0</c:v>
                </c:pt>
                <c:pt idx="177">
                  <c:v>40</c:v>
                </c:pt>
                <c:pt idx="178">
                  <c:v>0</c:v>
                </c:pt>
                <c:pt idx="179">
                  <c:v>20</c:v>
                </c:pt>
                <c:pt idx="180">
                  <c:v>33.416666666666664</c:v>
                </c:pt>
                <c:pt idx="181">
                  <c:v>21.092608822670172</c:v>
                </c:pt>
                <c:pt idx="182">
                  <c:v>0</c:v>
                </c:pt>
                <c:pt idx="183">
                  <c:v>35.856000000000002</c:v>
                </c:pt>
                <c:pt idx="184">
                  <c:v>3.4000000000000004</c:v>
                </c:pt>
                <c:pt idx="185">
                  <c:v>5.5</c:v>
                </c:pt>
                <c:pt idx="186">
                  <c:v>0</c:v>
                </c:pt>
                <c:pt idx="187">
                  <c:v>16</c:v>
                </c:pt>
                <c:pt idx="188">
                  <c:v>0</c:v>
                </c:pt>
                <c:pt idx="189">
                  <c:v>6.8999999999999992E-2</c:v>
                </c:pt>
                <c:pt idx="190">
                  <c:v>0.41666666666666669</c:v>
                </c:pt>
                <c:pt idx="191">
                  <c:v>5</c:v>
                </c:pt>
                <c:pt idx="192">
                  <c:v>1.6999999999999999E-3</c:v>
                </c:pt>
                <c:pt idx="193">
                  <c:v>0</c:v>
                </c:pt>
                <c:pt idx="194">
                  <c:v>0.12</c:v>
                </c:pt>
                <c:pt idx="195">
                  <c:v>0</c:v>
                </c:pt>
                <c:pt idx="196">
                  <c:v>41.857142857142861</c:v>
                </c:pt>
                <c:pt idx="197">
                  <c:v>10.48</c:v>
                </c:pt>
                <c:pt idx="198">
                  <c:v>1.1159999999999999</c:v>
                </c:pt>
                <c:pt idx="199">
                  <c:v>0</c:v>
                </c:pt>
                <c:pt idx="200">
                  <c:v>26.192500000000003</c:v>
                </c:pt>
                <c:pt idx="201">
                  <c:v>58.461538461538467</c:v>
                </c:pt>
                <c:pt idx="202">
                  <c:v>0</c:v>
                </c:pt>
                <c:pt idx="203">
                  <c:v>29.84</c:v>
                </c:pt>
                <c:pt idx="204">
                  <c:v>50.721666666666664</c:v>
                </c:pt>
                <c:pt idx="205">
                  <c:v>16.25</c:v>
                </c:pt>
                <c:pt idx="206">
                  <c:v>0</c:v>
                </c:pt>
                <c:pt idx="207">
                  <c:v>15.214285714285714</c:v>
                </c:pt>
                <c:pt idx="208">
                  <c:v>0</c:v>
                </c:pt>
                <c:pt idx="209">
                  <c:v>0</c:v>
                </c:pt>
                <c:pt idx="210">
                  <c:v>25.25</c:v>
                </c:pt>
                <c:pt idx="211">
                  <c:v>44.6</c:v>
                </c:pt>
                <c:pt idx="212">
                  <c:v>1.5873015873015872E-2</c:v>
                </c:pt>
                <c:pt idx="213">
                  <c:v>0.04</c:v>
                </c:pt>
                <c:pt idx="214">
                  <c:v>8.0000000000000002E-3</c:v>
                </c:pt>
                <c:pt idx="215">
                  <c:v>0.22727272727272727</c:v>
                </c:pt>
                <c:pt idx="216">
                  <c:v>55.698440000000005</c:v>
                </c:pt>
                <c:pt idx="217">
                  <c:v>11.943</c:v>
                </c:pt>
                <c:pt idx="218">
                  <c:v>2</c:v>
                </c:pt>
                <c:pt idx="219">
                  <c:v>17.630000000000003</c:v>
                </c:pt>
                <c:pt idx="220">
                  <c:v>0.72</c:v>
                </c:pt>
                <c:pt idx="221">
                  <c:v>0</c:v>
                </c:pt>
                <c:pt idx="222">
                  <c:v>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0.86206896551724133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0.4</c:v>
                </c:pt>
                <c:pt idx="231">
                  <c:v>0</c:v>
                </c:pt>
                <c:pt idx="232">
                  <c:v>2.75</c:v>
                </c:pt>
                <c:pt idx="233">
                  <c:v>0</c:v>
                </c:pt>
                <c:pt idx="234">
                  <c:v>40.1</c:v>
                </c:pt>
                <c:pt idx="235">
                  <c:v>0</c:v>
                </c:pt>
                <c:pt idx="236">
                  <c:v>0</c:v>
                </c:pt>
                <c:pt idx="237">
                  <c:v>0.33333333333333337</c:v>
                </c:pt>
                <c:pt idx="238">
                  <c:v>0</c:v>
                </c:pt>
                <c:pt idx="239">
                  <c:v>25</c:v>
                </c:pt>
                <c:pt idx="240">
                  <c:v>107.63413333333334</c:v>
                </c:pt>
                <c:pt idx="241">
                  <c:v>112.63736263736264</c:v>
                </c:pt>
                <c:pt idx="242">
                  <c:v>113.46153846153845</c:v>
                </c:pt>
                <c:pt idx="243">
                  <c:v>102.592</c:v>
                </c:pt>
                <c:pt idx="244">
                  <c:v>113.75714285714287</c:v>
                </c:pt>
                <c:pt idx="245">
                  <c:v>103.71999999999998</c:v>
                </c:pt>
                <c:pt idx="246">
                  <c:v>305.46000000000004</c:v>
                </c:pt>
                <c:pt idx="247">
                  <c:v>134.1</c:v>
                </c:pt>
                <c:pt idx="248">
                  <c:v>101.33294117647058</c:v>
                </c:pt>
                <c:pt idx="249">
                  <c:v>112.92</c:v>
                </c:pt>
                <c:pt idx="250">
                  <c:v>105.58333333333334</c:v>
                </c:pt>
                <c:pt idx="251">
                  <c:v>125.57142857142858</c:v>
                </c:pt>
                <c:pt idx="252">
                  <c:v>184.56</c:v>
                </c:pt>
                <c:pt idx="253">
                  <c:v>100.73333333333335</c:v>
                </c:pt>
                <c:pt idx="254">
                  <c:v>116.94725</c:v>
                </c:pt>
                <c:pt idx="255">
                  <c:v>106.73325</c:v>
                </c:pt>
                <c:pt idx="256">
                  <c:v>139.1</c:v>
                </c:pt>
                <c:pt idx="257">
                  <c:v>106.72648571428572</c:v>
                </c:pt>
                <c:pt idx="258">
                  <c:v>191.14</c:v>
                </c:pt>
                <c:pt idx="259">
                  <c:v>131.93789333333334</c:v>
                </c:pt>
                <c:pt idx="260">
                  <c:v>106.4</c:v>
                </c:pt>
                <c:pt idx="261">
                  <c:v>107.4</c:v>
                </c:pt>
                <c:pt idx="262">
                  <c:v>240</c:v>
                </c:pt>
                <c:pt idx="263">
                  <c:v>118.08108</c:v>
                </c:pt>
                <c:pt idx="264">
                  <c:v>118.19999999999999</c:v>
                </c:pt>
                <c:pt idx="265">
                  <c:v>111.1</c:v>
                </c:pt>
                <c:pt idx="266">
                  <c:v>145.5</c:v>
                </c:pt>
                <c:pt idx="267">
                  <c:v>131.62883248730967</c:v>
                </c:pt>
                <c:pt idx="268">
                  <c:v>111.4</c:v>
                </c:pt>
                <c:pt idx="269">
                  <c:v>147.23376999999999</c:v>
                </c:pt>
                <c:pt idx="270">
                  <c:v>152.60869565217391</c:v>
                </c:pt>
                <c:pt idx="271">
                  <c:v>104.67999999999999</c:v>
                </c:pt>
                <c:pt idx="272">
                  <c:v>177.43366666666668</c:v>
                </c:pt>
                <c:pt idx="273">
                  <c:v>107.7758</c:v>
                </c:pt>
                <c:pt idx="274">
                  <c:v>156</c:v>
                </c:pt>
                <c:pt idx="275">
                  <c:v>108.395</c:v>
                </c:pt>
                <c:pt idx="276">
                  <c:v>147.6</c:v>
                </c:pt>
                <c:pt idx="277">
                  <c:v>110.38153846153847</c:v>
                </c:pt>
                <c:pt idx="278">
                  <c:v>150.34814814814814</c:v>
                </c:pt>
                <c:pt idx="279">
                  <c:v>157.31829411764707</c:v>
                </c:pt>
                <c:pt idx="280">
                  <c:v>156.14400000000001</c:v>
                </c:pt>
                <c:pt idx="281">
                  <c:v>120.58763636363636</c:v>
                </c:pt>
                <c:pt idx="282">
                  <c:v>101.18888888888888</c:v>
                </c:pt>
                <c:pt idx="283">
                  <c:v>114.27249999999999</c:v>
                </c:pt>
                <c:pt idx="284">
                  <c:v>104.62615</c:v>
                </c:pt>
                <c:pt idx="285">
                  <c:v>228.82507142857142</c:v>
                </c:pt>
                <c:pt idx="286">
                  <c:v>109.15333333333332</c:v>
                </c:pt>
                <c:pt idx="287">
                  <c:v>176.29999999999998</c:v>
                </c:pt>
                <c:pt idx="288">
                  <c:v>103.21061999999999</c:v>
                </c:pt>
                <c:pt idx="289">
                  <c:v>104.82000000000001</c:v>
                </c:pt>
                <c:pt idx="290">
                  <c:v>106.68444444444445</c:v>
                </c:pt>
                <c:pt idx="291">
                  <c:v>120.02</c:v>
                </c:pt>
                <c:pt idx="292">
                  <c:v>101.50693333333334</c:v>
                </c:pt>
                <c:pt idx="293">
                  <c:v>101.38461538461539</c:v>
                </c:pt>
                <c:pt idx="294">
                  <c:v>100</c:v>
                </c:pt>
                <c:pt idx="295">
                  <c:v>133.10911999999999</c:v>
                </c:pt>
                <c:pt idx="296">
                  <c:v>118.72620000000001</c:v>
                </c:pt>
                <c:pt idx="297">
                  <c:v>100.64</c:v>
                </c:pt>
                <c:pt idx="298">
                  <c:v>108.93241269841269</c:v>
                </c:pt>
                <c:pt idx="299">
                  <c:v>178.95250000000001</c:v>
                </c:pt>
                <c:pt idx="300">
                  <c:v>101.72264</c:v>
                </c:pt>
                <c:pt idx="301">
                  <c:v>118.73499999999999</c:v>
                </c:pt>
                <c:pt idx="302">
                  <c:v>100.46</c:v>
                </c:pt>
                <c:pt idx="303">
                  <c:v>137.46666666666667</c:v>
                </c:pt>
                <c:pt idx="304">
                  <c:v>231.64705882352939</c:v>
                </c:pt>
                <c:pt idx="305">
                  <c:v>130.33333333333331</c:v>
                </c:pt>
                <c:pt idx="306">
                  <c:v>292.89999999999998</c:v>
                </c:pt>
                <c:pt idx="307">
                  <c:v>111.31818181818183</c:v>
                </c:pt>
                <c:pt idx="308">
                  <c:v>105.56666666666668</c:v>
                </c:pt>
                <c:pt idx="309">
                  <c:v>118.94444444444446</c:v>
                </c:pt>
                <c:pt idx="310">
                  <c:v>104.129</c:v>
                </c:pt>
                <c:pt idx="311">
                  <c:v>104.10165000000001</c:v>
                </c:pt>
                <c:pt idx="312">
                  <c:v>111.87499999999999</c:v>
                </c:pt>
                <c:pt idx="313">
                  <c:v>104.73529411764706</c:v>
                </c:pt>
                <c:pt idx="314">
                  <c:v>385.15000000000003</c:v>
                </c:pt>
                <c:pt idx="315">
                  <c:v>101.248</c:v>
                </c:pt>
                <c:pt idx="316">
                  <c:v>113.77333333333333</c:v>
                </c:pt>
                <c:pt idx="317">
                  <c:v>100.80333333333333</c:v>
                </c:pt>
                <c:pt idx="318">
                  <c:v>283.32</c:v>
                </c:pt>
                <c:pt idx="319">
                  <c:v>112.68</c:v>
                </c:pt>
                <c:pt idx="320">
                  <c:v>106.58000000000001</c:v>
                </c:pt>
                <c:pt idx="321">
                  <c:v>102.66285714285715</c:v>
                </c:pt>
                <c:pt idx="322">
                  <c:v>107.91200000000001</c:v>
                </c:pt>
                <c:pt idx="323">
                  <c:v>123.07407407407408</c:v>
                </c:pt>
                <c:pt idx="324">
                  <c:v>101.6</c:v>
                </c:pt>
                <c:pt idx="325">
                  <c:v>104.396</c:v>
                </c:pt>
                <c:pt idx="326">
                  <c:v>112.92973333333333</c:v>
                </c:pt>
                <c:pt idx="327">
                  <c:v>136.4</c:v>
                </c:pt>
                <c:pt idx="328">
                  <c:v>103.61439999999999</c:v>
                </c:pt>
                <c:pt idx="329">
                  <c:v>105.5</c:v>
                </c:pt>
                <c:pt idx="330">
                  <c:v>101.82857142857142</c:v>
                </c:pt>
                <c:pt idx="331">
                  <c:v>106.60499999999999</c:v>
                </c:pt>
                <c:pt idx="332">
                  <c:v>113.015</c:v>
                </c:pt>
                <c:pt idx="333">
                  <c:v>125.22750000000001</c:v>
                </c:pt>
                <c:pt idx="334">
                  <c:v>101.19</c:v>
                </c:pt>
                <c:pt idx="335">
                  <c:v>102.76470588235294</c:v>
                </c:pt>
                <c:pt idx="336">
                  <c:v>116.83911999999998</c:v>
                </c:pt>
                <c:pt idx="337">
                  <c:v>101.16833333333335</c:v>
                </c:pt>
                <c:pt idx="338">
                  <c:v>110.13360000000002</c:v>
                </c:pt>
                <c:pt idx="339">
                  <c:v>108.08333333333333</c:v>
                </c:pt>
                <c:pt idx="340">
                  <c:v>125.02285714285715</c:v>
                </c:pt>
                <c:pt idx="341">
                  <c:v>106.71428571428572</c:v>
                </c:pt>
                <c:pt idx="342">
                  <c:v>100.36639999999998</c:v>
                </c:pt>
                <c:pt idx="343">
                  <c:v>102.02863333333335</c:v>
                </c:pt>
                <c:pt idx="344">
                  <c:v>102.08358208955224</c:v>
                </c:pt>
                <c:pt idx="345">
                  <c:v>123.27586206896552</c:v>
                </c:pt>
                <c:pt idx="346">
                  <c:v>170.28880000000001</c:v>
                </c:pt>
                <c:pt idx="347">
                  <c:v>111.59049999999999</c:v>
                </c:pt>
                <c:pt idx="348">
                  <c:v>103</c:v>
                </c:pt>
                <c:pt idx="349">
                  <c:v>106.63570159857905</c:v>
                </c:pt>
                <c:pt idx="350">
                  <c:v>114.75999999999999</c:v>
                </c:pt>
                <c:pt idx="351">
                  <c:v>127.34117647058822</c:v>
                </c:pt>
                <c:pt idx="352">
                  <c:v>116.56</c:v>
                </c:pt>
                <c:pt idx="353">
                  <c:v>108.61819426615318</c:v>
                </c:pt>
                <c:pt idx="354">
                  <c:v>103.94285714285714</c:v>
                </c:pt>
                <c:pt idx="355">
                  <c:v>116.25714285714285</c:v>
                </c:pt>
                <c:pt idx="356">
                  <c:v>102.69239999999999</c:v>
                </c:pt>
                <c:pt idx="357">
                  <c:v>174</c:v>
                </c:pt>
                <c:pt idx="358">
                  <c:v>103.08800000000001</c:v>
                </c:pt>
                <c:pt idx="359">
                  <c:v>104.85537190082646</c:v>
                </c:pt>
                <c:pt idx="360">
                  <c:v>101.375</c:v>
                </c:pt>
                <c:pt idx="361">
                  <c:v>111.07699999999998</c:v>
                </c:pt>
                <c:pt idx="362">
                  <c:v>124.15933781686496</c:v>
                </c:pt>
                <c:pt idx="363">
                  <c:v>101.33333333333334</c:v>
                </c:pt>
                <c:pt idx="364">
                  <c:v>110.16142857142856</c:v>
                </c:pt>
                <c:pt idx="365">
                  <c:v>103.97333333333334</c:v>
                </c:pt>
                <c:pt idx="366">
                  <c:v>101.31578947368421</c:v>
                </c:pt>
                <c:pt idx="367">
                  <c:v>103.3501</c:v>
                </c:pt>
                <c:pt idx="368">
                  <c:v>104.11200000000001</c:v>
                </c:pt>
                <c:pt idx="369">
                  <c:v>110.15569230769231</c:v>
                </c:pt>
                <c:pt idx="370">
                  <c:v>122.02</c:v>
                </c:pt>
                <c:pt idx="371">
                  <c:v>114.16866666666667</c:v>
                </c:pt>
                <c:pt idx="372">
                  <c:v>125.33333333333334</c:v>
                </c:pt>
                <c:pt idx="373">
                  <c:v>106.66666666666667</c:v>
                </c:pt>
                <c:pt idx="374">
                  <c:v>130.65</c:v>
                </c:pt>
                <c:pt idx="375">
                  <c:v>120</c:v>
                </c:pt>
                <c:pt idx="376">
                  <c:v>105.9591836734694</c:v>
                </c:pt>
                <c:pt idx="377">
                  <c:v>114.39999999999999</c:v>
                </c:pt>
                <c:pt idx="378">
                  <c:v>111.76666666666665</c:v>
                </c:pt>
                <c:pt idx="379">
                  <c:v>116.08000000000001</c:v>
                </c:pt>
                <c:pt idx="380">
                  <c:v>141.5</c:v>
                </c:pt>
                <c:pt idx="381">
                  <c:v>104.72999999999999</c:v>
                </c:pt>
                <c:pt idx="382">
                  <c:v>255.83333333333331</c:v>
                </c:pt>
                <c:pt idx="383">
                  <c:v>206.70670670670671</c:v>
                </c:pt>
                <c:pt idx="384">
                  <c:v>112.105</c:v>
                </c:pt>
                <c:pt idx="385">
                  <c:v>105.982</c:v>
                </c:pt>
                <c:pt idx="386">
                  <c:v>100.16666666666667</c:v>
                </c:pt>
                <c:pt idx="387">
                  <c:v>213.98947368421051</c:v>
                </c:pt>
                <c:pt idx="388">
                  <c:v>126.16000000000001</c:v>
                </c:pt>
                <c:pt idx="389">
                  <c:v>181.53547058823528</c:v>
                </c:pt>
                <c:pt idx="390">
                  <c:v>100</c:v>
                </c:pt>
                <c:pt idx="391">
                  <c:v>100.61</c:v>
                </c:pt>
                <c:pt idx="392">
                  <c:v>100.9027027027027</c:v>
                </c:pt>
                <c:pt idx="393">
                  <c:v>110.446</c:v>
                </c:pt>
                <c:pt idx="394">
                  <c:v>111.8936170212766</c:v>
                </c:pt>
                <c:pt idx="395">
                  <c:v>108.04450000000001</c:v>
                </c:pt>
                <c:pt idx="396">
                  <c:v>106.66666666666667</c:v>
                </c:pt>
                <c:pt idx="397">
                  <c:v>103.90027322404372</c:v>
                </c:pt>
                <c:pt idx="398">
                  <c:v>125.16000000000001</c:v>
                </c:pt>
                <c:pt idx="399">
                  <c:v>106.80499999999999</c:v>
                </c:pt>
                <c:pt idx="400">
                  <c:v>112.30249999999999</c:v>
                </c:pt>
                <c:pt idx="401">
                  <c:v>103.812</c:v>
                </c:pt>
                <c:pt idx="402">
                  <c:v>141.65</c:v>
                </c:pt>
                <c:pt idx="403">
                  <c:v>105.25999999999999</c:v>
                </c:pt>
                <c:pt idx="404">
                  <c:v>103.09142857142857</c:v>
                </c:pt>
                <c:pt idx="405">
                  <c:v>107.65957446808511</c:v>
                </c:pt>
                <c:pt idx="406">
                  <c:v>107.70464285714286</c:v>
                </c:pt>
                <c:pt idx="407">
                  <c:v>101.55000000000001</c:v>
                </c:pt>
                <c:pt idx="408">
                  <c:v>101.43766666666667</c:v>
                </c:pt>
                <c:pt idx="409">
                  <c:v>136.80000000000001</c:v>
                </c:pt>
                <c:pt idx="410">
                  <c:v>128.29999999999998</c:v>
                </c:pt>
                <c:pt idx="411">
                  <c:v>101.05</c:v>
                </c:pt>
                <c:pt idx="412">
                  <c:v>126.84</c:v>
                </c:pt>
                <c:pt idx="413">
                  <c:v>105.0859375</c:v>
                </c:pt>
                <c:pt idx="414">
                  <c:v>102.85405405405406</c:v>
                </c:pt>
                <c:pt idx="415">
                  <c:v>102.14714285714285</c:v>
                </c:pt>
                <c:pt idx="416">
                  <c:v>120.21700000000001</c:v>
                </c:pt>
                <c:pt idx="417">
                  <c:v>100.24761904761905</c:v>
                </c:pt>
                <c:pt idx="418">
                  <c:v>100.63392857142857</c:v>
                </c:pt>
                <c:pt idx="419">
                  <c:v>100.4375</c:v>
                </c:pt>
                <c:pt idx="420">
                  <c:v>0.43939393939393934</c:v>
                </c:pt>
                <c:pt idx="421">
                  <c:v>2.0066666666666668</c:v>
                </c:pt>
                <c:pt idx="422">
                  <c:v>1.075</c:v>
                </c:pt>
                <c:pt idx="423">
                  <c:v>0.76500000000000001</c:v>
                </c:pt>
                <c:pt idx="424">
                  <c:v>6.7966666666666677</c:v>
                </c:pt>
                <c:pt idx="425">
                  <c:v>1.2E-2</c:v>
                </c:pt>
                <c:pt idx="426">
                  <c:v>1.3299999999999998</c:v>
                </c:pt>
                <c:pt idx="427">
                  <c:v>0</c:v>
                </c:pt>
                <c:pt idx="428">
                  <c:v>5.6333333333333329</c:v>
                </c:pt>
                <c:pt idx="429">
                  <c:v>0</c:v>
                </c:pt>
                <c:pt idx="430">
                  <c:v>2.4</c:v>
                </c:pt>
                <c:pt idx="431">
                  <c:v>13.833333333333334</c:v>
                </c:pt>
                <c:pt idx="432">
                  <c:v>9.5</c:v>
                </c:pt>
                <c:pt idx="433">
                  <c:v>0</c:v>
                </c:pt>
                <c:pt idx="434">
                  <c:v>5</c:v>
                </c:pt>
                <c:pt idx="435">
                  <c:v>2.7272727272727275E-3</c:v>
                </c:pt>
                <c:pt idx="436">
                  <c:v>0</c:v>
                </c:pt>
                <c:pt idx="437">
                  <c:v>0</c:v>
                </c:pt>
                <c:pt idx="438">
                  <c:v>9.379999999999999</c:v>
                </c:pt>
                <c:pt idx="439">
                  <c:v>0</c:v>
                </c:pt>
                <c:pt idx="440">
                  <c:v>0.1</c:v>
                </c:pt>
                <c:pt idx="441">
                  <c:v>0</c:v>
                </c:pt>
                <c:pt idx="442">
                  <c:v>39.358823529411765</c:v>
                </c:pt>
                <c:pt idx="443">
                  <c:v>0.1</c:v>
                </c:pt>
                <c:pt idx="444">
                  <c:v>5</c:v>
                </c:pt>
                <c:pt idx="445">
                  <c:v>3.3333333333333335E-3</c:v>
                </c:pt>
                <c:pt idx="446">
                  <c:v>7.2952380952380951</c:v>
                </c:pt>
                <c:pt idx="447">
                  <c:v>1.6666666666666666E-2</c:v>
                </c:pt>
                <c:pt idx="448">
                  <c:v>3.2804000000000002</c:v>
                </c:pt>
                <c:pt idx="449">
                  <c:v>2.25</c:v>
                </c:pt>
                <c:pt idx="450">
                  <c:v>0.79200000000000004</c:v>
                </c:pt>
                <c:pt idx="451">
                  <c:v>0</c:v>
                </c:pt>
                <c:pt idx="452">
                  <c:v>64</c:v>
                </c:pt>
                <c:pt idx="453">
                  <c:v>2.7404479578392621E-2</c:v>
                </c:pt>
                <c:pt idx="454">
                  <c:v>0.82000000000000006</c:v>
                </c:pt>
                <c:pt idx="455">
                  <c:v>6.9230769230769221E-2</c:v>
                </c:pt>
                <c:pt idx="456">
                  <c:v>0.68631863186318631</c:v>
                </c:pt>
                <c:pt idx="457">
                  <c:v>0</c:v>
                </c:pt>
                <c:pt idx="458">
                  <c:v>8.2100000000000009</c:v>
                </c:pt>
                <c:pt idx="459">
                  <c:v>6.4102564102564097E-2</c:v>
                </c:pt>
                <c:pt idx="460">
                  <c:v>0.29411764705882354</c:v>
                </c:pt>
                <c:pt idx="461">
                  <c:v>0</c:v>
                </c:pt>
                <c:pt idx="462">
                  <c:v>0</c:v>
                </c:pt>
                <c:pt idx="463">
                  <c:v>2.2727272727272729</c:v>
                </c:pt>
                <c:pt idx="464">
                  <c:v>9.9009900990099015E-2</c:v>
                </c:pt>
                <c:pt idx="465">
                  <c:v>26.953125</c:v>
                </c:pt>
                <c:pt idx="466">
                  <c:v>0.76</c:v>
                </c:pt>
                <c:pt idx="467">
                  <c:v>21.574999999999999</c:v>
                </c:pt>
                <c:pt idx="468">
                  <c:v>0</c:v>
                </c:pt>
                <c:pt idx="469">
                  <c:v>0</c:v>
                </c:pt>
                <c:pt idx="470">
                  <c:v>1.02</c:v>
                </c:pt>
                <c:pt idx="471">
                  <c:v>11.892727272727273</c:v>
                </c:pt>
                <c:pt idx="472">
                  <c:v>17.625</c:v>
                </c:pt>
                <c:pt idx="473">
                  <c:v>2.87</c:v>
                </c:pt>
                <c:pt idx="474">
                  <c:v>3.0303030303030304E-2</c:v>
                </c:pt>
                <c:pt idx="475">
                  <c:v>0</c:v>
                </c:pt>
                <c:pt idx="476">
                  <c:v>2.230268181818182</c:v>
                </c:pt>
                <c:pt idx="477">
                  <c:v>0</c:v>
                </c:pt>
                <c:pt idx="478">
                  <c:v>0</c:v>
                </c:pt>
                <c:pt idx="479">
                  <c:v>32.56</c:v>
                </c:pt>
                <c:pt idx="480">
                  <c:v>19.41</c:v>
                </c:pt>
                <c:pt idx="481">
                  <c:v>6.1</c:v>
                </c:pt>
                <c:pt idx="482">
                  <c:v>0.1</c:v>
                </c:pt>
                <c:pt idx="483">
                  <c:v>50.2</c:v>
                </c:pt>
                <c:pt idx="484">
                  <c:v>0.18625</c:v>
                </c:pt>
                <c:pt idx="485">
                  <c:v>21.906971229845084</c:v>
                </c:pt>
                <c:pt idx="486">
                  <c:v>9.0909090909090905E-3</c:v>
                </c:pt>
                <c:pt idx="487">
                  <c:v>0</c:v>
                </c:pt>
                <c:pt idx="488">
                  <c:v>0</c:v>
                </c:pt>
                <c:pt idx="489">
                  <c:v>0.28667813379201834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0.155</c:v>
                </c:pt>
                <c:pt idx="495">
                  <c:v>0</c:v>
                </c:pt>
                <c:pt idx="496">
                  <c:v>1.6666666666666668E-3</c:v>
                </c:pt>
                <c:pt idx="497">
                  <c:v>0.6696428571428571</c:v>
                </c:pt>
                <c:pt idx="498">
                  <c:v>4.5985132395404564</c:v>
                </c:pt>
                <c:pt idx="499">
                  <c:v>9.5500000000000007</c:v>
                </c:pt>
                <c:pt idx="500">
                  <c:v>3.3076923076923079</c:v>
                </c:pt>
                <c:pt idx="501">
                  <c:v>0</c:v>
                </c:pt>
                <c:pt idx="502">
                  <c:v>1.1499999999999999</c:v>
                </c:pt>
                <c:pt idx="503">
                  <c:v>1.7538461538461538</c:v>
                </c:pt>
                <c:pt idx="504">
                  <c:v>1.3673469387755102</c:v>
                </c:pt>
                <c:pt idx="505">
                  <c:v>0.43333333333333329</c:v>
                </c:pt>
                <c:pt idx="506">
                  <c:v>0.125</c:v>
                </c:pt>
                <c:pt idx="507">
                  <c:v>3.2</c:v>
                </c:pt>
                <c:pt idx="508">
                  <c:v>0.8</c:v>
                </c:pt>
                <c:pt idx="509">
                  <c:v>0.2</c:v>
                </c:pt>
                <c:pt idx="510">
                  <c:v>0</c:v>
                </c:pt>
                <c:pt idx="511">
                  <c:v>3</c:v>
                </c:pt>
                <c:pt idx="512">
                  <c:v>0.13749999999999998</c:v>
                </c:pt>
                <c:pt idx="513">
                  <c:v>13.923999999999999</c:v>
                </c:pt>
                <c:pt idx="514">
                  <c:v>3.3333333333333335</c:v>
                </c:pt>
                <c:pt idx="515">
                  <c:v>25.41340206185567</c:v>
                </c:pt>
                <c:pt idx="516">
                  <c:v>0</c:v>
                </c:pt>
                <c:pt idx="517">
                  <c:v>1.3666666666666667</c:v>
                </c:pt>
                <c:pt idx="518">
                  <c:v>0</c:v>
                </c:pt>
                <c:pt idx="519">
                  <c:v>22.881426547787683</c:v>
                </c:pt>
                <c:pt idx="520">
                  <c:v>102.1</c:v>
                </c:pt>
                <c:pt idx="521">
                  <c:v>104.64</c:v>
                </c:pt>
                <c:pt idx="522">
                  <c:v>114.66666666666667</c:v>
                </c:pt>
                <c:pt idx="523">
                  <c:v>120.6</c:v>
                </c:pt>
                <c:pt idx="524">
                  <c:v>108.67285714285715</c:v>
                </c:pt>
                <c:pt idx="525">
                  <c:v>100</c:v>
                </c:pt>
                <c:pt idx="526">
                  <c:v>113.99999999999999</c:v>
                </c:pt>
                <c:pt idx="527">
                  <c:v>100.85</c:v>
                </c:pt>
                <c:pt idx="528">
                  <c:v>115.65217391304347</c:v>
                </c:pt>
                <c:pt idx="529">
                  <c:v>130.41666666666666</c:v>
                </c:pt>
                <c:pt idx="530">
                  <c:v>107.78267254038178</c:v>
                </c:pt>
                <c:pt idx="531">
                  <c:v>100</c:v>
                </c:pt>
                <c:pt idx="532">
                  <c:v>123.25</c:v>
                </c:pt>
                <c:pt idx="533">
                  <c:v>100.2</c:v>
                </c:pt>
                <c:pt idx="534">
                  <c:v>104.66666666666666</c:v>
                </c:pt>
                <c:pt idx="535">
                  <c:v>102.49999999999999</c:v>
                </c:pt>
                <c:pt idx="536">
                  <c:v>118.25757575757576</c:v>
                </c:pt>
                <c:pt idx="537">
                  <c:v>120.5</c:v>
                </c:pt>
                <c:pt idx="538">
                  <c:v>302.42</c:v>
                </c:pt>
                <c:pt idx="539">
                  <c:v>100.64400000000001</c:v>
                </c:pt>
                <c:pt idx="540">
                  <c:v>6.6666666666666671E-3</c:v>
                </c:pt>
                <c:pt idx="541">
                  <c:v>0.55555555555555558</c:v>
                </c:pt>
                <c:pt idx="542">
                  <c:v>3.9999999999999996E-4</c:v>
                </c:pt>
                <c:pt idx="543">
                  <c:v>0.31818181818181818</c:v>
                </c:pt>
                <c:pt idx="544">
                  <c:v>1.2</c:v>
                </c:pt>
                <c:pt idx="545">
                  <c:v>27.383999999999997</c:v>
                </c:pt>
                <c:pt idx="546">
                  <c:v>8.666666666666667E-2</c:v>
                </c:pt>
                <c:pt idx="547">
                  <c:v>0</c:v>
                </c:pt>
                <c:pt idx="548">
                  <c:v>0.09</c:v>
                </c:pt>
                <c:pt idx="549">
                  <c:v>2.7199999999999998</c:v>
                </c:pt>
                <c:pt idx="550">
                  <c:v>0.70000000000000007</c:v>
                </c:pt>
                <c:pt idx="551">
                  <c:v>5.0413333333333332</c:v>
                </c:pt>
                <c:pt idx="552">
                  <c:v>0</c:v>
                </c:pt>
                <c:pt idx="553">
                  <c:v>0.49199999999999999</c:v>
                </c:pt>
                <c:pt idx="554">
                  <c:v>36.589147286821706</c:v>
                </c:pt>
                <c:pt idx="555">
                  <c:v>0</c:v>
                </c:pt>
                <c:pt idx="556">
                  <c:v>2.5</c:v>
                </c:pt>
                <c:pt idx="557">
                  <c:v>0.91066666666666674</c:v>
                </c:pt>
                <c:pt idx="558">
                  <c:v>0</c:v>
                </c:pt>
                <c:pt idx="559">
                  <c:v>2.0833333333333336E-2</c:v>
                </c:pt>
                <c:pt idx="560">
                  <c:v>1.2E-2</c:v>
                </c:pt>
                <c:pt idx="561">
                  <c:v>0.36666666666666664</c:v>
                </c:pt>
                <c:pt idx="562">
                  <c:v>0</c:v>
                </c:pt>
                <c:pt idx="563">
                  <c:v>9.0666666666666659E-2</c:v>
                </c:pt>
                <c:pt idx="564">
                  <c:v>5.5555555555555558E-3</c:v>
                </c:pt>
                <c:pt idx="565">
                  <c:v>0</c:v>
                </c:pt>
                <c:pt idx="566">
                  <c:v>0.02</c:v>
                </c:pt>
                <c:pt idx="567">
                  <c:v>0</c:v>
                </c:pt>
                <c:pt idx="568">
                  <c:v>1</c:v>
                </c:pt>
                <c:pt idx="569">
                  <c:v>0.8</c:v>
                </c:pt>
                <c:pt idx="570">
                  <c:v>0.16705882352941176</c:v>
                </c:pt>
                <c:pt idx="571">
                  <c:v>0.42399999999999999</c:v>
                </c:pt>
                <c:pt idx="572">
                  <c:v>0</c:v>
                </c:pt>
                <c:pt idx="573">
                  <c:v>0.38925389253892539</c:v>
                </c:pt>
                <c:pt idx="574">
                  <c:v>0.7155635062611807</c:v>
                </c:pt>
                <c:pt idx="575">
                  <c:v>0.43166666666666664</c:v>
                </c:pt>
                <c:pt idx="576">
                  <c:v>1.25E-3</c:v>
                </c:pt>
                <c:pt idx="577">
                  <c:v>0.2</c:v>
                </c:pt>
                <c:pt idx="578">
                  <c:v>1.12E-2</c:v>
                </c:pt>
                <c:pt idx="579">
                  <c:v>1.4583333333333333</c:v>
                </c:pt>
                <c:pt idx="580">
                  <c:v>3.3333333333333333E-2</c:v>
                </c:pt>
                <c:pt idx="581">
                  <c:v>0</c:v>
                </c:pt>
                <c:pt idx="582">
                  <c:v>0</c:v>
                </c:pt>
                <c:pt idx="583">
                  <c:v>1.1111111111111112E-2</c:v>
                </c:pt>
                <c:pt idx="584">
                  <c:v>1</c:v>
                </c:pt>
                <c:pt idx="585">
                  <c:v>0</c:v>
                </c:pt>
                <c:pt idx="586">
                  <c:v>0.55999999999999994</c:v>
                </c:pt>
                <c:pt idx="587">
                  <c:v>9.0833333333333339</c:v>
                </c:pt>
                <c:pt idx="588">
                  <c:v>3.3444444444444441</c:v>
                </c:pt>
                <c:pt idx="589">
                  <c:v>1.3333333333333334E-2</c:v>
                </c:pt>
                <c:pt idx="590">
                  <c:v>4.46</c:v>
                </c:pt>
                <c:pt idx="591">
                  <c:v>6.0999999999999999E-2</c:v>
                </c:pt>
                <c:pt idx="592">
                  <c:v>3.3333333333333335</c:v>
                </c:pt>
                <c:pt idx="593">
                  <c:v>23</c:v>
                </c:pt>
                <c:pt idx="594">
                  <c:v>0.104</c:v>
                </c:pt>
                <c:pt idx="595">
                  <c:v>0.42599999999999999</c:v>
                </c:pt>
                <c:pt idx="596">
                  <c:v>0.03</c:v>
                </c:pt>
                <c:pt idx="597">
                  <c:v>0.26666666666666666</c:v>
                </c:pt>
                <c:pt idx="598">
                  <c:v>34</c:v>
                </c:pt>
                <c:pt idx="599">
                  <c:v>6.2E-2</c:v>
                </c:pt>
                <c:pt idx="600">
                  <c:v>2</c:v>
                </c:pt>
                <c:pt idx="601">
                  <c:v>1.4000000000000001</c:v>
                </c:pt>
                <c:pt idx="602">
                  <c:v>0</c:v>
                </c:pt>
                <c:pt idx="603">
                  <c:v>3.9334666666666664</c:v>
                </c:pt>
                <c:pt idx="604">
                  <c:v>0</c:v>
                </c:pt>
                <c:pt idx="605">
                  <c:v>2.62</c:v>
                </c:pt>
                <c:pt idx="606">
                  <c:v>0.2</c:v>
                </c:pt>
                <c:pt idx="607">
                  <c:v>0</c:v>
                </c:pt>
                <c:pt idx="608">
                  <c:v>0.97400000000000009</c:v>
                </c:pt>
                <c:pt idx="609">
                  <c:v>0.64102564102564097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21.363333333333333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3.9999999999999996E-5</c:v>
                </c:pt>
                <c:pt idx="620">
                  <c:v>1</c:v>
                </c:pt>
                <c:pt idx="621">
                  <c:v>1.044</c:v>
                </c:pt>
                <c:pt idx="622">
                  <c:v>5.6833333333333336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17.380000000000003</c:v>
                </c:pt>
                <c:pt idx="627">
                  <c:v>0.02</c:v>
                </c:pt>
                <c:pt idx="628">
                  <c:v>0</c:v>
                </c:pt>
                <c:pt idx="629">
                  <c:v>0.17500000000000002</c:v>
                </c:pt>
                <c:pt idx="630">
                  <c:v>8.3340278356529712E-2</c:v>
                </c:pt>
                <c:pt idx="631">
                  <c:v>1.38</c:v>
                </c:pt>
                <c:pt idx="632">
                  <c:v>0</c:v>
                </c:pt>
                <c:pt idx="633">
                  <c:v>12.45</c:v>
                </c:pt>
                <c:pt idx="634">
                  <c:v>0.02</c:v>
                </c:pt>
                <c:pt idx="635">
                  <c:v>8.0000000000000002E-3</c:v>
                </c:pt>
                <c:pt idx="636">
                  <c:v>0.2</c:v>
                </c:pt>
                <c:pt idx="637">
                  <c:v>0</c:v>
                </c:pt>
                <c:pt idx="638">
                  <c:v>9.0000000000000011E-3</c:v>
                </c:pt>
                <c:pt idx="639">
                  <c:v>9.9999999999999991E-5</c:v>
                </c:pt>
                <c:pt idx="640">
                  <c:v>144.28571428571428</c:v>
                </c:pt>
                <c:pt idx="641">
                  <c:v>119.16249999999999</c:v>
                </c:pt>
                <c:pt idx="642">
                  <c:v>1460.4850000000001</c:v>
                </c:pt>
                <c:pt idx="643">
                  <c:v>105.80799999999999</c:v>
                </c:pt>
                <c:pt idx="644">
                  <c:v>300.11791999999997</c:v>
                </c:pt>
                <c:pt idx="645">
                  <c:v>278.7</c:v>
                </c:pt>
                <c:pt idx="646">
                  <c:v>131.87625</c:v>
                </c:pt>
                <c:pt idx="647">
                  <c:v>107.05</c:v>
                </c:pt>
                <c:pt idx="648">
                  <c:v>126.82285714285715</c:v>
                </c:pt>
                <c:pt idx="649">
                  <c:v>139.96</c:v>
                </c:pt>
                <c:pt idx="650">
                  <c:v>112.4</c:v>
                </c:pt>
                <c:pt idx="651">
                  <c:v>100.52799999999999</c:v>
                </c:pt>
                <c:pt idx="652">
                  <c:v>100.46666666666665</c:v>
                </c:pt>
                <c:pt idx="653">
                  <c:v>141.446</c:v>
                </c:pt>
                <c:pt idx="654">
                  <c:v>267.29166666666669</c:v>
                </c:pt>
                <c:pt idx="655">
                  <c:v>146.88749999999999</c:v>
                </c:pt>
                <c:pt idx="656">
                  <c:v>213.56</c:v>
                </c:pt>
                <c:pt idx="657">
                  <c:v>125.69999999999999</c:v>
                </c:pt>
                <c:pt idx="658">
                  <c:v>104.46206037108834</c:v>
                </c:pt>
                <c:pt idx="659">
                  <c:v>100.56666666666668</c:v>
                </c:pt>
                <c:pt idx="660">
                  <c:v>3.0579999999999998</c:v>
                </c:pt>
                <c:pt idx="661">
                  <c:v>0.95</c:v>
                </c:pt>
                <c:pt idx="662">
                  <c:v>0.4</c:v>
                </c:pt>
                <c:pt idx="663">
                  <c:v>0.35000000000000003</c:v>
                </c:pt>
                <c:pt idx="664">
                  <c:v>7.5333333333333332</c:v>
                </c:pt>
                <c:pt idx="665">
                  <c:v>18.64</c:v>
                </c:pt>
                <c:pt idx="666">
                  <c:v>4.0000000000000001E-3</c:v>
                </c:pt>
                <c:pt idx="667">
                  <c:v>10.02</c:v>
                </c:pt>
                <c:pt idx="668">
                  <c:v>4.5600000000000005</c:v>
                </c:pt>
                <c:pt idx="669">
                  <c:v>21.5075</c:v>
                </c:pt>
                <c:pt idx="670">
                  <c:v>29.276666666666667</c:v>
                </c:pt>
                <c:pt idx="671">
                  <c:v>39.426666666666662</c:v>
                </c:pt>
                <c:pt idx="672">
                  <c:v>21.628</c:v>
                </c:pt>
                <c:pt idx="673">
                  <c:v>0.20500000000000002</c:v>
                </c:pt>
                <c:pt idx="674">
                  <c:v>0.03</c:v>
                </c:pt>
                <c:pt idx="675">
                  <c:v>14.85</c:v>
                </c:pt>
                <c:pt idx="676">
                  <c:v>1.4710000000000001</c:v>
                </c:pt>
                <c:pt idx="677">
                  <c:v>25.584</c:v>
                </c:pt>
                <c:pt idx="678">
                  <c:v>3.8206896551724134</c:v>
                </c:pt>
                <c:pt idx="679">
                  <c:v>15.485964912280703</c:v>
                </c:pt>
                <c:pt idx="680">
                  <c:v>25.912000000000003</c:v>
                </c:pt>
                <c:pt idx="681">
                  <c:v>0.04</c:v>
                </c:pt>
                <c:pt idx="682">
                  <c:v>0.106</c:v>
                </c:pt>
                <c:pt idx="683">
                  <c:v>0.85142857142857142</c:v>
                </c:pt>
                <c:pt idx="684">
                  <c:v>7.4837500000000006</c:v>
                </c:pt>
                <c:pt idx="685">
                  <c:v>27.650000000000002</c:v>
                </c:pt>
                <c:pt idx="686">
                  <c:v>0</c:v>
                </c:pt>
                <c:pt idx="687">
                  <c:v>3.55</c:v>
                </c:pt>
                <c:pt idx="688">
                  <c:v>72.989999999999995</c:v>
                </c:pt>
                <c:pt idx="689">
                  <c:v>57.648750000000007</c:v>
                </c:pt>
                <c:pt idx="690">
                  <c:v>12.34</c:v>
                </c:pt>
                <c:pt idx="691">
                  <c:v>0.52</c:v>
                </c:pt>
                <c:pt idx="692">
                  <c:v>6.5299999999999994</c:v>
                </c:pt>
                <c:pt idx="693">
                  <c:v>35.338000000000001</c:v>
                </c:pt>
                <c:pt idx="694">
                  <c:v>0.39333333333333331</c:v>
                </c:pt>
                <c:pt idx="695">
                  <c:v>1.06</c:v>
                </c:pt>
                <c:pt idx="696">
                  <c:v>5.7142857142857147E-4</c:v>
                </c:pt>
                <c:pt idx="697">
                  <c:v>46.379999999999995</c:v>
                </c:pt>
                <c:pt idx="698">
                  <c:v>15.39</c:v>
                </c:pt>
                <c:pt idx="699">
                  <c:v>82.422107692307705</c:v>
                </c:pt>
                <c:pt idx="700">
                  <c:v>2.6866666666666665</c:v>
                </c:pt>
                <c:pt idx="701">
                  <c:v>26.6</c:v>
                </c:pt>
                <c:pt idx="702">
                  <c:v>30.813400000000001</c:v>
                </c:pt>
                <c:pt idx="703">
                  <c:v>5.58</c:v>
                </c:pt>
                <c:pt idx="704">
                  <c:v>0.87454545454545463</c:v>
                </c:pt>
                <c:pt idx="705">
                  <c:v>0.97699999999999987</c:v>
                </c:pt>
                <c:pt idx="706">
                  <c:v>0</c:v>
                </c:pt>
                <c:pt idx="707">
                  <c:v>78.927352941176466</c:v>
                </c:pt>
                <c:pt idx="708">
                  <c:v>22.092500000000001</c:v>
                </c:pt>
                <c:pt idx="709">
                  <c:v>0.40666666666666662</c:v>
                </c:pt>
                <c:pt idx="710">
                  <c:v>0</c:v>
                </c:pt>
                <c:pt idx="711">
                  <c:v>33.790999999999997</c:v>
                </c:pt>
                <c:pt idx="712">
                  <c:v>0.21649484536082475</c:v>
                </c:pt>
                <c:pt idx="713">
                  <c:v>0.79600000000000004</c:v>
                </c:pt>
                <c:pt idx="714">
                  <c:v>14.993333333333334</c:v>
                </c:pt>
                <c:pt idx="715">
                  <c:v>5.0509090909090908</c:v>
                </c:pt>
                <c:pt idx="716">
                  <c:v>10.214285714285715</c:v>
                </c:pt>
                <c:pt idx="717">
                  <c:v>0.30499999999999999</c:v>
                </c:pt>
                <c:pt idx="718">
                  <c:v>0.75</c:v>
                </c:pt>
                <c:pt idx="719">
                  <c:v>1.2933333333333332</c:v>
                </c:pt>
                <c:pt idx="720">
                  <c:v>143.94736842105263</c:v>
                </c:pt>
                <c:pt idx="721">
                  <c:v>122.10975609756099</c:v>
                </c:pt>
                <c:pt idx="722">
                  <c:v>132.024</c:v>
                </c:pt>
                <c:pt idx="723">
                  <c:v>109.38000000000001</c:v>
                </c:pt>
                <c:pt idx="724">
                  <c:v>105.47157142857144</c:v>
                </c:pt>
                <c:pt idx="725">
                  <c:v>100.35000000000001</c:v>
                </c:pt>
                <c:pt idx="726">
                  <c:v>101.4</c:v>
                </c:pt>
                <c:pt idx="727">
                  <c:v>155.51428571428571</c:v>
                </c:pt>
                <c:pt idx="728">
                  <c:v>105.566</c:v>
                </c:pt>
                <c:pt idx="729">
                  <c:v>130.65</c:v>
                </c:pt>
                <c:pt idx="730">
                  <c:v>132.19</c:v>
                </c:pt>
                <c:pt idx="731">
                  <c:v>126</c:v>
                </c:pt>
                <c:pt idx="732">
                  <c:v>160</c:v>
                </c:pt>
                <c:pt idx="733">
                  <c:v>120.48</c:v>
                </c:pt>
                <c:pt idx="734">
                  <c:v>125.52941176470588</c:v>
                </c:pt>
                <c:pt idx="735">
                  <c:v>114.40638297872341</c:v>
                </c:pt>
                <c:pt idx="736">
                  <c:v>315.13888888888891</c:v>
                </c:pt>
                <c:pt idx="737">
                  <c:v>122.39999999999999</c:v>
                </c:pt>
                <c:pt idx="738">
                  <c:v>106.73333333333332</c:v>
                </c:pt>
                <c:pt idx="739">
                  <c:v>158.33333333333331</c:v>
                </c:pt>
                <c:pt idx="740">
                  <c:v>107.4</c:v>
                </c:pt>
                <c:pt idx="741">
                  <c:v>102.25999999999999</c:v>
                </c:pt>
                <c:pt idx="742">
                  <c:v>110.71428571428572</c:v>
                </c:pt>
                <c:pt idx="743">
                  <c:v>148</c:v>
                </c:pt>
                <c:pt idx="744">
                  <c:v>102.32000000000001</c:v>
                </c:pt>
                <c:pt idx="745">
                  <c:v>179.09909909909908</c:v>
                </c:pt>
                <c:pt idx="746">
                  <c:v>111.08135252761969</c:v>
                </c:pt>
                <c:pt idx="747">
                  <c:v>100.04285714285714</c:v>
                </c:pt>
                <c:pt idx="748">
                  <c:v>100.25</c:v>
                </c:pt>
                <c:pt idx="749">
                  <c:v>105.56</c:v>
                </c:pt>
                <c:pt idx="750">
                  <c:v>102.58775877587757</c:v>
                </c:pt>
                <c:pt idx="751">
                  <c:v>118.5</c:v>
                </c:pt>
                <c:pt idx="752">
                  <c:v>111.7</c:v>
                </c:pt>
                <c:pt idx="753">
                  <c:v>128</c:v>
                </c:pt>
                <c:pt idx="754">
                  <c:v>103.75000000000001</c:v>
                </c:pt>
                <c:pt idx="755">
                  <c:v>101.9076</c:v>
                </c:pt>
                <c:pt idx="756">
                  <c:v>117.71428571428571</c:v>
                </c:pt>
                <c:pt idx="757">
                  <c:v>238</c:v>
                </c:pt>
                <c:pt idx="758">
                  <c:v>102</c:v>
                </c:pt>
                <c:pt idx="759">
                  <c:v>101.92000000000002</c:v>
                </c:pt>
                <c:pt idx="760">
                  <c:v>0</c:v>
                </c:pt>
                <c:pt idx="761">
                  <c:v>4.7</c:v>
                </c:pt>
                <c:pt idx="762">
                  <c:v>0</c:v>
                </c:pt>
                <c:pt idx="763">
                  <c:v>0.11655011655011654</c:v>
                </c:pt>
                <c:pt idx="764">
                  <c:v>0</c:v>
                </c:pt>
                <c:pt idx="765">
                  <c:v>36.014285714285712</c:v>
                </c:pt>
                <c:pt idx="766">
                  <c:v>0</c:v>
                </c:pt>
                <c:pt idx="767">
                  <c:v>3.54</c:v>
                </c:pt>
                <c:pt idx="768">
                  <c:v>0</c:v>
                </c:pt>
                <c:pt idx="769">
                  <c:v>41.4</c:v>
                </c:pt>
                <c:pt idx="770">
                  <c:v>0</c:v>
                </c:pt>
                <c:pt idx="771">
                  <c:v>2.6315789473684209E-2</c:v>
                </c:pt>
                <c:pt idx="772">
                  <c:v>3.3333333333333335</c:v>
                </c:pt>
                <c:pt idx="773">
                  <c:v>0.85129023676509719</c:v>
                </c:pt>
                <c:pt idx="774">
                  <c:v>70.199999999999989</c:v>
                </c:pt>
                <c:pt idx="775">
                  <c:v>1.7000000000000002</c:v>
                </c:pt>
                <c:pt idx="776">
                  <c:v>51.4</c:v>
                </c:pt>
                <c:pt idx="777">
                  <c:v>0.70000000000000007</c:v>
                </c:pt>
                <c:pt idx="778">
                  <c:v>0.4</c:v>
                </c:pt>
                <c:pt idx="779">
                  <c:v>2.666666666666667</c:v>
                </c:pt>
                <c:pt idx="780">
                  <c:v>104</c:v>
                </c:pt>
                <c:pt idx="781">
                  <c:v>133.15375</c:v>
                </c:pt>
                <c:pt idx="782">
                  <c:v>100</c:v>
                </c:pt>
                <c:pt idx="783">
                  <c:v>148.13333333333333</c:v>
                </c:pt>
                <c:pt idx="784">
                  <c:v>102.49999999999999</c:v>
                </c:pt>
                <c:pt idx="785">
                  <c:v>180.62799999999999</c:v>
                </c:pt>
                <c:pt idx="786">
                  <c:v>142.79999999999998</c:v>
                </c:pt>
                <c:pt idx="787">
                  <c:v>114.16666666666666</c:v>
                </c:pt>
                <c:pt idx="788">
                  <c:v>203.505</c:v>
                </c:pt>
                <c:pt idx="789">
                  <c:v>109.41176470588236</c:v>
                </c:pt>
                <c:pt idx="790">
                  <c:v>144.37459999999999</c:v>
                </c:pt>
                <c:pt idx="791">
                  <c:v>103.86666666666666</c:v>
                </c:pt>
                <c:pt idx="792">
                  <c:v>100.44440000000002</c:v>
                </c:pt>
                <c:pt idx="793">
                  <c:v>102.77927272727271</c:v>
                </c:pt>
                <c:pt idx="794">
                  <c:v>105.31250000000001</c:v>
                </c:pt>
                <c:pt idx="795">
                  <c:v>111.78571428571429</c:v>
                </c:pt>
                <c:pt idx="796">
                  <c:v>101.35000000000001</c:v>
                </c:pt>
                <c:pt idx="797">
                  <c:v>107.53333333333333</c:v>
                </c:pt>
                <c:pt idx="798">
                  <c:v>114.88571428571429</c:v>
                </c:pt>
                <c:pt idx="799">
                  <c:v>100.02</c:v>
                </c:pt>
                <c:pt idx="800">
                  <c:v>152.13333333333335</c:v>
                </c:pt>
                <c:pt idx="801">
                  <c:v>111.52149999999999</c:v>
                </c:pt>
                <c:pt idx="802">
                  <c:v>101.33333333333334</c:v>
                </c:pt>
                <c:pt idx="803">
                  <c:v>123.2608695652174</c:v>
                </c:pt>
                <c:pt idx="804">
                  <c:v>100</c:v>
                </c:pt>
                <c:pt idx="805">
                  <c:v>105</c:v>
                </c:pt>
                <c:pt idx="806">
                  <c:v>104.4375</c:v>
                </c:pt>
                <c:pt idx="807">
                  <c:v>105.125</c:v>
                </c:pt>
                <c:pt idx="808">
                  <c:v>100</c:v>
                </c:pt>
                <c:pt idx="809">
                  <c:v>103.77499999999999</c:v>
                </c:pt>
                <c:pt idx="810">
                  <c:v>105</c:v>
                </c:pt>
                <c:pt idx="811">
                  <c:v>104</c:v>
                </c:pt>
                <c:pt idx="812">
                  <c:v>151.83333333333334</c:v>
                </c:pt>
                <c:pt idx="813">
                  <c:v>159.99600000000001</c:v>
                </c:pt>
                <c:pt idx="814">
                  <c:v>127.3</c:v>
                </c:pt>
                <c:pt idx="815">
                  <c:v>107</c:v>
                </c:pt>
                <c:pt idx="816">
                  <c:v>115.12214285714286</c:v>
                </c:pt>
                <c:pt idx="817">
                  <c:v>137.11066666666665</c:v>
                </c:pt>
                <c:pt idx="818">
                  <c:v>155.71428571428572</c:v>
                </c:pt>
                <c:pt idx="819">
                  <c:v>108.74999999999999</c:v>
                </c:pt>
                <c:pt idx="820">
                  <c:v>134.05000000000001</c:v>
                </c:pt>
                <c:pt idx="821">
                  <c:v>100</c:v>
                </c:pt>
                <c:pt idx="822">
                  <c:v>119.16666666666667</c:v>
                </c:pt>
                <c:pt idx="823">
                  <c:v>179.5</c:v>
                </c:pt>
                <c:pt idx="824">
                  <c:v>134.38124999999999</c:v>
                </c:pt>
                <c:pt idx="825">
                  <c:v>100.43200000000002</c:v>
                </c:pt>
                <c:pt idx="826">
                  <c:v>101.45454545454547</c:v>
                </c:pt>
                <c:pt idx="827">
                  <c:v>103.33333333333334</c:v>
                </c:pt>
                <c:pt idx="828">
                  <c:v>107</c:v>
                </c:pt>
                <c:pt idx="829">
                  <c:v>104</c:v>
                </c:pt>
                <c:pt idx="830">
                  <c:v>107.83333333333334</c:v>
                </c:pt>
                <c:pt idx="831">
                  <c:v>233.33333333333334</c:v>
                </c:pt>
                <c:pt idx="832">
                  <c:v>100.60706666666665</c:v>
                </c:pt>
                <c:pt idx="833">
                  <c:v>101.66666666666666</c:v>
                </c:pt>
                <c:pt idx="834">
                  <c:v>131.0181818181818</c:v>
                </c:pt>
                <c:pt idx="835">
                  <c:v>117.25000000000001</c:v>
                </c:pt>
                <c:pt idx="836">
                  <c:v>100.93039999999999</c:v>
                </c:pt>
                <c:pt idx="837">
                  <c:v>121.8</c:v>
                </c:pt>
                <c:pt idx="838">
                  <c:v>145.4</c:v>
                </c:pt>
                <c:pt idx="839">
                  <c:v>116.61660000000001</c:v>
                </c:pt>
                <c:pt idx="840">
                  <c:v>120.4166</c:v>
                </c:pt>
                <c:pt idx="841">
                  <c:v>101.32000000000001</c:v>
                </c:pt>
                <c:pt idx="842">
                  <c:v>104.32</c:v>
                </c:pt>
                <c:pt idx="843">
                  <c:v>267.13333333333333</c:v>
                </c:pt>
                <c:pt idx="844">
                  <c:v>194.13333333333333</c:v>
                </c:pt>
                <c:pt idx="845">
                  <c:v>120.3802</c:v>
                </c:pt>
                <c:pt idx="846">
                  <c:v>122.00090909090908</c:v>
                </c:pt>
                <c:pt idx="847">
                  <c:v>100</c:v>
                </c:pt>
                <c:pt idx="848">
                  <c:v>100</c:v>
                </c:pt>
                <c:pt idx="849">
                  <c:v>119.9</c:v>
                </c:pt>
                <c:pt idx="850">
                  <c:v>155.17499999999998</c:v>
                </c:pt>
                <c:pt idx="851">
                  <c:v>130.44999999999999</c:v>
                </c:pt>
                <c:pt idx="852">
                  <c:v>104.97142857142859</c:v>
                </c:pt>
                <c:pt idx="853">
                  <c:v>100</c:v>
                </c:pt>
                <c:pt idx="854">
                  <c:v>118.2205035971223</c:v>
                </c:pt>
                <c:pt idx="855">
                  <c:v>103.44827586206897</c:v>
                </c:pt>
                <c:pt idx="856">
                  <c:v>218.00000000000003</c:v>
                </c:pt>
                <c:pt idx="857">
                  <c:v>100</c:v>
                </c:pt>
                <c:pt idx="858">
                  <c:v>144.00583333333333</c:v>
                </c:pt>
                <c:pt idx="859">
                  <c:v>104.67500000000001</c:v>
                </c:pt>
                <c:pt idx="860">
                  <c:v>18.142857142857142</c:v>
                </c:pt>
                <c:pt idx="861">
                  <c:v>2.2444444444444445</c:v>
                </c:pt>
                <c:pt idx="862">
                  <c:v>0.33999999999999997</c:v>
                </c:pt>
                <c:pt idx="863">
                  <c:v>4.5</c:v>
                </c:pt>
                <c:pt idx="864">
                  <c:v>41.53846153846154</c:v>
                </c:pt>
                <c:pt idx="865">
                  <c:v>2.0454545454545454</c:v>
                </c:pt>
                <c:pt idx="866">
                  <c:v>18.285714285714285</c:v>
                </c:pt>
                <c:pt idx="867">
                  <c:v>24.02</c:v>
                </c:pt>
                <c:pt idx="868">
                  <c:v>0.1111111111111111</c:v>
                </c:pt>
                <c:pt idx="869">
                  <c:v>11.818181818181818</c:v>
                </c:pt>
                <c:pt idx="870">
                  <c:v>0.31</c:v>
                </c:pt>
                <c:pt idx="871">
                  <c:v>5.416666666666667</c:v>
                </c:pt>
                <c:pt idx="872">
                  <c:v>0.8125</c:v>
                </c:pt>
                <c:pt idx="873">
                  <c:v>1.2857142857142856</c:v>
                </c:pt>
                <c:pt idx="874">
                  <c:v>24.333333333333336</c:v>
                </c:pt>
                <c:pt idx="875">
                  <c:v>0</c:v>
                </c:pt>
                <c:pt idx="876">
                  <c:v>40.799492385786799</c:v>
                </c:pt>
                <c:pt idx="877">
                  <c:v>67.55</c:v>
                </c:pt>
                <c:pt idx="878">
                  <c:v>1.3</c:v>
                </c:pt>
                <c:pt idx="879">
                  <c:v>30.666666666666664</c:v>
                </c:pt>
                <c:pt idx="880">
                  <c:v>2.9894179894179893</c:v>
                </c:pt>
                <c:pt idx="881">
                  <c:v>0.8</c:v>
                </c:pt>
                <c:pt idx="882">
                  <c:v>20.133333333333333</c:v>
                </c:pt>
                <c:pt idx="883">
                  <c:v>40.020000000000003</c:v>
                </c:pt>
                <c:pt idx="884">
                  <c:v>1</c:v>
                </c:pt>
                <c:pt idx="885">
                  <c:v>75</c:v>
                </c:pt>
                <c:pt idx="886">
                  <c:v>41</c:v>
                </c:pt>
                <c:pt idx="887">
                  <c:v>0</c:v>
                </c:pt>
                <c:pt idx="888">
                  <c:v>7.1999999999999993</c:v>
                </c:pt>
                <c:pt idx="889">
                  <c:v>9.4412800000000008</c:v>
                </c:pt>
                <c:pt idx="890">
                  <c:v>4.1666666666666661</c:v>
                </c:pt>
                <c:pt idx="891">
                  <c:v>3.25</c:v>
                </c:pt>
                <c:pt idx="892">
                  <c:v>40.75</c:v>
                </c:pt>
                <c:pt idx="893">
                  <c:v>10</c:v>
                </c:pt>
                <c:pt idx="894">
                  <c:v>39.17</c:v>
                </c:pt>
                <c:pt idx="895">
                  <c:v>2.4375</c:v>
                </c:pt>
                <c:pt idx="896">
                  <c:v>40</c:v>
                </c:pt>
                <c:pt idx="897">
                  <c:v>0</c:v>
                </c:pt>
                <c:pt idx="898">
                  <c:v>2.8000000000000003</c:v>
                </c:pt>
                <c:pt idx="899">
                  <c:v>37.333333333333336</c:v>
                </c:pt>
                <c:pt idx="900">
                  <c:v>0.42</c:v>
                </c:pt>
                <c:pt idx="901">
                  <c:v>0</c:v>
                </c:pt>
                <c:pt idx="902">
                  <c:v>0.3</c:v>
                </c:pt>
                <c:pt idx="903">
                  <c:v>3.2</c:v>
                </c:pt>
                <c:pt idx="904">
                  <c:v>0.30199999999999999</c:v>
                </c:pt>
                <c:pt idx="905">
                  <c:v>3.0153846153846153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3.25</c:v>
                </c:pt>
                <c:pt idx="910">
                  <c:v>22.363636363636363</c:v>
                </c:pt>
                <c:pt idx="911">
                  <c:v>0</c:v>
                </c:pt>
                <c:pt idx="912">
                  <c:v>0.85714285714285721</c:v>
                </c:pt>
                <c:pt idx="913">
                  <c:v>6.6066666666666665</c:v>
                </c:pt>
                <c:pt idx="914">
                  <c:v>0</c:v>
                </c:pt>
                <c:pt idx="915">
                  <c:v>5.7692307692307692</c:v>
                </c:pt>
                <c:pt idx="916">
                  <c:v>0</c:v>
                </c:pt>
                <c:pt idx="917">
                  <c:v>0.6</c:v>
                </c:pt>
                <c:pt idx="918">
                  <c:v>5.0256410256410255</c:v>
                </c:pt>
                <c:pt idx="919">
                  <c:v>0.5</c:v>
                </c:pt>
                <c:pt idx="920">
                  <c:v>0</c:v>
                </c:pt>
                <c:pt idx="921">
                  <c:v>30.9</c:v>
                </c:pt>
                <c:pt idx="922">
                  <c:v>21.037037037037038</c:v>
                </c:pt>
                <c:pt idx="923">
                  <c:v>2.1999999999999997</c:v>
                </c:pt>
                <c:pt idx="924">
                  <c:v>10.9</c:v>
                </c:pt>
                <c:pt idx="925">
                  <c:v>2.666666666666667</c:v>
                </c:pt>
                <c:pt idx="926">
                  <c:v>0</c:v>
                </c:pt>
                <c:pt idx="927">
                  <c:v>0</c:v>
                </c:pt>
                <c:pt idx="928">
                  <c:v>10.86206896551724</c:v>
                </c:pt>
                <c:pt idx="929">
                  <c:v>0</c:v>
                </c:pt>
                <c:pt idx="930">
                  <c:v>38.333333333333336</c:v>
                </c:pt>
                <c:pt idx="931">
                  <c:v>6.5500000000000007</c:v>
                </c:pt>
                <c:pt idx="932">
                  <c:v>14.536842105263158</c:v>
                </c:pt>
                <c:pt idx="933">
                  <c:v>6</c:v>
                </c:pt>
                <c:pt idx="934">
                  <c:v>30.4</c:v>
                </c:pt>
                <c:pt idx="935">
                  <c:v>1.4285714285714286</c:v>
                </c:pt>
                <c:pt idx="936">
                  <c:v>0</c:v>
                </c:pt>
                <c:pt idx="937">
                  <c:v>1.1428571428571428</c:v>
                </c:pt>
                <c:pt idx="938">
                  <c:v>0.35714285714285715</c:v>
                </c:pt>
                <c:pt idx="939">
                  <c:v>1.4545454545454546</c:v>
                </c:pt>
                <c:pt idx="940">
                  <c:v>17.155555555555555</c:v>
                </c:pt>
                <c:pt idx="941">
                  <c:v>2.3220000000000001</c:v>
                </c:pt>
                <c:pt idx="942">
                  <c:v>8.9066666666666663</c:v>
                </c:pt>
                <c:pt idx="943">
                  <c:v>9.6333333333333346</c:v>
                </c:pt>
                <c:pt idx="944">
                  <c:v>13.325999999999999</c:v>
                </c:pt>
                <c:pt idx="945">
                  <c:v>2.484</c:v>
                </c:pt>
                <c:pt idx="946">
                  <c:v>1.9066666666666665</c:v>
                </c:pt>
                <c:pt idx="947">
                  <c:v>0</c:v>
                </c:pt>
                <c:pt idx="948">
                  <c:v>12</c:v>
                </c:pt>
                <c:pt idx="949">
                  <c:v>1.365</c:v>
                </c:pt>
                <c:pt idx="950">
                  <c:v>28.04</c:v>
                </c:pt>
                <c:pt idx="951">
                  <c:v>38.39</c:v>
                </c:pt>
                <c:pt idx="952">
                  <c:v>39.942857142857143</c:v>
                </c:pt>
                <c:pt idx="953">
                  <c:v>0.84</c:v>
                </c:pt>
                <c:pt idx="954">
                  <c:v>43.406666666666666</c:v>
                </c:pt>
                <c:pt idx="955">
                  <c:v>5.6613333333333333</c:v>
                </c:pt>
                <c:pt idx="956">
                  <c:v>1.722</c:v>
                </c:pt>
                <c:pt idx="957">
                  <c:v>1.9416666666666664</c:v>
                </c:pt>
                <c:pt idx="958">
                  <c:v>11.328275684711327</c:v>
                </c:pt>
                <c:pt idx="959">
                  <c:v>38.86</c:v>
                </c:pt>
                <c:pt idx="960">
                  <c:v>46.100628930817614</c:v>
                </c:pt>
                <c:pt idx="961">
                  <c:v>42.188421052631583</c:v>
                </c:pt>
                <c:pt idx="962">
                  <c:v>28.48</c:v>
                </c:pt>
                <c:pt idx="963">
                  <c:v>1.077142857142857</c:v>
                </c:pt>
                <c:pt idx="964">
                  <c:v>0.79909090909090907</c:v>
                </c:pt>
                <c:pt idx="965">
                  <c:v>1.1919999999999999</c:v>
                </c:pt>
                <c:pt idx="966">
                  <c:v>14.799999999999999</c:v>
                </c:pt>
                <c:pt idx="967">
                  <c:v>17.810000000000002</c:v>
                </c:pt>
                <c:pt idx="968">
                  <c:v>1.325</c:v>
                </c:pt>
                <c:pt idx="969">
                  <c:v>46.666666666666664</c:v>
                </c:pt>
                <c:pt idx="970">
                  <c:v>45.92</c:v>
                </c:pt>
                <c:pt idx="971">
                  <c:v>0.22599999999999998</c:v>
                </c:pt>
                <c:pt idx="972">
                  <c:v>34.625</c:v>
                </c:pt>
                <c:pt idx="973">
                  <c:v>2.0549999999999997</c:v>
                </c:pt>
                <c:pt idx="974">
                  <c:v>0.55999999999999994</c:v>
                </c:pt>
                <c:pt idx="975">
                  <c:v>2.6069999999999998</c:v>
                </c:pt>
                <c:pt idx="976">
                  <c:v>1.9259999999999999</c:v>
                </c:pt>
                <c:pt idx="977">
                  <c:v>33.666666666666664</c:v>
                </c:pt>
                <c:pt idx="978">
                  <c:v>56.263267182990241</c:v>
                </c:pt>
                <c:pt idx="979">
                  <c:v>82.817599999999999</c:v>
                </c:pt>
                <c:pt idx="980">
                  <c:v>14.860000000000001</c:v>
                </c:pt>
                <c:pt idx="981">
                  <c:v>1.2375123751237513E-2</c:v>
                </c:pt>
                <c:pt idx="982">
                  <c:v>1.7142857142857144E-2</c:v>
                </c:pt>
                <c:pt idx="983">
                  <c:v>29.506136117214709</c:v>
                </c:pt>
                <c:pt idx="984">
                  <c:v>1.06</c:v>
                </c:pt>
                <c:pt idx="985">
                  <c:v>6.293333333333333</c:v>
                </c:pt>
                <c:pt idx="986">
                  <c:v>12.75</c:v>
                </c:pt>
                <c:pt idx="987">
                  <c:v>13.22</c:v>
                </c:pt>
                <c:pt idx="988">
                  <c:v>0</c:v>
                </c:pt>
                <c:pt idx="989">
                  <c:v>16.77</c:v>
                </c:pt>
                <c:pt idx="990">
                  <c:v>0.104</c:v>
                </c:pt>
                <c:pt idx="991">
                  <c:v>4.24</c:v>
                </c:pt>
                <c:pt idx="992">
                  <c:v>0.46699999999999997</c:v>
                </c:pt>
                <c:pt idx="993">
                  <c:v>25.087142857142858</c:v>
                </c:pt>
                <c:pt idx="994">
                  <c:v>2.3345000000000002</c:v>
                </c:pt>
                <c:pt idx="995">
                  <c:v>7.26</c:v>
                </c:pt>
                <c:pt idx="996">
                  <c:v>1.625</c:v>
                </c:pt>
                <c:pt idx="997">
                  <c:v>1.3</c:v>
                </c:pt>
                <c:pt idx="998">
                  <c:v>58.558333333333337</c:v>
                </c:pt>
                <c:pt idx="999">
                  <c:v>7.7886666666666677</c:v>
                </c:pt>
                <c:pt idx="1000">
                  <c:v>2.2157147647256061</c:v>
                </c:pt>
                <c:pt idx="1001">
                  <c:v>104</c:v>
                </c:pt>
                <c:pt idx="1002">
                  <c:v>29.6029602960296</c:v>
                </c:pt>
                <c:pt idx="1003">
                  <c:v>16.055</c:v>
                </c:pt>
                <c:pt idx="1004">
                  <c:v>82.207999999999998</c:v>
                </c:pt>
                <c:pt idx="1005">
                  <c:v>75.051000000000002</c:v>
                </c:pt>
                <c:pt idx="1006">
                  <c:v>5.8500000000000005</c:v>
                </c:pt>
                <c:pt idx="1007">
                  <c:v>44.32</c:v>
                </c:pt>
                <c:pt idx="1008">
                  <c:v>0.26737967914438499</c:v>
                </c:pt>
                <c:pt idx="1009">
                  <c:v>13.13</c:v>
                </c:pt>
                <c:pt idx="1010">
                  <c:v>0.19088937093275488</c:v>
                </c:pt>
                <c:pt idx="1011">
                  <c:v>0.375</c:v>
                </c:pt>
                <c:pt idx="1012">
                  <c:v>21535.021000000001</c:v>
                </c:pt>
                <c:pt idx="1013">
                  <c:v>34.527999999999999</c:v>
                </c:pt>
                <c:pt idx="1014">
                  <c:v>30.599999999999998</c:v>
                </c:pt>
                <c:pt idx="1015">
                  <c:v>2.666666666666667</c:v>
                </c:pt>
                <c:pt idx="1016">
                  <c:v>2.8420000000000001</c:v>
                </c:pt>
                <c:pt idx="1017">
                  <c:v>22.878799999999998</c:v>
                </c:pt>
                <c:pt idx="1018">
                  <c:v>3.105</c:v>
                </c:pt>
                <c:pt idx="1019">
                  <c:v>47.333333333333336</c:v>
                </c:pt>
                <c:pt idx="1020">
                  <c:v>205.54838709677421</c:v>
                </c:pt>
                <c:pt idx="1021">
                  <c:v>351.80366666666669</c:v>
                </c:pt>
                <c:pt idx="1022">
                  <c:v>114.9</c:v>
                </c:pt>
                <c:pt idx="1023">
                  <c:v>237.15</c:v>
                </c:pt>
                <c:pt idx="1024">
                  <c:v>118.63774999999998</c:v>
                </c:pt>
                <c:pt idx="1025">
                  <c:v>109.92831428571431</c:v>
                </c:pt>
                <c:pt idx="1026">
                  <c:v>100.00828571428571</c:v>
                </c:pt>
                <c:pt idx="1027">
                  <c:v>103.09292094387415</c:v>
                </c:pt>
                <c:pt idx="1028">
                  <c:v>117.27000000000001</c:v>
                </c:pt>
                <c:pt idx="1029">
                  <c:v>111.75999999999999</c:v>
                </c:pt>
                <c:pt idx="1030">
                  <c:v>342.09999999999997</c:v>
                </c:pt>
                <c:pt idx="1031">
                  <c:v>107.4</c:v>
                </c:pt>
                <c:pt idx="1032">
                  <c:v>108.49703703703703</c:v>
                </c:pt>
                <c:pt idx="1033">
                  <c:v>102.86144578313252</c:v>
                </c:pt>
                <c:pt idx="1034">
                  <c:v>130.0018</c:v>
                </c:pt>
                <c:pt idx="1035">
                  <c:v>107.65217391304347</c:v>
                </c:pt>
                <c:pt idx="1036">
                  <c:v>112.36044444444444</c:v>
                </c:pt>
                <c:pt idx="1037">
                  <c:v>102.1</c:v>
                </c:pt>
                <c:pt idx="1038">
                  <c:v>145.33333333333334</c:v>
                </c:pt>
                <c:pt idx="1039">
                  <c:v>128.19999999999999</c:v>
                </c:pt>
                <c:pt idx="1040">
                  <c:v>0.29411764705882354</c:v>
                </c:pt>
                <c:pt idx="1041">
                  <c:v>0</c:v>
                </c:pt>
                <c:pt idx="1042">
                  <c:v>1.5384615384615385</c:v>
                </c:pt>
                <c:pt idx="1043">
                  <c:v>8.5370000000000008</c:v>
                </c:pt>
                <c:pt idx="1044">
                  <c:v>8.5714285714285715E-2</c:v>
                </c:pt>
                <c:pt idx="1045">
                  <c:v>2.6599999999999997</c:v>
                </c:pt>
                <c:pt idx="1046">
                  <c:v>0</c:v>
                </c:pt>
                <c:pt idx="1047">
                  <c:v>0.05</c:v>
                </c:pt>
                <c:pt idx="1048">
                  <c:v>1.4133333333333333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95.477386934673376</c:v>
                </c:pt>
                <c:pt idx="1063">
                  <c:v>0</c:v>
                </c:pt>
                <c:pt idx="1064">
                  <c:v>8.974444444444444</c:v>
                </c:pt>
                <c:pt idx="1065">
                  <c:v>2.7</c:v>
                </c:pt>
                <c:pt idx="1066">
                  <c:v>3.3673333333333333</c:v>
                </c:pt>
                <c:pt idx="1067">
                  <c:v>26</c:v>
                </c:pt>
                <c:pt idx="1068">
                  <c:v>0.15</c:v>
                </c:pt>
                <c:pt idx="1069">
                  <c:v>38.636363636363633</c:v>
                </c:pt>
                <c:pt idx="1070">
                  <c:v>0.70000000000000007</c:v>
                </c:pt>
                <c:pt idx="1071">
                  <c:v>0</c:v>
                </c:pt>
                <c:pt idx="1072">
                  <c:v>6.8000000000000005E-2</c:v>
                </c:pt>
                <c:pt idx="1073">
                  <c:v>1.3333333333333335</c:v>
                </c:pt>
                <c:pt idx="1074">
                  <c:v>6.3092592592592585</c:v>
                </c:pt>
                <c:pt idx="1075">
                  <c:v>4.5</c:v>
                </c:pt>
                <c:pt idx="1076">
                  <c:v>62.765333333333331</c:v>
                </c:pt>
                <c:pt idx="1077">
                  <c:v>29.376000000000001</c:v>
                </c:pt>
                <c:pt idx="1078">
                  <c:v>7.5</c:v>
                </c:pt>
                <c:pt idx="1079">
                  <c:v>2.6076923076923078</c:v>
                </c:pt>
                <c:pt idx="1080">
                  <c:v>9.1050000000000004</c:v>
                </c:pt>
                <c:pt idx="1081">
                  <c:v>1.7647058823529412E-2</c:v>
                </c:pt>
                <c:pt idx="1082">
                  <c:v>0.55999999999999994</c:v>
                </c:pt>
                <c:pt idx="1083">
                  <c:v>0.82000000000000006</c:v>
                </c:pt>
                <c:pt idx="1084">
                  <c:v>0</c:v>
                </c:pt>
                <c:pt idx="1085">
                  <c:v>3.42</c:v>
                </c:pt>
                <c:pt idx="1086">
                  <c:v>8.3333333333333343E-2</c:v>
                </c:pt>
                <c:pt idx="1087">
                  <c:v>0</c:v>
                </c:pt>
                <c:pt idx="1088">
                  <c:v>14.182977777777777</c:v>
                </c:pt>
                <c:pt idx="1089">
                  <c:v>7.8266666666666662</c:v>
                </c:pt>
                <c:pt idx="1090">
                  <c:v>3.8464497269020695E-2</c:v>
                </c:pt>
                <c:pt idx="1091">
                  <c:v>12.5</c:v>
                </c:pt>
                <c:pt idx="1092">
                  <c:v>1.05</c:v>
                </c:pt>
                <c:pt idx="1093">
                  <c:v>14.083333333333334</c:v>
                </c:pt>
                <c:pt idx="1094">
                  <c:v>18.300055555555556</c:v>
                </c:pt>
                <c:pt idx="1095">
                  <c:v>5.0347999999999997</c:v>
                </c:pt>
                <c:pt idx="1096">
                  <c:v>17.933333333333334</c:v>
                </c:pt>
                <c:pt idx="1097">
                  <c:v>4.7E-2</c:v>
                </c:pt>
                <c:pt idx="1098">
                  <c:v>7.2120000000000006</c:v>
                </c:pt>
                <c:pt idx="1099">
                  <c:v>0.5</c:v>
                </c:pt>
                <c:pt idx="1100">
                  <c:v>2.5</c:v>
                </c:pt>
                <c:pt idx="1101">
                  <c:v>4.1000000000000002E-2</c:v>
                </c:pt>
                <c:pt idx="1102">
                  <c:v>5.3125</c:v>
                </c:pt>
                <c:pt idx="1103">
                  <c:v>1.6199999999999999</c:v>
                </c:pt>
                <c:pt idx="1104">
                  <c:v>4.9516666666666671</c:v>
                </c:pt>
                <c:pt idx="1105">
                  <c:v>0.159</c:v>
                </c:pt>
                <c:pt idx="1106">
                  <c:v>41.25</c:v>
                </c:pt>
                <c:pt idx="1107">
                  <c:v>0</c:v>
                </c:pt>
                <c:pt idx="1108">
                  <c:v>2.93</c:v>
                </c:pt>
                <c:pt idx="1109">
                  <c:v>0.44999999999999996</c:v>
                </c:pt>
                <c:pt idx="1110">
                  <c:v>0.51</c:v>
                </c:pt>
                <c:pt idx="1111">
                  <c:v>0.04</c:v>
                </c:pt>
                <c:pt idx="1112">
                  <c:v>35.537409090909087</c:v>
                </c:pt>
                <c:pt idx="1113">
                  <c:v>0.5</c:v>
                </c:pt>
                <c:pt idx="1114">
                  <c:v>0.16666666666666669</c:v>
                </c:pt>
                <c:pt idx="1115">
                  <c:v>0.13250000000000001</c:v>
                </c:pt>
                <c:pt idx="1116">
                  <c:v>3.5704000000000007E-2</c:v>
                </c:pt>
                <c:pt idx="1117">
                  <c:v>8.3000000000000007</c:v>
                </c:pt>
                <c:pt idx="1118">
                  <c:v>2.4222222222222221</c:v>
                </c:pt>
                <c:pt idx="1119">
                  <c:v>0.23809523809523811</c:v>
                </c:pt>
                <c:pt idx="1120">
                  <c:v>0</c:v>
                </c:pt>
                <c:pt idx="1121">
                  <c:v>1.1599999999999999E-2</c:v>
                </c:pt>
                <c:pt idx="1122">
                  <c:v>0</c:v>
                </c:pt>
                <c:pt idx="1123">
                  <c:v>0.22</c:v>
                </c:pt>
                <c:pt idx="1124">
                  <c:v>0.47222222222222221</c:v>
                </c:pt>
                <c:pt idx="1125">
                  <c:v>0</c:v>
                </c:pt>
                <c:pt idx="1126">
                  <c:v>0.5</c:v>
                </c:pt>
                <c:pt idx="1127">
                  <c:v>1.6714285714285713</c:v>
                </c:pt>
                <c:pt idx="1128">
                  <c:v>0.1</c:v>
                </c:pt>
                <c:pt idx="1129">
                  <c:v>0.105</c:v>
                </c:pt>
                <c:pt idx="1130">
                  <c:v>0.22</c:v>
                </c:pt>
                <c:pt idx="1131">
                  <c:v>0</c:v>
                </c:pt>
                <c:pt idx="1132">
                  <c:v>14.38</c:v>
                </c:pt>
                <c:pt idx="1133">
                  <c:v>0.66666666666666674</c:v>
                </c:pt>
                <c:pt idx="1134">
                  <c:v>4.0000000000000001E-3</c:v>
                </c:pt>
                <c:pt idx="1135">
                  <c:v>5</c:v>
                </c:pt>
                <c:pt idx="1136">
                  <c:v>6.4439140811455857</c:v>
                </c:pt>
                <c:pt idx="1137">
                  <c:v>39.5</c:v>
                </c:pt>
                <c:pt idx="1138">
                  <c:v>0.35714285714285715</c:v>
                </c:pt>
                <c:pt idx="1139">
                  <c:v>6.25E-2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0.41333333333333333</c:v>
                </c:pt>
                <c:pt idx="1144">
                  <c:v>0</c:v>
                </c:pt>
                <c:pt idx="1145">
                  <c:v>0.125</c:v>
                </c:pt>
                <c:pt idx="1146">
                  <c:v>8.8333333333333339</c:v>
                </c:pt>
                <c:pt idx="1147">
                  <c:v>0</c:v>
                </c:pt>
                <c:pt idx="1148">
                  <c:v>0.48666666666666669</c:v>
                </c:pt>
                <c:pt idx="1149">
                  <c:v>0.15</c:v>
                </c:pt>
                <c:pt idx="1150">
                  <c:v>10.08</c:v>
                </c:pt>
                <c:pt idx="1151">
                  <c:v>0</c:v>
                </c:pt>
                <c:pt idx="1152">
                  <c:v>5.6937500000000005</c:v>
                </c:pt>
                <c:pt idx="1153">
                  <c:v>0.625</c:v>
                </c:pt>
                <c:pt idx="1154">
                  <c:v>6.5</c:v>
                </c:pt>
                <c:pt idx="1155">
                  <c:v>0.752</c:v>
                </c:pt>
                <c:pt idx="1156">
                  <c:v>0</c:v>
                </c:pt>
                <c:pt idx="1157">
                  <c:v>1.51</c:v>
                </c:pt>
                <c:pt idx="1158">
                  <c:v>0.46666666666666673</c:v>
                </c:pt>
                <c:pt idx="1159">
                  <c:v>0</c:v>
                </c:pt>
                <c:pt idx="1160">
                  <c:v>3.85</c:v>
                </c:pt>
                <c:pt idx="1161">
                  <c:v>0</c:v>
                </c:pt>
                <c:pt idx="1162">
                  <c:v>5.8333333333333341E-2</c:v>
                </c:pt>
                <c:pt idx="1163">
                  <c:v>0</c:v>
                </c:pt>
                <c:pt idx="1164">
                  <c:v>0</c:v>
                </c:pt>
                <c:pt idx="1165">
                  <c:v>20.705000000000002</c:v>
                </c:pt>
                <c:pt idx="1166">
                  <c:v>19.139999999999997</c:v>
                </c:pt>
                <c:pt idx="1167">
                  <c:v>1.6316666666666666</c:v>
                </c:pt>
                <c:pt idx="1168">
                  <c:v>5.6666666666666661</c:v>
                </c:pt>
                <c:pt idx="1169">
                  <c:v>0.16999999999999998</c:v>
                </c:pt>
                <c:pt idx="1170">
                  <c:v>0.4</c:v>
                </c:pt>
                <c:pt idx="1171">
                  <c:v>0.1</c:v>
                </c:pt>
                <c:pt idx="1172">
                  <c:v>0</c:v>
                </c:pt>
                <c:pt idx="1173">
                  <c:v>2.4E-2</c:v>
                </c:pt>
                <c:pt idx="1174">
                  <c:v>5.9066666666666672</c:v>
                </c:pt>
                <c:pt idx="1175">
                  <c:v>2.9250000000000003</c:v>
                </c:pt>
                <c:pt idx="1176">
                  <c:v>5.7142857142857143E-3</c:v>
                </c:pt>
                <c:pt idx="1177">
                  <c:v>0</c:v>
                </c:pt>
                <c:pt idx="1178">
                  <c:v>6.6666666666666671E-3</c:v>
                </c:pt>
                <c:pt idx="1179">
                  <c:v>5.3333333333333339</c:v>
                </c:pt>
                <c:pt idx="1180">
                  <c:v>11.75</c:v>
                </c:pt>
                <c:pt idx="1181">
                  <c:v>8.0000000000000002E-3</c:v>
                </c:pt>
                <c:pt idx="1182">
                  <c:v>4.2</c:v>
                </c:pt>
                <c:pt idx="1183">
                  <c:v>4</c:v>
                </c:pt>
                <c:pt idx="1184">
                  <c:v>104.93636363636362</c:v>
                </c:pt>
                <c:pt idx="1185">
                  <c:v>105.44</c:v>
                </c:pt>
                <c:pt idx="1186">
                  <c:v>106.73333333333332</c:v>
                </c:pt>
                <c:pt idx="1187">
                  <c:v>104.12571428571428</c:v>
                </c:pt>
                <c:pt idx="1188">
                  <c:v>160.54999999999998</c:v>
                </c:pt>
                <c:pt idx="1189">
                  <c:v>107.77777777777777</c:v>
                </c:pt>
                <c:pt idx="1190">
                  <c:v>135</c:v>
                </c:pt>
                <c:pt idx="1191">
                  <c:v>109.07407407407408</c:v>
                </c:pt>
                <c:pt idx="1192">
                  <c:v>290</c:v>
                </c:pt>
                <c:pt idx="1193">
                  <c:v>103.95714285714286</c:v>
                </c:pt>
                <c:pt idx="1194">
                  <c:v>322.24</c:v>
                </c:pt>
                <c:pt idx="1195">
                  <c:v>135</c:v>
                </c:pt>
                <c:pt idx="1196">
                  <c:v>269.91034482758624</c:v>
                </c:pt>
                <c:pt idx="1197">
                  <c:v>253.29333333333332</c:v>
                </c:pt>
                <c:pt idx="1198">
                  <c:v>260.59999999999997</c:v>
                </c:pt>
                <c:pt idx="1199">
                  <c:v>101.31677953348381</c:v>
                </c:pt>
                <c:pt idx="1200">
                  <c:v>125.60416666666667</c:v>
                </c:pt>
                <c:pt idx="1201">
                  <c:v>102.43783333333334</c:v>
                </c:pt>
                <c:pt idx="1202">
                  <c:v>199.244</c:v>
                </c:pt>
                <c:pt idx="1203">
                  <c:v>102.45398773006136</c:v>
                </c:pt>
                <c:pt idx="1204">
                  <c:v>102.94615384615385</c:v>
                </c:pt>
                <c:pt idx="1205">
                  <c:v>100.86153846153847</c:v>
                </c:pt>
                <c:pt idx="1206">
                  <c:v>114.99999999999999</c:v>
                </c:pt>
                <c:pt idx="1207">
                  <c:v>104.16766467065868</c:v>
                </c:pt>
                <c:pt idx="1208">
                  <c:v>155.29999999999998</c:v>
                </c:pt>
                <c:pt idx="1209">
                  <c:v>106</c:v>
                </c:pt>
                <c:pt idx="1210">
                  <c:v>254.31499999999997</c:v>
                </c:pt>
                <c:pt idx="1211">
                  <c:v>101.1</c:v>
                </c:pt>
                <c:pt idx="1212">
                  <c:v>129.04</c:v>
                </c:pt>
                <c:pt idx="1213">
                  <c:v>102.23076923076924</c:v>
                </c:pt>
                <c:pt idx="1214">
                  <c:v>131.80000000000001</c:v>
                </c:pt>
                <c:pt idx="1215">
                  <c:v>786.0802000000001</c:v>
                </c:pt>
                <c:pt idx="1216">
                  <c:v>145.70000000000002</c:v>
                </c:pt>
                <c:pt idx="1217">
                  <c:v>102.60000000000001</c:v>
                </c:pt>
                <c:pt idx="1218">
                  <c:v>172.27777777777777</c:v>
                </c:pt>
                <c:pt idx="1219">
                  <c:v>159.16819571865443</c:v>
                </c:pt>
                <c:pt idx="1220">
                  <c:v>103.76666666666668</c:v>
                </c:pt>
                <c:pt idx="1221">
                  <c:v>111.40954545454547</c:v>
                </c:pt>
                <c:pt idx="1222">
                  <c:v>280.375</c:v>
                </c:pt>
                <c:pt idx="1223">
                  <c:v>112.10606060606061</c:v>
                </c:pt>
                <c:pt idx="1224">
                  <c:v>7.0666666666666673</c:v>
                </c:pt>
                <c:pt idx="1225">
                  <c:v>4.3999999999999995</c:v>
                </c:pt>
                <c:pt idx="1226">
                  <c:v>3.8739999999999997</c:v>
                </c:pt>
                <c:pt idx="1227">
                  <c:v>0</c:v>
                </c:pt>
                <c:pt idx="1228">
                  <c:v>29.299999999999997</c:v>
                </c:pt>
                <c:pt idx="1229">
                  <c:v>0.90909090909090906</c:v>
                </c:pt>
                <c:pt idx="1230">
                  <c:v>0</c:v>
                </c:pt>
                <c:pt idx="1231">
                  <c:v>0</c:v>
                </c:pt>
                <c:pt idx="1232">
                  <c:v>0.8</c:v>
                </c:pt>
                <c:pt idx="1233">
                  <c:v>11.600000000000001</c:v>
                </c:pt>
                <c:pt idx="1234">
                  <c:v>0</c:v>
                </c:pt>
                <c:pt idx="1235">
                  <c:v>2.7873639500929119</c:v>
                </c:pt>
                <c:pt idx="1236">
                  <c:v>0</c:v>
                </c:pt>
                <c:pt idx="1237">
                  <c:v>0</c:v>
                </c:pt>
                <c:pt idx="1238">
                  <c:v>17.8</c:v>
                </c:pt>
                <c:pt idx="1239">
                  <c:v>0</c:v>
                </c:pt>
                <c:pt idx="1240">
                  <c:v>3.0124999999999997</c:v>
                </c:pt>
                <c:pt idx="1241">
                  <c:v>50.739999999999995</c:v>
                </c:pt>
                <c:pt idx="1242">
                  <c:v>0.54884742041712409</c:v>
                </c:pt>
                <c:pt idx="1243">
                  <c:v>14.091666666666667</c:v>
                </c:pt>
                <c:pt idx="1244">
                  <c:v>103.8</c:v>
                </c:pt>
                <c:pt idx="1245">
                  <c:v>120.24999999999999</c:v>
                </c:pt>
                <c:pt idx="1246">
                  <c:v>117</c:v>
                </c:pt>
                <c:pt idx="1247">
                  <c:v>122.14285714285715</c:v>
                </c:pt>
                <c:pt idx="1248">
                  <c:v>151.63999999999999</c:v>
                </c:pt>
                <c:pt idx="1249">
                  <c:v>104.44</c:v>
                </c:pt>
                <c:pt idx="1250">
                  <c:v>200.15333333333331</c:v>
                </c:pt>
                <c:pt idx="1251">
                  <c:v>101.8</c:v>
                </c:pt>
                <c:pt idx="1252">
                  <c:v>137.65714285714284</c:v>
                </c:pt>
                <c:pt idx="1253">
                  <c:v>303833.2</c:v>
                </c:pt>
                <c:pt idx="1254">
                  <c:v>198.85074626865671</c:v>
                </c:pt>
                <c:pt idx="1255">
                  <c:v>202.36666666666667</c:v>
                </c:pt>
                <c:pt idx="1256">
                  <c:v>117.96376666666666</c:v>
                </c:pt>
                <c:pt idx="1257">
                  <c:v>294.72727272727275</c:v>
                </c:pt>
                <c:pt idx="1258">
                  <c:v>213.14633333333336</c:v>
                </c:pt>
                <c:pt idx="1259">
                  <c:v>104.24</c:v>
                </c:pt>
                <c:pt idx="1260">
                  <c:v>113.66666666666667</c:v>
                </c:pt>
                <c:pt idx="1261">
                  <c:v>101.25</c:v>
                </c:pt>
                <c:pt idx="1262">
                  <c:v>125.41538461538462</c:v>
                </c:pt>
                <c:pt idx="1263">
                  <c:v>119</c:v>
                </c:pt>
                <c:pt idx="1264">
                  <c:v>166.46153846153845</c:v>
                </c:pt>
                <c:pt idx="1265">
                  <c:v>119.14771428571429</c:v>
                </c:pt>
                <c:pt idx="1266">
                  <c:v>100.47368421052632</c:v>
                </c:pt>
                <c:pt idx="1267">
                  <c:v>101.8</c:v>
                </c:pt>
                <c:pt idx="1268">
                  <c:v>116.66666666666667</c:v>
                </c:pt>
                <c:pt idx="1269">
                  <c:v>108.64893617021276</c:v>
                </c:pt>
                <c:pt idx="1270">
                  <c:v>114.72</c:v>
                </c:pt>
                <c:pt idx="1271">
                  <c:v>101.8</c:v>
                </c:pt>
                <c:pt idx="1272">
                  <c:v>106</c:v>
                </c:pt>
                <c:pt idx="1273">
                  <c:v>103.49999999999999</c:v>
                </c:pt>
                <c:pt idx="1274">
                  <c:v>154.97535999999999</c:v>
                </c:pt>
                <c:pt idx="1275">
                  <c:v>162.14066666666668</c:v>
                </c:pt>
                <c:pt idx="1276">
                  <c:v>104.42100000000001</c:v>
                </c:pt>
                <c:pt idx="1277">
                  <c:v>106.12433333333333</c:v>
                </c:pt>
                <c:pt idx="1278">
                  <c:v>154.93846153846152</c:v>
                </c:pt>
                <c:pt idx="1279">
                  <c:v>110.77157238734421</c:v>
                </c:pt>
                <c:pt idx="1280">
                  <c:v>110.91186666666665</c:v>
                </c:pt>
                <c:pt idx="1281">
                  <c:v>110.71428571428572</c:v>
                </c:pt>
                <c:pt idx="1282">
                  <c:v>123.61333333333333</c:v>
                </c:pt>
                <c:pt idx="1283">
                  <c:v>211.05</c:v>
                </c:pt>
                <c:pt idx="1284">
                  <c:v>101</c:v>
                </c:pt>
                <c:pt idx="1285">
                  <c:v>101.64999999999999</c:v>
                </c:pt>
                <c:pt idx="1286">
                  <c:v>108.33333333333333</c:v>
                </c:pt>
                <c:pt idx="1287">
                  <c:v>242</c:v>
                </c:pt>
                <c:pt idx="1288">
                  <c:v>100.44999999999999</c:v>
                </c:pt>
                <c:pt idx="1289">
                  <c:v>125.06666666666666</c:v>
                </c:pt>
                <c:pt idx="1290">
                  <c:v>108.57142857142857</c:v>
                </c:pt>
                <c:pt idx="1291">
                  <c:v>145.70000000000002</c:v>
                </c:pt>
                <c:pt idx="1292">
                  <c:v>110.00000000000001</c:v>
                </c:pt>
                <c:pt idx="1293">
                  <c:v>102.23333333333333</c:v>
                </c:pt>
                <c:pt idx="1294">
                  <c:v>122</c:v>
                </c:pt>
                <c:pt idx="1295">
                  <c:v>101.96000000000001</c:v>
                </c:pt>
                <c:pt idx="1296">
                  <c:v>141.1764705882353</c:v>
                </c:pt>
                <c:pt idx="1297">
                  <c:v>109.52500000000001</c:v>
                </c:pt>
                <c:pt idx="1298">
                  <c:v>104.65</c:v>
                </c:pt>
                <c:pt idx="1299">
                  <c:v>124</c:v>
                </c:pt>
                <c:pt idx="1300">
                  <c:v>135</c:v>
                </c:pt>
                <c:pt idx="1301">
                  <c:v>102.75000000000001</c:v>
                </c:pt>
                <c:pt idx="1302">
                  <c:v>100</c:v>
                </c:pt>
                <c:pt idx="1303">
                  <c:v>130.26085714285716</c:v>
                </c:pt>
                <c:pt idx="1304">
                  <c:v>39.627499999999998</c:v>
                </c:pt>
                <c:pt idx="1305">
                  <c:v>25.976666666666663</c:v>
                </c:pt>
                <c:pt idx="1306">
                  <c:v>65.24636363636364</c:v>
                </c:pt>
                <c:pt idx="1307">
                  <c:v>11.514000000000001</c:v>
                </c:pt>
                <c:pt idx="1308">
                  <c:v>11.360000000000001</c:v>
                </c:pt>
                <c:pt idx="1309">
                  <c:v>111.99130434782609</c:v>
                </c:pt>
                <c:pt idx="1310">
                  <c:v>15.5</c:v>
                </c:pt>
                <c:pt idx="1311">
                  <c:v>32.027999999999999</c:v>
                </c:pt>
                <c:pt idx="1312">
                  <c:v>0.60869565217391308</c:v>
                </c:pt>
                <c:pt idx="1313">
                  <c:v>31.114999999999998</c:v>
                </c:pt>
                <c:pt idx="1314">
                  <c:v>1.1266666666666667</c:v>
                </c:pt>
                <c:pt idx="1315">
                  <c:v>40.404000000000003</c:v>
                </c:pt>
                <c:pt idx="1316">
                  <c:v>1.3333333333333333E-3</c:v>
                </c:pt>
                <c:pt idx="1317">
                  <c:v>5.7334999999999994</c:v>
                </c:pt>
                <c:pt idx="1318">
                  <c:v>15.324999999999999</c:v>
                </c:pt>
                <c:pt idx="1319">
                  <c:v>15.103448275862069</c:v>
                </c:pt>
                <c:pt idx="1320">
                  <c:v>0.503</c:v>
                </c:pt>
                <c:pt idx="1321">
                  <c:v>1.3028138528138529</c:v>
                </c:pt>
                <c:pt idx="1322">
                  <c:v>0.30285714285714288</c:v>
                </c:pt>
                <c:pt idx="1323">
                  <c:v>8.8800000000000008</c:v>
                </c:pt>
                <c:pt idx="1324">
                  <c:v>9.84</c:v>
                </c:pt>
                <c:pt idx="1325">
                  <c:v>2.4299999999999997</c:v>
                </c:pt>
                <c:pt idx="1326">
                  <c:v>1.1299999999999999</c:v>
                </c:pt>
                <c:pt idx="1327">
                  <c:v>3.5520833333333335</c:v>
                </c:pt>
                <c:pt idx="1328">
                  <c:v>2.3306666666666667</c:v>
                </c:pt>
                <c:pt idx="1329">
                  <c:v>0.81600000000000006</c:v>
                </c:pt>
                <c:pt idx="1330">
                  <c:v>22.494285714285713</c:v>
                </c:pt>
                <c:pt idx="1331">
                  <c:v>1.3668</c:v>
                </c:pt>
                <c:pt idx="1332">
                  <c:v>0</c:v>
                </c:pt>
                <c:pt idx="1333">
                  <c:v>0</c:v>
                </c:pt>
                <c:pt idx="1334">
                  <c:v>10.754135338345865</c:v>
                </c:pt>
                <c:pt idx="1335">
                  <c:v>19.759999999999998</c:v>
                </c:pt>
                <c:pt idx="1336">
                  <c:v>84.946999999999989</c:v>
                </c:pt>
                <c:pt idx="1337">
                  <c:v>49.381999999999998</c:v>
                </c:pt>
                <c:pt idx="1338">
                  <c:v>3.3033333333333332</c:v>
                </c:pt>
                <c:pt idx="1339">
                  <c:v>6.6339999999999995</c:v>
                </c:pt>
                <c:pt idx="1340">
                  <c:v>0</c:v>
                </c:pt>
                <c:pt idx="1341">
                  <c:v>70.36</c:v>
                </c:pt>
                <c:pt idx="1342">
                  <c:v>0.2</c:v>
                </c:pt>
                <c:pt idx="1343">
                  <c:v>102.298</c:v>
                </c:pt>
                <c:pt idx="1344">
                  <c:v>377.73333333333335</c:v>
                </c:pt>
                <c:pt idx="1345">
                  <c:v>125</c:v>
                </c:pt>
                <c:pt idx="1346">
                  <c:v>147.32653061224491</c:v>
                </c:pt>
                <c:pt idx="1347">
                  <c:v>102.2</c:v>
                </c:pt>
                <c:pt idx="1348">
                  <c:v>101.8723404255319</c:v>
                </c:pt>
                <c:pt idx="1349">
                  <c:v>204.2</c:v>
                </c:pt>
                <c:pt idx="1350">
                  <c:v>104.05</c:v>
                </c:pt>
                <c:pt idx="1351">
                  <c:v>101.265</c:v>
                </c:pt>
                <c:pt idx="1352">
                  <c:v>136.13999999999999</c:v>
                </c:pt>
                <c:pt idx="1353">
                  <c:v>133.6</c:v>
                </c:pt>
                <c:pt idx="1354">
                  <c:v>130.25</c:v>
                </c:pt>
                <c:pt idx="1355">
                  <c:v>122.67999999999999</c:v>
                </c:pt>
                <c:pt idx="1356">
                  <c:v>182.81058823529412</c:v>
                </c:pt>
                <c:pt idx="1357">
                  <c:v>125.29999999999998</c:v>
                </c:pt>
                <c:pt idx="1358">
                  <c:v>111.66666666666667</c:v>
                </c:pt>
                <c:pt idx="1359">
                  <c:v>115.75757575757575</c:v>
                </c:pt>
                <c:pt idx="1360">
                  <c:v>173.2</c:v>
                </c:pt>
                <c:pt idx="1361">
                  <c:v>125.98333333333333</c:v>
                </c:pt>
                <c:pt idx="1362">
                  <c:v>109.1</c:v>
                </c:pt>
                <c:pt idx="1363">
                  <c:v>100</c:v>
                </c:pt>
                <c:pt idx="1364">
                  <c:v>118.64285714285714</c:v>
                </c:pt>
                <c:pt idx="1365">
                  <c:v>100.26666666666667</c:v>
                </c:pt>
                <c:pt idx="1366">
                  <c:v>126.48920000000001</c:v>
                </c:pt>
                <c:pt idx="1367">
                  <c:v>114.26</c:v>
                </c:pt>
                <c:pt idx="1368">
                  <c:v>110.7</c:v>
                </c:pt>
                <c:pt idx="1369">
                  <c:v>105.34805315203954</c:v>
                </c:pt>
                <c:pt idx="1370">
                  <c:v>103.66666666666666</c:v>
                </c:pt>
                <c:pt idx="1371">
                  <c:v>107.08672667523933</c:v>
                </c:pt>
                <c:pt idx="1372">
                  <c:v>124</c:v>
                </c:pt>
                <c:pt idx="1373">
                  <c:v>105.01</c:v>
                </c:pt>
                <c:pt idx="1374">
                  <c:v>189.46666666666667</c:v>
                </c:pt>
                <c:pt idx="1375">
                  <c:v>171.32499999999999</c:v>
                </c:pt>
                <c:pt idx="1376">
                  <c:v>252.48648648648651</c:v>
                </c:pt>
                <c:pt idx="1377">
                  <c:v>116.15384615384616</c:v>
                </c:pt>
                <c:pt idx="1378">
                  <c:v>203.35000000000002</c:v>
                </c:pt>
                <c:pt idx="1379">
                  <c:v>111.60000000000001</c:v>
                </c:pt>
                <c:pt idx="1380">
                  <c:v>424</c:v>
                </c:pt>
                <c:pt idx="1381">
                  <c:v>107.1</c:v>
                </c:pt>
                <c:pt idx="1382">
                  <c:v>104.3625</c:v>
                </c:pt>
                <c:pt idx="1383">
                  <c:v>212.40909090909091</c:v>
                </c:pt>
                <c:pt idx="1384">
                  <c:v>124.08571428571429</c:v>
                </c:pt>
                <c:pt idx="1385">
                  <c:v>110.406125</c:v>
                </c:pt>
                <c:pt idx="1386">
                  <c:v>218.75</c:v>
                </c:pt>
                <c:pt idx="1387">
                  <c:v>136.625</c:v>
                </c:pt>
                <c:pt idx="1388">
                  <c:v>134.8074</c:v>
                </c:pt>
                <c:pt idx="1389">
                  <c:v>145.4</c:v>
                </c:pt>
                <c:pt idx="1390">
                  <c:v>109.10714285714285</c:v>
                </c:pt>
                <c:pt idx="1391">
                  <c:v>110.2</c:v>
                </c:pt>
                <c:pt idx="1392">
                  <c:v>113.64000000000001</c:v>
                </c:pt>
                <c:pt idx="1393">
                  <c:v>102.35000000000001</c:v>
                </c:pt>
                <c:pt idx="1394">
                  <c:v>122.13333333333334</c:v>
                </c:pt>
                <c:pt idx="1395">
                  <c:v>111.88571428571427</c:v>
                </c:pt>
                <c:pt idx="1396">
                  <c:v>107.3</c:v>
                </c:pt>
                <c:pt idx="1397">
                  <c:v>113.85000000000001</c:v>
                </c:pt>
                <c:pt idx="1398">
                  <c:v>109.68181818181819</c:v>
                </c:pt>
                <c:pt idx="1399">
                  <c:v>126.14444444444443</c:v>
                </c:pt>
                <c:pt idx="1400">
                  <c:v>167.42857142857144</c:v>
                </c:pt>
                <c:pt idx="1401">
                  <c:v>496.52000000000004</c:v>
                </c:pt>
                <c:pt idx="1402">
                  <c:v>109.16</c:v>
                </c:pt>
                <c:pt idx="1403">
                  <c:v>102.57499999999999</c:v>
                </c:pt>
                <c:pt idx="1404">
                  <c:v>1.6620689655172414</c:v>
                </c:pt>
                <c:pt idx="1405">
                  <c:v>0.42</c:v>
                </c:pt>
                <c:pt idx="1406">
                  <c:v>0.125</c:v>
                </c:pt>
                <c:pt idx="1407">
                  <c:v>0.5</c:v>
                </c:pt>
                <c:pt idx="1408">
                  <c:v>7.1999999999999993</c:v>
                </c:pt>
                <c:pt idx="1409">
                  <c:v>0</c:v>
                </c:pt>
                <c:pt idx="1410">
                  <c:v>1.6666666666666666E-2</c:v>
                </c:pt>
                <c:pt idx="1411">
                  <c:v>0.23333333333333336</c:v>
                </c:pt>
                <c:pt idx="1412">
                  <c:v>4.5714285714285712</c:v>
                </c:pt>
                <c:pt idx="1413">
                  <c:v>5</c:v>
                </c:pt>
                <c:pt idx="1414">
                  <c:v>0.2</c:v>
                </c:pt>
                <c:pt idx="1415">
                  <c:v>18.181818181818183</c:v>
                </c:pt>
                <c:pt idx="1416">
                  <c:v>0</c:v>
                </c:pt>
                <c:pt idx="1417">
                  <c:v>1.2222222222222223</c:v>
                </c:pt>
                <c:pt idx="1418">
                  <c:v>0.2</c:v>
                </c:pt>
                <c:pt idx="1419">
                  <c:v>7.0634920634920633</c:v>
                </c:pt>
                <c:pt idx="1420">
                  <c:v>2.7272727272727271</c:v>
                </c:pt>
                <c:pt idx="1421">
                  <c:v>0.1</c:v>
                </c:pt>
                <c:pt idx="1422">
                  <c:v>0.104</c:v>
                </c:pt>
                <c:pt idx="1423">
                  <c:v>0.33333333333333337</c:v>
                </c:pt>
                <c:pt idx="1424">
                  <c:v>20.36</c:v>
                </c:pt>
                <c:pt idx="1425">
                  <c:v>0</c:v>
                </c:pt>
                <c:pt idx="1426">
                  <c:v>0</c:v>
                </c:pt>
                <c:pt idx="1427">
                  <c:v>8.3800000000000008</c:v>
                </c:pt>
                <c:pt idx="1428">
                  <c:v>4.5</c:v>
                </c:pt>
                <c:pt idx="1429">
                  <c:v>0</c:v>
                </c:pt>
                <c:pt idx="1430">
                  <c:v>8.06</c:v>
                </c:pt>
                <c:pt idx="1431">
                  <c:v>31.94705882352941</c:v>
                </c:pt>
                <c:pt idx="1432">
                  <c:v>0</c:v>
                </c:pt>
                <c:pt idx="1433">
                  <c:v>6.708333333333333</c:v>
                </c:pt>
                <c:pt idx="1434">
                  <c:v>9.9878048780487809</c:v>
                </c:pt>
                <c:pt idx="1435">
                  <c:v>0.1</c:v>
                </c:pt>
                <c:pt idx="1436">
                  <c:v>0.77</c:v>
                </c:pt>
                <c:pt idx="1437">
                  <c:v>26.900000000000002</c:v>
                </c:pt>
                <c:pt idx="1438">
                  <c:v>3</c:v>
                </c:pt>
                <c:pt idx="1439">
                  <c:v>6.6055045871559637</c:v>
                </c:pt>
                <c:pt idx="1440">
                  <c:v>7.6923076923076927E-3</c:v>
                </c:pt>
                <c:pt idx="1441">
                  <c:v>1.1222222222222222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1.4999999999999999E-2</c:v>
                </c:pt>
                <c:pt idx="1448">
                  <c:v>0</c:v>
                </c:pt>
                <c:pt idx="1449">
                  <c:v>0</c:v>
                </c:pt>
                <c:pt idx="1450">
                  <c:v>1E-3</c:v>
                </c:pt>
                <c:pt idx="1451">
                  <c:v>1.0554089709762533E-2</c:v>
                </c:pt>
                <c:pt idx="1452">
                  <c:v>0</c:v>
                </c:pt>
                <c:pt idx="1453">
                  <c:v>0</c:v>
                </c:pt>
                <c:pt idx="1454">
                  <c:v>0.85714285714285721</c:v>
                </c:pt>
                <c:pt idx="1455">
                  <c:v>10.5</c:v>
                </c:pt>
                <c:pt idx="1456">
                  <c:v>2.9000000000000004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101.24459999999999</c:v>
                </c:pt>
                <c:pt idx="1462">
                  <c:v>108.5175</c:v>
                </c:pt>
                <c:pt idx="1463">
                  <c:v>147.66666666666666</c:v>
                </c:pt>
                <c:pt idx="1464">
                  <c:v>163.19999999999999</c:v>
                </c:pt>
                <c:pt idx="1465">
                  <c:v>456.41449999999998</c:v>
                </c:pt>
                <c:pt idx="1466">
                  <c:v>107.87731249999999</c:v>
                </c:pt>
                <c:pt idx="1467">
                  <c:v>115.08</c:v>
                </c:pt>
                <c:pt idx="1468">
                  <c:v>102.36842105263158</c:v>
                </c:pt>
                <c:pt idx="1469">
                  <c:v>108.42485875706214</c:v>
                </c:pt>
                <c:pt idx="1470">
                  <c:v>125.13333333333334</c:v>
                </c:pt>
                <c:pt idx="1471">
                  <c:v>103.840625</c:v>
                </c:pt>
                <c:pt idx="1472">
                  <c:v>138.70400000000001</c:v>
                </c:pt>
                <c:pt idx="1473">
                  <c:v>120.51600000000001</c:v>
                </c:pt>
                <c:pt idx="1474">
                  <c:v>112.26666666666667</c:v>
                </c:pt>
                <c:pt idx="1475">
                  <c:v>188.66966666666667</c:v>
                </c:pt>
                <c:pt idx="1476">
                  <c:v>661.55466666666666</c:v>
                </c:pt>
                <c:pt idx="1477">
                  <c:v>111.31</c:v>
                </c:pt>
                <c:pt idx="1478">
                  <c:v>1181.6142199999999</c:v>
                </c:pt>
                <c:pt idx="1479">
                  <c:v>137.375</c:v>
                </c:pt>
                <c:pt idx="1480">
                  <c:v>117.04040000000001</c:v>
                </c:pt>
                <c:pt idx="1481">
                  <c:v>2.1</c:v>
                </c:pt>
                <c:pt idx="1482">
                  <c:v>0.1</c:v>
                </c:pt>
                <c:pt idx="1483">
                  <c:v>0.7142857142857143</c:v>
                </c:pt>
                <c:pt idx="1484">
                  <c:v>0</c:v>
                </c:pt>
                <c:pt idx="1485">
                  <c:v>2.2388059701492535</c:v>
                </c:pt>
                <c:pt idx="1486">
                  <c:v>0.24</c:v>
                </c:pt>
                <c:pt idx="1487">
                  <c:v>0</c:v>
                </c:pt>
                <c:pt idx="1488">
                  <c:v>2.4</c:v>
                </c:pt>
                <c:pt idx="1489">
                  <c:v>0</c:v>
                </c:pt>
                <c:pt idx="1490">
                  <c:v>30.862068965517242</c:v>
                </c:pt>
                <c:pt idx="1491">
                  <c:v>8.3333333333333321</c:v>
                </c:pt>
                <c:pt idx="1492">
                  <c:v>0.75</c:v>
                </c:pt>
                <c:pt idx="1493">
                  <c:v>0</c:v>
                </c:pt>
                <c:pt idx="1494">
                  <c:v>8.9</c:v>
                </c:pt>
                <c:pt idx="1495">
                  <c:v>0</c:v>
                </c:pt>
                <c:pt idx="1496">
                  <c:v>0</c:v>
                </c:pt>
                <c:pt idx="1497">
                  <c:v>6.6666666666666671E-3</c:v>
                </c:pt>
                <c:pt idx="1498">
                  <c:v>1.9</c:v>
                </c:pt>
                <c:pt idx="1499">
                  <c:v>0.25</c:v>
                </c:pt>
                <c:pt idx="1500">
                  <c:v>25.035714285714285</c:v>
                </c:pt>
                <c:pt idx="1501">
                  <c:v>166.33076923076925</c:v>
                </c:pt>
                <c:pt idx="1502">
                  <c:v>101.44545454545455</c:v>
                </c:pt>
                <c:pt idx="1503">
                  <c:v>107.89146666666667</c:v>
                </c:pt>
                <c:pt idx="1504">
                  <c:v>277.93846153846158</c:v>
                </c:pt>
                <c:pt idx="1505">
                  <c:v>103.58125</c:v>
                </c:pt>
                <c:pt idx="1506">
                  <c:v>111.4</c:v>
                </c:pt>
                <c:pt idx="1507">
                  <c:v>215</c:v>
                </c:pt>
                <c:pt idx="1508">
                  <c:v>110.76216216216217</c:v>
                </c:pt>
                <c:pt idx="1509">
                  <c:v>123.64125714285714</c:v>
                </c:pt>
                <c:pt idx="1510">
                  <c:v>101.03500000000001</c:v>
                </c:pt>
                <c:pt idx="1511">
                  <c:v>111.79285714285714</c:v>
                </c:pt>
                <c:pt idx="1512">
                  <c:v>558.7714285714286</c:v>
                </c:pt>
                <c:pt idx="1513">
                  <c:v>150.01875000000001</c:v>
                </c:pt>
                <c:pt idx="1514">
                  <c:v>106.476</c:v>
                </c:pt>
                <c:pt idx="1515">
                  <c:v>157.18899999999999</c:v>
                </c:pt>
                <c:pt idx="1516">
                  <c:v>108.65882352941176</c:v>
                </c:pt>
                <c:pt idx="1517">
                  <c:v>161.97999999999999</c:v>
                </c:pt>
                <c:pt idx="1518">
                  <c:v>205.36666666666665</c:v>
                </c:pt>
                <c:pt idx="1519">
                  <c:v>103.36388888888889</c:v>
                </c:pt>
                <c:pt idx="1520">
                  <c:v>103.47222222222223</c:v>
                </c:pt>
                <c:pt idx="1521">
                  <c:v>106.81333333333333</c:v>
                </c:pt>
                <c:pt idx="1522">
                  <c:v>138.96574712643678</c:v>
                </c:pt>
                <c:pt idx="1523">
                  <c:v>124.84324324324325</c:v>
                </c:pt>
                <c:pt idx="1524">
                  <c:v>206.99999999999997</c:v>
                </c:pt>
                <c:pt idx="1525">
                  <c:v>174.00576923076923</c:v>
                </c:pt>
                <c:pt idx="1526">
                  <c:v>120.32608695652173</c:v>
                </c:pt>
                <c:pt idx="1527">
                  <c:v>110.44428571428573</c:v>
                </c:pt>
                <c:pt idx="1528">
                  <c:v>281.56666666666666</c:v>
                </c:pt>
                <c:pt idx="1529">
                  <c:v>100.67894736842105</c:v>
                </c:pt>
                <c:pt idx="1530">
                  <c:v>134.82571428571427</c:v>
                </c:pt>
                <c:pt idx="1531">
                  <c:v>175.95744680851064</c:v>
                </c:pt>
                <c:pt idx="1532">
                  <c:v>484.02000000000004</c:v>
                </c:pt>
                <c:pt idx="1533">
                  <c:v>145.14000000000001</c:v>
                </c:pt>
                <c:pt idx="1534">
                  <c:v>417.73333333333335</c:v>
                </c:pt>
                <c:pt idx="1535">
                  <c:v>132.42499999999998</c:v>
                </c:pt>
                <c:pt idx="1536">
                  <c:v>250.30841666666666</c:v>
                </c:pt>
                <c:pt idx="1537">
                  <c:v>179.9</c:v>
                </c:pt>
                <c:pt idx="1538">
                  <c:v>102.62857142857142</c:v>
                </c:pt>
                <c:pt idx="1539">
                  <c:v>135.98609999999999</c:v>
                </c:pt>
                <c:pt idx="1540">
                  <c:v>117.86666666666667</c:v>
                </c:pt>
                <c:pt idx="1541">
                  <c:v>3.3333333333333333E-2</c:v>
                </c:pt>
                <c:pt idx="1542">
                  <c:v>4</c:v>
                </c:pt>
                <c:pt idx="1543">
                  <c:v>0.44444444444444442</c:v>
                </c:pt>
                <c:pt idx="1544">
                  <c:v>0</c:v>
                </c:pt>
                <c:pt idx="1545">
                  <c:v>3.3333333333333333E-2</c:v>
                </c:pt>
                <c:pt idx="1546">
                  <c:v>28.9</c:v>
                </c:pt>
                <c:pt idx="1547">
                  <c:v>0</c:v>
                </c:pt>
                <c:pt idx="1548">
                  <c:v>8.5714285714285712</c:v>
                </c:pt>
                <c:pt idx="1549">
                  <c:v>34</c:v>
                </c:pt>
                <c:pt idx="1550">
                  <c:v>13.466666666666665</c:v>
                </c:pt>
                <c:pt idx="1551">
                  <c:v>0</c:v>
                </c:pt>
                <c:pt idx="1552">
                  <c:v>49.186046511627907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45.133333333333333</c:v>
                </c:pt>
                <c:pt idx="1557">
                  <c:v>4</c:v>
                </c:pt>
                <c:pt idx="1558">
                  <c:v>4.666666666666667</c:v>
                </c:pt>
                <c:pt idx="1559">
                  <c:v>0.33333333333333337</c:v>
                </c:pt>
                <c:pt idx="1560">
                  <c:v>3.7600000000000002</c:v>
                </c:pt>
                <c:pt idx="1561">
                  <c:v>0.67</c:v>
                </c:pt>
                <c:pt idx="1562">
                  <c:v>0</c:v>
                </c:pt>
                <c:pt idx="1563">
                  <c:v>1.4166666666666665</c:v>
                </c:pt>
                <c:pt idx="1564">
                  <c:v>0.1</c:v>
                </c:pt>
                <c:pt idx="1565">
                  <c:v>2.5</c:v>
                </c:pt>
                <c:pt idx="1566">
                  <c:v>21.25</c:v>
                </c:pt>
                <c:pt idx="1567">
                  <c:v>4.117647058823529</c:v>
                </c:pt>
                <c:pt idx="1568">
                  <c:v>13.639999999999999</c:v>
                </c:pt>
                <c:pt idx="1569">
                  <c:v>0</c:v>
                </c:pt>
                <c:pt idx="1570">
                  <c:v>41.4</c:v>
                </c:pt>
                <c:pt idx="1571">
                  <c:v>0.66115702479338845</c:v>
                </c:pt>
                <c:pt idx="1572">
                  <c:v>5</c:v>
                </c:pt>
                <c:pt idx="1573">
                  <c:v>2.4777777777777779</c:v>
                </c:pt>
                <c:pt idx="1574">
                  <c:v>5.0599999999999996</c:v>
                </c:pt>
                <c:pt idx="1575">
                  <c:v>22.91</c:v>
                </c:pt>
                <c:pt idx="1576">
                  <c:v>13</c:v>
                </c:pt>
                <c:pt idx="1577">
                  <c:v>0.54999999999999993</c:v>
                </c:pt>
                <c:pt idx="1578">
                  <c:v>10.806536636794938</c:v>
                </c:pt>
                <c:pt idx="1579">
                  <c:v>0.84008400840084008</c:v>
                </c:pt>
                <c:pt idx="1580">
                  <c:v>0</c:v>
                </c:pt>
                <c:pt idx="1581">
                  <c:v>0.5</c:v>
                </c:pt>
                <c:pt idx="1582">
                  <c:v>9.3000000000000007</c:v>
                </c:pt>
                <c:pt idx="1583">
                  <c:v>7.4999999999999997E-2</c:v>
                </c:pt>
                <c:pt idx="1584">
                  <c:v>0</c:v>
                </c:pt>
                <c:pt idx="1585">
                  <c:v>79</c:v>
                </c:pt>
                <c:pt idx="1586">
                  <c:v>0</c:v>
                </c:pt>
                <c:pt idx="1587">
                  <c:v>1.3333333333333334E-2</c:v>
                </c:pt>
                <c:pt idx="1588">
                  <c:v>0</c:v>
                </c:pt>
                <c:pt idx="1589">
                  <c:v>0</c:v>
                </c:pt>
                <c:pt idx="1590">
                  <c:v>1.7000000000000002</c:v>
                </c:pt>
                <c:pt idx="1591">
                  <c:v>29.228571428571428</c:v>
                </c:pt>
                <c:pt idx="1592">
                  <c:v>0</c:v>
                </c:pt>
                <c:pt idx="1593">
                  <c:v>1.3636363636363637E-2</c:v>
                </c:pt>
                <c:pt idx="1594">
                  <c:v>20.5</c:v>
                </c:pt>
                <c:pt idx="1595">
                  <c:v>0.27999999999999997</c:v>
                </c:pt>
                <c:pt idx="1596">
                  <c:v>2.3076923076923079</c:v>
                </c:pt>
                <c:pt idx="1597">
                  <c:v>0</c:v>
                </c:pt>
                <c:pt idx="1598">
                  <c:v>0.125</c:v>
                </c:pt>
                <c:pt idx="1599">
                  <c:v>0</c:v>
                </c:pt>
                <c:pt idx="1600">
                  <c:v>7.3400000000000007</c:v>
                </c:pt>
                <c:pt idx="1601">
                  <c:v>108.2492</c:v>
                </c:pt>
                <c:pt idx="1602">
                  <c:v>100.16666666666667</c:v>
                </c:pt>
                <c:pt idx="1603">
                  <c:v>100.03299999999999</c:v>
                </c:pt>
                <c:pt idx="1604">
                  <c:v>122.10714285714286</c:v>
                </c:pt>
                <c:pt idx="1605">
                  <c:v>100.69333333333334</c:v>
                </c:pt>
                <c:pt idx="1606">
                  <c:v>101.004125</c:v>
                </c:pt>
                <c:pt idx="1607">
                  <c:v>145.11000000000001</c:v>
                </c:pt>
                <c:pt idx="1608">
                  <c:v>101.25</c:v>
                </c:pt>
                <c:pt idx="1609">
                  <c:v>118.33333333333333</c:v>
                </c:pt>
                <c:pt idx="1610">
                  <c:v>271.85000000000002</c:v>
                </c:pt>
                <c:pt idx="1611">
                  <c:v>125.125</c:v>
                </c:pt>
                <c:pt idx="1612">
                  <c:v>110.00000000000001</c:v>
                </c:pt>
                <c:pt idx="1613">
                  <c:v>101.49999999999999</c:v>
                </c:pt>
                <c:pt idx="1614">
                  <c:v>102.69999999999999</c:v>
                </c:pt>
                <c:pt idx="1615">
                  <c:v>114.12500000000001</c:v>
                </c:pt>
                <c:pt idx="1616">
                  <c:v>104.2</c:v>
                </c:pt>
                <c:pt idx="1617">
                  <c:v>145.85714285714286</c:v>
                </c:pt>
                <c:pt idx="1618">
                  <c:v>105.06666666666666</c:v>
                </c:pt>
                <c:pt idx="1619">
                  <c:v>133.33333333333331</c:v>
                </c:pt>
                <c:pt idx="1620">
                  <c:v>112.99999999999999</c:v>
                </c:pt>
                <c:pt idx="1621">
                  <c:v>121.2</c:v>
                </c:pt>
                <c:pt idx="1622">
                  <c:v>101.72463768115942</c:v>
                </c:pt>
                <c:pt idx="1623">
                  <c:v>101.06666666666666</c:v>
                </c:pt>
                <c:pt idx="1624">
                  <c:v>118</c:v>
                </c:pt>
                <c:pt idx="1625">
                  <c:v>155.33333333333331</c:v>
                </c:pt>
                <c:pt idx="1626">
                  <c:v>101.18750000000001</c:v>
                </c:pt>
                <c:pt idx="1627">
                  <c:v>117</c:v>
                </c:pt>
                <c:pt idx="1628">
                  <c:v>100.925</c:v>
                </c:pt>
                <c:pt idx="1629">
                  <c:v>103.66666666666666</c:v>
                </c:pt>
                <c:pt idx="1630">
                  <c:v>265.25</c:v>
                </c:pt>
                <c:pt idx="1631">
                  <c:v>155.91</c:v>
                </c:pt>
                <c:pt idx="1632">
                  <c:v>101.62500000000001</c:v>
                </c:pt>
                <c:pt idx="1633">
                  <c:v>100</c:v>
                </c:pt>
                <c:pt idx="1634">
                  <c:v>100.49999999999999</c:v>
                </c:pt>
                <c:pt idx="1635">
                  <c:v>125.29999999999998</c:v>
                </c:pt>
                <c:pt idx="1636">
                  <c:v>103.55555555555556</c:v>
                </c:pt>
                <c:pt idx="1637">
                  <c:v>103.8</c:v>
                </c:pt>
                <c:pt idx="1638">
                  <c:v>105</c:v>
                </c:pt>
                <c:pt idx="1639">
                  <c:v>100</c:v>
                </c:pt>
                <c:pt idx="1640">
                  <c:v>169.86</c:v>
                </c:pt>
                <c:pt idx="1641">
                  <c:v>101.4</c:v>
                </c:pt>
                <c:pt idx="1642">
                  <c:v>100</c:v>
                </c:pt>
                <c:pt idx="1643">
                  <c:v>124.70000000000002</c:v>
                </c:pt>
                <c:pt idx="1644">
                  <c:v>109.5</c:v>
                </c:pt>
                <c:pt idx="1645">
                  <c:v>110.80000000000001</c:v>
                </c:pt>
                <c:pt idx="1646">
                  <c:v>110.2</c:v>
                </c:pt>
                <c:pt idx="1647">
                  <c:v>104.71999999999998</c:v>
                </c:pt>
                <c:pt idx="1648">
                  <c:v>125.26086956521738</c:v>
                </c:pt>
                <c:pt idx="1649">
                  <c:v>100.58763157894737</c:v>
                </c:pt>
                <c:pt idx="1650">
                  <c:v>141.55000000000001</c:v>
                </c:pt>
                <c:pt idx="1651">
                  <c:v>100.75</c:v>
                </c:pt>
                <c:pt idx="1652">
                  <c:v>100.66666666666666</c:v>
                </c:pt>
                <c:pt idx="1653">
                  <c:v>174.2304</c:v>
                </c:pt>
                <c:pt idx="1654">
                  <c:v>119.90909090909089</c:v>
                </c:pt>
                <c:pt idx="1655">
                  <c:v>142.86666666666667</c:v>
                </c:pt>
                <c:pt idx="1656">
                  <c:v>100.33493333333334</c:v>
                </c:pt>
                <c:pt idx="1657">
                  <c:v>104.93380000000001</c:v>
                </c:pt>
                <c:pt idx="1658">
                  <c:v>132.23333333333335</c:v>
                </c:pt>
                <c:pt idx="1659">
                  <c:v>112.79999999999998</c:v>
                </c:pt>
                <c:pt idx="1660">
                  <c:v>1253.75</c:v>
                </c:pt>
                <c:pt idx="1661">
                  <c:v>102.50632911392405</c:v>
                </c:pt>
                <c:pt idx="1662">
                  <c:v>102.6375</c:v>
                </c:pt>
                <c:pt idx="1663">
                  <c:v>108</c:v>
                </c:pt>
                <c:pt idx="1664">
                  <c:v>122.40879999999999</c:v>
                </c:pt>
                <c:pt idx="1665">
                  <c:v>119.45714285714286</c:v>
                </c:pt>
                <c:pt idx="1666">
                  <c:v>160.88</c:v>
                </c:pt>
                <c:pt idx="1667">
                  <c:v>126.85294117647059</c:v>
                </c:pt>
                <c:pt idx="1668">
                  <c:v>102.6375</c:v>
                </c:pt>
                <c:pt idx="1669">
                  <c:v>139.75</c:v>
                </c:pt>
                <c:pt idx="1670">
                  <c:v>102.60000000000001</c:v>
                </c:pt>
                <c:pt idx="1671">
                  <c:v>100.67349999999999</c:v>
                </c:pt>
                <c:pt idx="1672">
                  <c:v>112.94117647058823</c:v>
                </c:pt>
                <c:pt idx="1673">
                  <c:v>128.09523809523807</c:v>
                </c:pt>
                <c:pt idx="1674">
                  <c:v>201.7</c:v>
                </c:pt>
                <c:pt idx="1675">
                  <c:v>137.416</c:v>
                </c:pt>
                <c:pt idx="1676">
                  <c:v>115.33333333333333</c:v>
                </c:pt>
                <c:pt idx="1677">
                  <c:v>111.66666666666667</c:v>
                </c:pt>
                <c:pt idx="1678">
                  <c:v>118.39999999999999</c:v>
                </c:pt>
                <c:pt idx="1679">
                  <c:v>175</c:v>
                </c:pt>
                <c:pt idx="1680">
                  <c:v>117.5</c:v>
                </c:pt>
                <c:pt idx="1681">
                  <c:v>101.42212307692309</c:v>
                </c:pt>
                <c:pt idx="1682">
                  <c:v>0</c:v>
                </c:pt>
                <c:pt idx="1683">
                  <c:v>21.714285714285715</c:v>
                </c:pt>
                <c:pt idx="1684">
                  <c:v>109.125</c:v>
                </c:pt>
                <c:pt idx="1685">
                  <c:v>102.85714285714285</c:v>
                </c:pt>
                <c:pt idx="1686">
                  <c:v>0.36</c:v>
                </c:pt>
                <c:pt idx="1687">
                  <c:v>31.25</c:v>
                </c:pt>
                <c:pt idx="1688">
                  <c:v>44.3</c:v>
                </c:pt>
                <c:pt idx="1689">
                  <c:v>100</c:v>
                </c:pt>
                <c:pt idx="1690">
                  <c:v>25.4</c:v>
                </c:pt>
                <c:pt idx="1691">
                  <c:v>33.473333333333329</c:v>
                </c:pt>
                <c:pt idx="1692">
                  <c:v>47.8</c:v>
                </c:pt>
                <c:pt idx="1693">
                  <c:v>9.3333333333333339</c:v>
                </c:pt>
                <c:pt idx="1694">
                  <c:v>0.05</c:v>
                </c:pt>
                <c:pt idx="1695">
                  <c:v>11.708333333333334</c:v>
                </c:pt>
                <c:pt idx="1696">
                  <c:v>0</c:v>
                </c:pt>
                <c:pt idx="1697">
                  <c:v>20.208000000000002</c:v>
                </c:pt>
                <c:pt idx="1698">
                  <c:v>0</c:v>
                </c:pt>
                <c:pt idx="1699">
                  <c:v>4.2311459353574925</c:v>
                </c:pt>
                <c:pt idx="1700">
                  <c:v>26.06</c:v>
                </c:pt>
                <c:pt idx="1701">
                  <c:v>0.19801980198019803</c:v>
                </c:pt>
                <c:pt idx="1702">
                  <c:v>6.0606060606060606E-3</c:v>
                </c:pt>
                <c:pt idx="1703">
                  <c:v>1.02</c:v>
                </c:pt>
                <c:pt idx="1704">
                  <c:v>65.100000000000009</c:v>
                </c:pt>
                <c:pt idx="1705">
                  <c:v>0</c:v>
                </c:pt>
                <c:pt idx="1706">
                  <c:v>0</c:v>
                </c:pt>
                <c:pt idx="1707">
                  <c:v>9.74</c:v>
                </c:pt>
                <c:pt idx="1708">
                  <c:v>0</c:v>
                </c:pt>
                <c:pt idx="1709">
                  <c:v>4.8571428571428568</c:v>
                </c:pt>
                <c:pt idx="1710">
                  <c:v>0.67999999999999994</c:v>
                </c:pt>
                <c:pt idx="1711">
                  <c:v>10.5</c:v>
                </c:pt>
                <c:pt idx="1712">
                  <c:v>0</c:v>
                </c:pt>
                <c:pt idx="1713">
                  <c:v>1.6666666666666667</c:v>
                </c:pt>
                <c:pt idx="1714">
                  <c:v>7.8680000000000003</c:v>
                </c:pt>
                <c:pt idx="1715">
                  <c:v>0.22</c:v>
                </c:pt>
                <c:pt idx="1716">
                  <c:v>7.5</c:v>
                </c:pt>
                <c:pt idx="1717">
                  <c:v>42.725880551301685</c:v>
                </c:pt>
                <c:pt idx="1718">
                  <c:v>0.2142857142857143</c:v>
                </c:pt>
                <c:pt idx="1719">
                  <c:v>0.87500000000000011</c:v>
                </c:pt>
                <c:pt idx="1720">
                  <c:v>5.625</c:v>
                </c:pt>
                <c:pt idx="1721">
                  <c:v>0</c:v>
                </c:pt>
                <c:pt idx="1722">
                  <c:v>3.4722222222222224E-2</c:v>
                </c:pt>
                <c:pt idx="1723">
                  <c:v>6.5</c:v>
                </c:pt>
                <c:pt idx="1724">
                  <c:v>0.58333333333333337</c:v>
                </c:pt>
                <c:pt idx="1725">
                  <c:v>10.181818181818182</c:v>
                </c:pt>
                <c:pt idx="1726">
                  <c:v>33.784615384615385</c:v>
                </c:pt>
                <c:pt idx="1727">
                  <c:v>3.3333333333333333E-2</c:v>
                </c:pt>
                <c:pt idx="1728">
                  <c:v>68.400000000000006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2.2222222222222223E-2</c:v>
                </c:pt>
                <c:pt idx="1735">
                  <c:v>11</c:v>
                </c:pt>
                <c:pt idx="1736">
                  <c:v>0.73333333333333328</c:v>
                </c:pt>
                <c:pt idx="1737">
                  <c:v>21.25</c:v>
                </c:pt>
                <c:pt idx="1738">
                  <c:v>0.4</c:v>
                </c:pt>
                <c:pt idx="1739">
                  <c:v>0.1</c:v>
                </c:pt>
                <c:pt idx="1740">
                  <c:v>0</c:v>
                </c:pt>
                <c:pt idx="1741">
                  <c:v>110.83333333333334</c:v>
                </c:pt>
                <c:pt idx="1742">
                  <c:v>108.74999999999999</c:v>
                </c:pt>
                <c:pt idx="1743">
                  <c:v>100.41666666666667</c:v>
                </c:pt>
                <c:pt idx="1744">
                  <c:v>118.45454545454545</c:v>
                </c:pt>
                <c:pt idx="1745">
                  <c:v>114.01428571428571</c:v>
                </c:pt>
                <c:pt idx="1746">
                  <c:v>148.10000000000002</c:v>
                </c:pt>
                <c:pt idx="1747">
                  <c:v>104.95555555555556</c:v>
                </c:pt>
                <c:pt idx="1748">
                  <c:v>129.94800000000001</c:v>
                </c:pt>
                <c:pt idx="1749">
                  <c:v>123.48756218905473</c:v>
                </c:pt>
                <c:pt idx="1750">
                  <c:v>201.62</c:v>
                </c:pt>
                <c:pt idx="1751">
                  <c:v>102.89999999999999</c:v>
                </c:pt>
                <c:pt idx="1752">
                  <c:v>260.16666666666663</c:v>
                </c:pt>
                <c:pt idx="1753">
                  <c:v>108</c:v>
                </c:pt>
                <c:pt idx="1754">
                  <c:v>110.52941176470587</c:v>
                </c:pt>
                <c:pt idx="1755">
                  <c:v>120</c:v>
                </c:pt>
                <c:pt idx="1756">
                  <c:v>102.82909090909091</c:v>
                </c:pt>
                <c:pt idx="1757">
                  <c:v>115.99999999999999</c:v>
                </c:pt>
                <c:pt idx="1758">
                  <c:v>114.7</c:v>
                </c:pt>
                <c:pt idx="1759">
                  <c:v>106.60000000000001</c:v>
                </c:pt>
                <c:pt idx="1760">
                  <c:v>165.44</c:v>
                </c:pt>
                <c:pt idx="1761">
                  <c:v>155</c:v>
                </c:pt>
                <c:pt idx="1762">
                  <c:v>885</c:v>
                </c:pt>
                <c:pt idx="1763">
                  <c:v>101.90833333333333</c:v>
                </c:pt>
                <c:pt idx="1764">
                  <c:v>19.600000000000001</c:v>
                </c:pt>
                <c:pt idx="1765">
                  <c:v>59.467839999999995</c:v>
                </c:pt>
                <c:pt idx="1766">
                  <c:v>0</c:v>
                </c:pt>
                <c:pt idx="1767">
                  <c:v>45.72</c:v>
                </c:pt>
                <c:pt idx="1768">
                  <c:v>3.74</c:v>
                </c:pt>
                <c:pt idx="1769">
                  <c:v>2.7025000000000001</c:v>
                </c:pt>
                <c:pt idx="1770">
                  <c:v>56.51428571428572</c:v>
                </c:pt>
                <c:pt idx="1771">
                  <c:v>21.30952380952381</c:v>
                </c:pt>
                <c:pt idx="1772">
                  <c:v>15.6</c:v>
                </c:pt>
                <c:pt idx="1773">
                  <c:v>6.2566666666666677</c:v>
                </c:pt>
                <c:pt idx="1774">
                  <c:v>45.92</c:v>
                </c:pt>
                <c:pt idx="1775">
                  <c:v>65.101538461538468</c:v>
                </c:pt>
                <c:pt idx="1776">
                  <c:v>6.7</c:v>
                </c:pt>
                <c:pt idx="1777">
                  <c:v>13.5625</c:v>
                </c:pt>
                <c:pt idx="1778">
                  <c:v>1.9900000000000002</c:v>
                </c:pt>
                <c:pt idx="1779">
                  <c:v>36.236363636363642</c:v>
                </c:pt>
                <c:pt idx="1780">
                  <c:v>39.743333333333339</c:v>
                </c:pt>
                <c:pt idx="1781">
                  <c:v>25.763636363636365</c:v>
                </c:pt>
                <c:pt idx="1782">
                  <c:v>15.491428571428573</c:v>
                </c:pt>
                <c:pt idx="1783">
                  <c:v>23.692499999999999</c:v>
                </c:pt>
                <c:pt idx="1784">
                  <c:v>39.76</c:v>
                </c:pt>
                <c:pt idx="1785">
                  <c:v>20.220833333333331</c:v>
                </c:pt>
                <c:pt idx="1786">
                  <c:v>47.631578947368418</c:v>
                </c:pt>
                <c:pt idx="1787">
                  <c:v>15.329999999999998</c:v>
                </c:pt>
                <c:pt idx="1788">
                  <c:v>1.3818181818181818</c:v>
                </c:pt>
                <c:pt idx="1789">
                  <c:v>0.5</c:v>
                </c:pt>
                <c:pt idx="1790">
                  <c:v>4.957575757575758</c:v>
                </c:pt>
                <c:pt idx="1791">
                  <c:v>3.5666666666666664</c:v>
                </c:pt>
                <c:pt idx="1792">
                  <c:v>61.124000000000002</c:v>
                </c:pt>
                <c:pt idx="1793">
                  <c:v>1.3333333333333335</c:v>
                </c:pt>
                <c:pt idx="1794">
                  <c:v>11.077777777777778</c:v>
                </c:pt>
                <c:pt idx="1795">
                  <c:v>38.735714285714288</c:v>
                </c:pt>
                <c:pt idx="1796">
                  <c:v>22.05263157894737</c:v>
                </c:pt>
                <c:pt idx="1797">
                  <c:v>67.55</c:v>
                </c:pt>
                <c:pt idx="1798">
                  <c:v>13.637499999999999</c:v>
                </c:pt>
                <c:pt idx="1799">
                  <c:v>1.7457500000000001</c:v>
                </c:pt>
                <c:pt idx="1800">
                  <c:v>20.44963251188932</c:v>
                </c:pt>
                <c:pt idx="1801">
                  <c:v>13.852941176470587</c:v>
                </c:pt>
                <c:pt idx="1802">
                  <c:v>48.485714285714288</c:v>
                </c:pt>
                <c:pt idx="1803">
                  <c:v>30.8</c:v>
                </c:pt>
                <c:pt idx="1804">
                  <c:v>35.174193548387095</c:v>
                </c:pt>
                <c:pt idx="1805">
                  <c:v>36.404444444444444</c:v>
                </c:pt>
                <c:pt idx="1806">
                  <c:v>2.9550000000000001</c:v>
                </c:pt>
                <c:pt idx="1807">
                  <c:v>11.06</c:v>
                </c:pt>
                <c:pt idx="1808">
                  <c:v>41.407142857142858</c:v>
                </c:pt>
                <c:pt idx="1809">
                  <c:v>10.857142857142858</c:v>
                </c:pt>
                <c:pt idx="1810">
                  <c:v>3.3333333333333335</c:v>
                </c:pt>
                <c:pt idx="1811">
                  <c:v>7.407407407407407E-2</c:v>
                </c:pt>
                <c:pt idx="1812">
                  <c:v>13.307692307692307</c:v>
                </c:pt>
                <c:pt idx="1813">
                  <c:v>0</c:v>
                </c:pt>
                <c:pt idx="1814">
                  <c:v>49.183333333333337</c:v>
                </c:pt>
                <c:pt idx="1815">
                  <c:v>0</c:v>
                </c:pt>
                <c:pt idx="1816">
                  <c:v>2.036</c:v>
                </c:pt>
                <c:pt idx="1817">
                  <c:v>52.327777777777776</c:v>
                </c:pt>
                <c:pt idx="1818">
                  <c:v>0</c:v>
                </c:pt>
                <c:pt idx="1819">
                  <c:v>2.083333333333333</c:v>
                </c:pt>
                <c:pt idx="1820">
                  <c:v>6.565384615384616</c:v>
                </c:pt>
                <c:pt idx="1821">
                  <c:v>134.88999999999999</c:v>
                </c:pt>
                <c:pt idx="1822">
                  <c:v>100</c:v>
                </c:pt>
                <c:pt idx="1823">
                  <c:v>115.85714285714286</c:v>
                </c:pt>
                <c:pt idx="1824">
                  <c:v>100.06666666666666</c:v>
                </c:pt>
                <c:pt idx="1825">
                  <c:v>105.05</c:v>
                </c:pt>
                <c:pt idx="1826">
                  <c:v>101</c:v>
                </c:pt>
                <c:pt idx="1827">
                  <c:v>100.66250000000001</c:v>
                </c:pt>
                <c:pt idx="1828">
                  <c:v>100.16000000000001</c:v>
                </c:pt>
                <c:pt idx="1829">
                  <c:v>166.68333333333334</c:v>
                </c:pt>
                <c:pt idx="1830">
                  <c:v>101.53333333333335</c:v>
                </c:pt>
                <c:pt idx="1831">
                  <c:v>103</c:v>
                </c:pt>
                <c:pt idx="1832">
                  <c:v>142.85714285714286</c:v>
                </c:pt>
                <c:pt idx="1833">
                  <c:v>262.5</c:v>
                </c:pt>
                <c:pt idx="1834">
                  <c:v>118.05000000000001</c:v>
                </c:pt>
                <c:pt idx="1835">
                  <c:v>104</c:v>
                </c:pt>
                <c:pt idx="1836">
                  <c:v>200.34</c:v>
                </c:pt>
                <c:pt idx="1837">
                  <c:v>306.83333333333331</c:v>
                </c:pt>
                <c:pt idx="1838">
                  <c:v>100.149</c:v>
                </c:pt>
                <c:pt idx="1839">
                  <c:v>205.29999999999998</c:v>
                </c:pt>
                <c:pt idx="1840">
                  <c:v>108.88888888888889</c:v>
                </c:pt>
                <c:pt idx="1841">
                  <c:v>101.75</c:v>
                </c:pt>
                <c:pt idx="1842">
                  <c:v>125.25</c:v>
                </c:pt>
                <c:pt idx="1843">
                  <c:v>124.0061</c:v>
                </c:pt>
                <c:pt idx="1844">
                  <c:v>101.4</c:v>
                </c:pt>
                <c:pt idx="1845">
                  <c:v>100</c:v>
                </c:pt>
                <c:pt idx="1846">
                  <c:v>137.92666666666668</c:v>
                </c:pt>
                <c:pt idx="1847">
                  <c:v>120.88000000000001</c:v>
                </c:pt>
                <c:pt idx="1848">
                  <c:v>107.36666666666667</c:v>
                </c:pt>
                <c:pt idx="1849">
                  <c:v>100.33333333333334</c:v>
                </c:pt>
                <c:pt idx="1850">
                  <c:v>101.52222222222223</c:v>
                </c:pt>
                <c:pt idx="1851">
                  <c:v>100.07692307692308</c:v>
                </c:pt>
                <c:pt idx="1852">
                  <c:v>116.96666666666667</c:v>
                </c:pt>
                <c:pt idx="1853">
                  <c:v>101.875</c:v>
                </c:pt>
                <c:pt idx="1854">
                  <c:v>102.12366666666665</c:v>
                </c:pt>
                <c:pt idx="1855">
                  <c:v>154.05897142857143</c:v>
                </c:pt>
                <c:pt idx="1856">
                  <c:v>101.25</c:v>
                </c:pt>
                <c:pt idx="1857">
                  <c:v>100</c:v>
                </c:pt>
                <c:pt idx="1858">
                  <c:v>108.74800874800874</c:v>
                </c:pt>
                <c:pt idx="1859">
                  <c:v>131.83333333333334</c:v>
                </c:pt>
                <c:pt idx="1860">
                  <c:v>133.46666666666667</c:v>
                </c:pt>
                <c:pt idx="1861">
                  <c:v>0</c:v>
                </c:pt>
                <c:pt idx="1862">
                  <c:v>8.0833333333333321</c:v>
                </c:pt>
                <c:pt idx="1863">
                  <c:v>0.4</c:v>
                </c:pt>
                <c:pt idx="1864">
                  <c:v>42.892307692307689</c:v>
                </c:pt>
                <c:pt idx="1865">
                  <c:v>3.6363636363636364E-3</c:v>
                </c:pt>
                <c:pt idx="1866">
                  <c:v>0.5</c:v>
                </c:pt>
                <c:pt idx="1867">
                  <c:v>0.05</c:v>
                </c:pt>
                <c:pt idx="1868">
                  <c:v>4.8680000000000003</c:v>
                </c:pt>
                <c:pt idx="1869">
                  <c:v>0</c:v>
                </c:pt>
                <c:pt idx="1870">
                  <c:v>10.314285714285715</c:v>
                </c:pt>
                <c:pt idx="1871">
                  <c:v>71.784615384615378</c:v>
                </c:pt>
                <c:pt idx="1872">
                  <c:v>1.06</c:v>
                </c:pt>
                <c:pt idx="1873">
                  <c:v>0.44999999999999996</c:v>
                </c:pt>
                <c:pt idx="1874">
                  <c:v>1.6250000000000001E-2</c:v>
                </c:pt>
                <c:pt idx="1875">
                  <c:v>0.51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0.12</c:v>
                </c:pt>
                <c:pt idx="1880">
                  <c:v>20.080000000000002</c:v>
                </c:pt>
                <c:pt idx="1881">
                  <c:v>172.68449999999999</c:v>
                </c:pt>
                <c:pt idx="1882">
                  <c:v>100.8955223880597</c:v>
                </c:pt>
                <c:pt idx="1883">
                  <c:v>104.8048048048048</c:v>
                </c:pt>
                <c:pt idx="1884">
                  <c:v>135.1</c:v>
                </c:pt>
                <c:pt idx="1885">
                  <c:v>116.32786885245903</c:v>
                </c:pt>
                <c:pt idx="1886">
                  <c:v>102.08333333333333</c:v>
                </c:pt>
                <c:pt idx="1887">
                  <c:v>111.16666666666666</c:v>
                </c:pt>
                <c:pt idx="1888">
                  <c:v>166.08</c:v>
                </c:pt>
                <c:pt idx="1889">
                  <c:v>106.60000000000001</c:v>
                </c:pt>
                <c:pt idx="1890">
                  <c:v>144.58441666666667</c:v>
                </c:pt>
                <c:pt idx="1891">
                  <c:v>105.55000000000001</c:v>
                </c:pt>
                <c:pt idx="1892">
                  <c:v>136.60000000000002</c:v>
                </c:pt>
                <c:pt idx="1893">
                  <c:v>104</c:v>
                </c:pt>
                <c:pt idx="1894">
                  <c:v>114.5</c:v>
                </c:pt>
                <c:pt idx="1895">
                  <c:v>101.71957671957672</c:v>
                </c:pt>
                <c:pt idx="1896">
                  <c:v>123.94678492239468</c:v>
                </c:pt>
                <c:pt idx="1897">
                  <c:v>102.45669291338582</c:v>
                </c:pt>
                <c:pt idx="1898">
                  <c:v>144.5</c:v>
                </c:pt>
                <c:pt idx="1899">
                  <c:v>133.33333333333331</c:v>
                </c:pt>
                <c:pt idx="1900">
                  <c:v>109.3644</c:v>
                </c:pt>
                <c:pt idx="1901">
                  <c:v>2.6969696969696968</c:v>
                </c:pt>
                <c:pt idx="1902">
                  <c:v>1.2</c:v>
                </c:pt>
                <c:pt idx="1903">
                  <c:v>46.6</c:v>
                </c:pt>
                <c:pt idx="1904">
                  <c:v>0.1</c:v>
                </c:pt>
                <c:pt idx="1905">
                  <c:v>0.16800000000000001</c:v>
                </c:pt>
                <c:pt idx="1906">
                  <c:v>42.76</c:v>
                </c:pt>
                <c:pt idx="1907">
                  <c:v>0.28333333333333333</c:v>
                </c:pt>
                <c:pt idx="1908">
                  <c:v>1.7319999999999998</c:v>
                </c:pt>
                <c:pt idx="1909">
                  <c:v>14.111428571428572</c:v>
                </c:pt>
                <c:pt idx="1910">
                  <c:v>39.395294117647055</c:v>
                </c:pt>
                <c:pt idx="1911">
                  <c:v>2.3529411764705882E-2</c:v>
                </c:pt>
                <c:pt idx="1912">
                  <c:v>59.3</c:v>
                </c:pt>
                <c:pt idx="1913">
                  <c:v>1.3270833333333334</c:v>
                </c:pt>
                <c:pt idx="1914">
                  <c:v>9.0090090090090094</c:v>
                </c:pt>
                <c:pt idx="1915">
                  <c:v>1.6</c:v>
                </c:pt>
                <c:pt idx="1916">
                  <c:v>0.51</c:v>
                </c:pt>
                <c:pt idx="1917">
                  <c:v>52.570512820512818</c:v>
                </c:pt>
                <c:pt idx="1918">
                  <c:v>1.04</c:v>
                </c:pt>
                <c:pt idx="1919">
                  <c:v>47.4</c:v>
                </c:pt>
                <c:pt idx="1920">
                  <c:v>43.03</c:v>
                </c:pt>
                <c:pt idx="1921">
                  <c:v>136.80000000000001</c:v>
                </c:pt>
                <c:pt idx="1922">
                  <c:v>115.55</c:v>
                </c:pt>
                <c:pt idx="1923">
                  <c:v>240.79999999999998</c:v>
                </c:pt>
                <c:pt idx="1924">
                  <c:v>114.39999999999999</c:v>
                </c:pt>
                <c:pt idx="1925">
                  <c:v>110.33333333333333</c:v>
                </c:pt>
                <c:pt idx="1926">
                  <c:v>195.37933333333334</c:v>
                </c:pt>
                <c:pt idx="1927">
                  <c:v>103.33333333333334</c:v>
                </c:pt>
                <c:pt idx="1928">
                  <c:v>103.1372549019608</c:v>
                </c:pt>
                <c:pt idx="1929">
                  <c:v>100.3125</c:v>
                </c:pt>
                <c:pt idx="1930">
                  <c:v>127</c:v>
                </c:pt>
                <c:pt idx="1931">
                  <c:v>120.601</c:v>
                </c:pt>
                <c:pt idx="1932">
                  <c:v>106.99047619047619</c:v>
                </c:pt>
                <c:pt idx="1933">
                  <c:v>172.43333333333334</c:v>
                </c:pt>
                <c:pt idx="1934">
                  <c:v>123.61999999999999</c:v>
                </c:pt>
                <c:pt idx="1935">
                  <c:v>108.4</c:v>
                </c:pt>
                <c:pt idx="1936">
                  <c:v>116.52013333333333</c:v>
                </c:pt>
                <c:pt idx="1937">
                  <c:v>187.245</c:v>
                </c:pt>
                <c:pt idx="1938">
                  <c:v>115.93333333333334</c:v>
                </c:pt>
                <c:pt idx="1939">
                  <c:v>110.7</c:v>
                </c:pt>
                <c:pt idx="1940">
                  <c:v>170.92307692307693</c:v>
                </c:pt>
                <c:pt idx="1941">
                  <c:v>126.11835600000001</c:v>
                </c:pt>
                <c:pt idx="1942">
                  <c:v>138.44033333333334</c:v>
                </c:pt>
                <c:pt idx="1943">
                  <c:v>1705.2499999999998</c:v>
                </c:pt>
                <c:pt idx="1944">
                  <c:v>788.05550000000005</c:v>
                </c:pt>
                <c:pt idx="1945">
                  <c:v>348.01799999999997</c:v>
                </c:pt>
                <c:pt idx="1946">
                  <c:v>149.74666666666667</c:v>
                </c:pt>
                <c:pt idx="1947">
                  <c:v>100.63375000000001</c:v>
                </c:pt>
                <c:pt idx="1948">
                  <c:v>800.21100000000001</c:v>
                </c:pt>
                <c:pt idx="1949">
                  <c:v>106.00260000000002</c:v>
                </c:pt>
                <c:pt idx="1950">
                  <c:v>200.51866666666669</c:v>
                </c:pt>
                <c:pt idx="1951">
                  <c:v>212.44399999999999</c:v>
                </c:pt>
                <c:pt idx="1952">
                  <c:v>198.47237142857145</c:v>
                </c:pt>
                <c:pt idx="1953">
                  <c:v>225.94666666666666</c:v>
                </c:pt>
                <c:pt idx="1954">
                  <c:v>698.94800000000009</c:v>
                </c:pt>
                <c:pt idx="1955">
                  <c:v>398.59528571428569</c:v>
                </c:pt>
                <c:pt idx="1956">
                  <c:v>294.0333333333333</c:v>
                </c:pt>
                <c:pt idx="1957">
                  <c:v>167.50470000000001</c:v>
                </c:pt>
                <c:pt idx="1958">
                  <c:v>1435.5717142857143</c:v>
                </c:pt>
                <c:pt idx="1959">
                  <c:v>156.73439999999999</c:v>
                </c:pt>
                <c:pt idx="1960">
                  <c:v>117.90285714285716</c:v>
                </c:pt>
                <c:pt idx="1961">
                  <c:v>1105.3811999999998</c:v>
                </c:pt>
                <c:pt idx="1962">
                  <c:v>192.92499999999998</c:v>
                </c:pt>
                <c:pt idx="1963">
                  <c:v>126.8842105263158</c:v>
                </c:pt>
                <c:pt idx="1964">
                  <c:v>259.57748878923763</c:v>
                </c:pt>
                <c:pt idx="1965">
                  <c:v>262.27999999999997</c:v>
                </c:pt>
                <c:pt idx="1966">
                  <c:v>206.74309000000002</c:v>
                </c:pt>
                <c:pt idx="1967">
                  <c:v>370.13</c:v>
                </c:pt>
                <c:pt idx="1968">
                  <c:v>284.96600000000001</c:v>
                </c:pt>
                <c:pt idx="1969">
                  <c:v>579.08000000000004</c:v>
                </c:pt>
                <c:pt idx="1970">
                  <c:v>1131.8</c:v>
                </c:pt>
                <c:pt idx="1971">
                  <c:v>263.02771750000005</c:v>
                </c:pt>
                <c:pt idx="1972">
                  <c:v>674.48</c:v>
                </c:pt>
                <c:pt idx="1973">
                  <c:v>256.83081313131316</c:v>
                </c:pt>
                <c:pt idx="1974">
                  <c:v>375.49599999999998</c:v>
                </c:pt>
                <c:pt idx="1975">
                  <c:v>208.70837499999996</c:v>
                </c:pt>
                <c:pt idx="1976">
                  <c:v>346.6</c:v>
                </c:pt>
                <c:pt idx="1977">
                  <c:v>402.33</c:v>
                </c:pt>
                <c:pt idx="1978">
                  <c:v>1026.8451399999999</c:v>
                </c:pt>
                <c:pt idx="1979">
                  <c:v>114.901155</c:v>
                </c:pt>
                <c:pt idx="1980">
                  <c:v>354.82402000000002</c:v>
                </c:pt>
                <c:pt idx="1981">
                  <c:v>5.08</c:v>
                </c:pt>
                <c:pt idx="1982">
                  <c:v>0</c:v>
                </c:pt>
                <c:pt idx="1983">
                  <c:v>4.3</c:v>
                </c:pt>
                <c:pt idx="1984">
                  <c:v>21.146666666666665</c:v>
                </c:pt>
                <c:pt idx="1985">
                  <c:v>3.1875</c:v>
                </c:pt>
                <c:pt idx="1986">
                  <c:v>0.05</c:v>
                </c:pt>
                <c:pt idx="1987">
                  <c:v>42.472727272727276</c:v>
                </c:pt>
                <c:pt idx="1988">
                  <c:v>0.41666666666666669</c:v>
                </c:pt>
                <c:pt idx="1989">
                  <c:v>1</c:v>
                </c:pt>
                <c:pt idx="1990">
                  <c:v>16.966666666666665</c:v>
                </c:pt>
                <c:pt idx="1991">
                  <c:v>7.0000000000000009</c:v>
                </c:pt>
                <c:pt idx="1992">
                  <c:v>0.13333333333333333</c:v>
                </c:pt>
                <c:pt idx="1993">
                  <c:v>0</c:v>
                </c:pt>
                <c:pt idx="1994">
                  <c:v>0</c:v>
                </c:pt>
                <c:pt idx="1995">
                  <c:v>7.8</c:v>
                </c:pt>
                <c:pt idx="1996">
                  <c:v>0</c:v>
                </c:pt>
                <c:pt idx="1997">
                  <c:v>0</c:v>
                </c:pt>
                <c:pt idx="1998">
                  <c:v>26.200000000000003</c:v>
                </c:pt>
                <c:pt idx="1999">
                  <c:v>0.76129032258064511</c:v>
                </c:pt>
                <c:pt idx="2000">
                  <c:v>12.5</c:v>
                </c:pt>
                <c:pt idx="2001">
                  <c:v>382.12909090909091</c:v>
                </c:pt>
                <c:pt idx="2002">
                  <c:v>216.79422000000002</c:v>
                </c:pt>
                <c:pt idx="2003">
                  <c:v>312</c:v>
                </c:pt>
                <c:pt idx="2004">
                  <c:v>234.42048</c:v>
                </c:pt>
                <c:pt idx="2005">
                  <c:v>123.68010000000001</c:v>
                </c:pt>
                <c:pt idx="2006">
                  <c:v>247.84</c:v>
                </c:pt>
                <c:pt idx="2007">
                  <c:v>115.7092</c:v>
                </c:pt>
                <c:pt idx="2008">
                  <c:v>117.07484768810599</c:v>
                </c:pt>
                <c:pt idx="2009">
                  <c:v>305.15800000000002</c:v>
                </c:pt>
                <c:pt idx="2010">
                  <c:v>320.05299999999994</c:v>
                </c:pt>
                <c:pt idx="2011">
                  <c:v>819.56399999999996</c:v>
                </c:pt>
                <c:pt idx="2012">
                  <c:v>234.90000000000003</c:v>
                </c:pt>
                <c:pt idx="2013">
                  <c:v>494.91374999999999</c:v>
                </c:pt>
                <c:pt idx="2014">
                  <c:v>7813.7822333333334</c:v>
                </c:pt>
                <c:pt idx="2015">
                  <c:v>113.00013888888888</c:v>
                </c:pt>
                <c:pt idx="2016">
                  <c:v>921.54219999999998</c:v>
                </c:pt>
                <c:pt idx="2017">
                  <c:v>125.10239999999999</c:v>
                </c:pt>
                <c:pt idx="2018">
                  <c:v>102.24343076923077</c:v>
                </c:pt>
                <c:pt idx="2019">
                  <c:v>484.90975000000003</c:v>
                </c:pt>
                <c:pt idx="2020">
                  <c:v>192.33333333333334</c:v>
                </c:pt>
                <c:pt idx="2021">
                  <c:v>281.10000000000002</c:v>
                </c:pt>
                <c:pt idx="2022">
                  <c:v>125.13700000000001</c:v>
                </c:pt>
                <c:pt idx="2023">
                  <c:v>161.459</c:v>
                </c:pt>
                <c:pt idx="2024">
                  <c:v>585.35</c:v>
                </c:pt>
                <c:pt idx="2025">
                  <c:v>201.14999999999998</c:v>
                </c:pt>
                <c:pt idx="2026">
                  <c:v>133.48307999999997</c:v>
                </c:pt>
                <c:pt idx="2027">
                  <c:v>120.24900000000001</c:v>
                </c:pt>
                <c:pt idx="2028">
                  <c:v>126.16666666666667</c:v>
                </c:pt>
                <c:pt idx="2029">
                  <c:v>361.2</c:v>
                </c:pt>
                <c:pt idx="2030">
                  <c:v>226.239013671875</c:v>
                </c:pt>
                <c:pt idx="2031">
                  <c:v>120.35</c:v>
                </c:pt>
                <c:pt idx="2032">
                  <c:v>304.18799999999999</c:v>
                </c:pt>
                <c:pt idx="2033">
                  <c:v>178.67599999999999</c:v>
                </c:pt>
                <c:pt idx="2034">
                  <c:v>386.81998717948721</c:v>
                </c:pt>
                <c:pt idx="2035">
                  <c:v>211.03642500000004</c:v>
                </c:pt>
                <c:pt idx="2036">
                  <c:v>131.66833333333335</c:v>
                </c:pt>
                <c:pt idx="2037">
                  <c:v>300.47639999999996</c:v>
                </c:pt>
                <c:pt idx="2038">
                  <c:v>420.51249999999999</c:v>
                </c:pt>
                <c:pt idx="2039">
                  <c:v>136.21680000000001</c:v>
                </c:pt>
                <c:pt idx="2040">
                  <c:v>248.17133333333334</c:v>
                </c:pt>
                <c:pt idx="2041">
                  <c:v>181.86315789473684</c:v>
                </c:pt>
                <c:pt idx="2042">
                  <c:v>123.53</c:v>
                </c:pt>
                <c:pt idx="2043">
                  <c:v>506.20938628158842</c:v>
                </c:pt>
                <c:pt idx="2044">
                  <c:v>108.21333333333334</c:v>
                </c:pt>
                <c:pt idx="2045">
                  <c:v>819.18387755102037</c:v>
                </c:pt>
                <c:pt idx="2046">
                  <c:v>121.10000000000001</c:v>
                </c:pt>
                <c:pt idx="2047">
                  <c:v>102.99897959183673</c:v>
                </c:pt>
                <c:pt idx="2048">
                  <c:v>148.33229411764705</c:v>
                </c:pt>
                <c:pt idx="2049">
                  <c:v>120.19070000000001</c:v>
                </c:pt>
                <c:pt idx="2050">
                  <c:v>473.27000000000004</c:v>
                </c:pt>
                <c:pt idx="2051">
                  <c:v>130.36250000000001</c:v>
                </c:pt>
                <c:pt idx="2052">
                  <c:v>353.048</c:v>
                </c:pt>
                <c:pt idx="2053">
                  <c:v>101.02</c:v>
                </c:pt>
                <c:pt idx="2054">
                  <c:v>113.59142857142857</c:v>
                </c:pt>
                <c:pt idx="2055">
                  <c:v>167.41666666666666</c:v>
                </c:pt>
                <c:pt idx="2056">
                  <c:v>153.452</c:v>
                </c:pt>
                <c:pt idx="2057">
                  <c:v>202.23220000000001</c:v>
                </c:pt>
                <c:pt idx="2058">
                  <c:v>168.28125</c:v>
                </c:pt>
                <c:pt idx="2059">
                  <c:v>143.45666666666668</c:v>
                </c:pt>
                <c:pt idx="2060">
                  <c:v>196.4</c:v>
                </c:pt>
                <c:pt idx="2061">
                  <c:v>107.91999999999999</c:v>
                </c:pt>
                <c:pt idx="2062">
                  <c:v>114.97699999999999</c:v>
                </c:pt>
                <c:pt idx="2063">
                  <c:v>148.04999999999998</c:v>
                </c:pt>
                <c:pt idx="2064">
                  <c:v>191.16676082790633</c:v>
                </c:pt>
                <c:pt idx="2065">
                  <c:v>199.215125</c:v>
                </c:pt>
                <c:pt idx="2066">
                  <c:v>218.6</c:v>
                </c:pt>
                <c:pt idx="2067">
                  <c:v>126.86868686868686</c:v>
                </c:pt>
                <c:pt idx="2068">
                  <c:v>105.22388000000001</c:v>
                </c:pt>
                <c:pt idx="2069">
                  <c:v>128.40666000000002</c:v>
                </c:pt>
                <c:pt idx="2070">
                  <c:v>317.3272</c:v>
                </c:pt>
                <c:pt idx="2071">
                  <c:v>280.73</c:v>
                </c:pt>
                <c:pt idx="2072">
                  <c:v>110.73146853146854</c:v>
                </c:pt>
                <c:pt idx="2073">
                  <c:v>152.60429999999999</c:v>
                </c:pt>
                <c:pt idx="2074">
                  <c:v>102.49999999999999</c:v>
                </c:pt>
                <c:pt idx="2075">
                  <c:v>1678.3738373837384</c:v>
                </c:pt>
                <c:pt idx="2076">
                  <c:v>543.349156424581</c:v>
                </c:pt>
                <c:pt idx="2077">
                  <c:v>115.50800000000001</c:v>
                </c:pt>
                <c:pt idx="2078">
                  <c:v>131.20499999999998</c:v>
                </c:pt>
                <c:pt idx="2079">
                  <c:v>288.17</c:v>
                </c:pt>
                <c:pt idx="2080">
                  <c:v>507.8</c:v>
                </c:pt>
                <c:pt idx="2081">
                  <c:v>114.57142857142857</c:v>
                </c:pt>
                <c:pt idx="2082">
                  <c:v>110.73333333333333</c:v>
                </c:pt>
                <c:pt idx="2083">
                  <c:v>113.33333333333333</c:v>
                </c:pt>
                <c:pt idx="2084">
                  <c:v>108.33333333333333</c:v>
                </c:pt>
                <c:pt idx="2085">
                  <c:v>123.53333333333335</c:v>
                </c:pt>
                <c:pt idx="2086">
                  <c:v>100.69999999999999</c:v>
                </c:pt>
                <c:pt idx="2087">
                  <c:v>103.53333333333335</c:v>
                </c:pt>
                <c:pt idx="2088">
                  <c:v>115.51066666666668</c:v>
                </c:pt>
                <c:pt idx="2089">
                  <c:v>120.4004</c:v>
                </c:pt>
                <c:pt idx="2090">
                  <c:v>115.040375</c:v>
                </c:pt>
                <c:pt idx="2091">
                  <c:v>120.46777777777777</c:v>
                </c:pt>
                <c:pt idx="2092">
                  <c:v>101.28333333333333</c:v>
                </c:pt>
                <c:pt idx="2093">
                  <c:v>102.46666666666667</c:v>
                </c:pt>
                <c:pt idx="2094">
                  <c:v>120.54285714285714</c:v>
                </c:pt>
                <c:pt idx="2095">
                  <c:v>100</c:v>
                </c:pt>
                <c:pt idx="2096">
                  <c:v>101.66666666666666</c:v>
                </c:pt>
                <c:pt idx="2097">
                  <c:v>100</c:v>
                </c:pt>
                <c:pt idx="2098">
                  <c:v>100.33333333333334</c:v>
                </c:pt>
                <c:pt idx="2099">
                  <c:v>132.36666666666667</c:v>
                </c:pt>
                <c:pt idx="2100">
                  <c:v>136.66666666666666</c:v>
                </c:pt>
                <c:pt idx="2101">
                  <c:v>113.25</c:v>
                </c:pt>
                <c:pt idx="2102">
                  <c:v>136</c:v>
                </c:pt>
                <c:pt idx="2103">
                  <c:v>146.12318374694613</c:v>
                </c:pt>
                <c:pt idx="2104">
                  <c:v>129.5</c:v>
                </c:pt>
                <c:pt idx="2105">
                  <c:v>254</c:v>
                </c:pt>
                <c:pt idx="2106">
                  <c:v>107.04545454545456</c:v>
                </c:pt>
                <c:pt idx="2107">
                  <c:v>107.73299999999999</c:v>
                </c:pt>
                <c:pt idx="2108">
                  <c:v>107.31250000000001</c:v>
                </c:pt>
                <c:pt idx="2109">
                  <c:v>106.52500000000001</c:v>
                </c:pt>
                <c:pt idx="2110">
                  <c:v>100.35000000000001</c:v>
                </c:pt>
                <c:pt idx="2111">
                  <c:v>106.5</c:v>
                </c:pt>
                <c:pt idx="2112">
                  <c:v>100</c:v>
                </c:pt>
                <c:pt idx="2113">
                  <c:v>104.85714285714285</c:v>
                </c:pt>
                <c:pt idx="2114">
                  <c:v>104.69999999999999</c:v>
                </c:pt>
                <c:pt idx="2115">
                  <c:v>225.66666666666669</c:v>
                </c:pt>
                <c:pt idx="2116">
                  <c:v>100.90416666666667</c:v>
                </c:pt>
                <c:pt idx="2117">
                  <c:v>147.75</c:v>
                </c:pt>
                <c:pt idx="2118">
                  <c:v>134.61099999999999</c:v>
                </c:pt>
                <c:pt idx="2119">
                  <c:v>100.75</c:v>
                </c:pt>
                <c:pt idx="2120">
                  <c:v>100.880375</c:v>
                </c:pt>
                <c:pt idx="2121">
                  <c:v>0.56800000000000006</c:v>
                </c:pt>
                <c:pt idx="2122">
                  <c:v>0.38750000000000001</c:v>
                </c:pt>
                <c:pt idx="2123">
                  <c:v>10</c:v>
                </c:pt>
                <c:pt idx="2124">
                  <c:v>10.454545454545453</c:v>
                </c:pt>
                <c:pt idx="2125">
                  <c:v>1.4200000000000002</c:v>
                </c:pt>
                <c:pt idx="2126">
                  <c:v>0.05</c:v>
                </c:pt>
                <c:pt idx="2127">
                  <c:v>28.842857142857142</c:v>
                </c:pt>
                <c:pt idx="2128">
                  <c:v>0.16666666666666669</c:v>
                </c:pt>
                <c:pt idx="2129">
                  <c:v>11.799999999999999</c:v>
                </c:pt>
                <c:pt idx="2130">
                  <c:v>0.20238095238095236</c:v>
                </c:pt>
                <c:pt idx="2131">
                  <c:v>5</c:v>
                </c:pt>
                <c:pt idx="2132">
                  <c:v>2.1129899999999995</c:v>
                </c:pt>
                <c:pt idx="2133">
                  <c:v>1.6</c:v>
                </c:pt>
                <c:pt idx="2134">
                  <c:v>1.7333333333333332</c:v>
                </c:pt>
                <c:pt idx="2135">
                  <c:v>9.56</c:v>
                </c:pt>
                <c:pt idx="2136">
                  <c:v>5.9612499999999999E-2</c:v>
                </c:pt>
                <c:pt idx="2137">
                  <c:v>28.405999999999999</c:v>
                </c:pt>
                <c:pt idx="2138">
                  <c:v>12.8</c:v>
                </c:pt>
                <c:pt idx="2139">
                  <c:v>5.42</c:v>
                </c:pt>
                <c:pt idx="2140">
                  <c:v>0.11199999999999999</c:v>
                </c:pt>
                <c:pt idx="2141">
                  <c:v>0</c:v>
                </c:pt>
                <c:pt idx="2142">
                  <c:v>5.7238095238095239</c:v>
                </c:pt>
                <c:pt idx="2143">
                  <c:v>11.25</c:v>
                </c:pt>
                <c:pt idx="2144">
                  <c:v>1.7098591549295776</c:v>
                </c:pt>
                <c:pt idx="2145">
                  <c:v>30.433333333333334</c:v>
                </c:pt>
                <c:pt idx="2146">
                  <c:v>0.02</c:v>
                </c:pt>
                <c:pt idx="2147">
                  <c:v>0.69641025641025645</c:v>
                </c:pt>
                <c:pt idx="2148">
                  <c:v>2</c:v>
                </c:pt>
                <c:pt idx="2149">
                  <c:v>0</c:v>
                </c:pt>
                <c:pt idx="2150">
                  <c:v>0.80999999999999994</c:v>
                </c:pt>
                <c:pt idx="2151">
                  <c:v>0.26222222222222225</c:v>
                </c:pt>
                <c:pt idx="2152">
                  <c:v>0.16666666666666669</c:v>
                </c:pt>
                <c:pt idx="2153">
                  <c:v>9.124454880912446E-3</c:v>
                </c:pt>
                <c:pt idx="2154">
                  <c:v>0.8</c:v>
                </c:pt>
                <c:pt idx="2155">
                  <c:v>2.2999999999999998</c:v>
                </c:pt>
                <c:pt idx="2156">
                  <c:v>2.6660714285714282</c:v>
                </c:pt>
                <c:pt idx="2157">
                  <c:v>28.192</c:v>
                </c:pt>
                <c:pt idx="2158">
                  <c:v>6.5900366666666672</c:v>
                </c:pt>
                <c:pt idx="2159">
                  <c:v>0.72222222222222221</c:v>
                </c:pt>
                <c:pt idx="2160">
                  <c:v>0.85000000000000009</c:v>
                </c:pt>
                <c:pt idx="2161">
                  <c:v>115.75</c:v>
                </c:pt>
                <c:pt idx="2162">
                  <c:v>112.26666666666667</c:v>
                </c:pt>
                <c:pt idx="2163">
                  <c:v>132.20000000000002</c:v>
                </c:pt>
                <c:pt idx="2164">
                  <c:v>102.63636363636364</c:v>
                </c:pt>
                <c:pt idx="2165">
                  <c:v>138.64000000000001</c:v>
                </c:pt>
                <c:pt idx="2166">
                  <c:v>146.6</c:v>
                </c:pt>
                <c:pt idx="2167">
                  <c:v>120</c:v>
                </c:pt>
                <c:pt idx="2168">
                  <c:v>121.5816111111111</c:v>
                </c:pt>
                <c:pt idx="2169">
                  <c:v>100</c:v>
                </c:pt>
                <c:pt idx="2170">
                  <c:v>180.85714285714286</c:v>
                </c:pt>
                <c:pt idx="2171">
                  <c:v>106.075</c:v>
                </c:pt>
                <c:pt idx="2172">
                  <c:v>100</c:v>
                </c:pt>
                <c:pt idx="2173">
                  <c:v>126.92857142857143</c:v>
                </c:pt>
                <c:pt idx="2174">
                  <c:v>102.97499999999999</c:v>
                </c:pt>
                <c:pt idx="2175">
                  <c:v>250</c:v>
                </c:pt>
                <c:pt idx="2176">
                  <c:v>126.02</c:v>
                </c:pt>
                <c:pt idx="2177">
                  <c:v>100.12</c:v>
                </c:pt>
                <c:pt idx="2178">
                  <c:v>138.64000000000001</c:v>
                </c:pt>
                <c:pt idx="2179">
                  <c:v>161.4</c:v>
                </c:pt>
                <c:pt idx="2180">
                  <c:v>107.18419999999999</c:v>
                </c:pt>
                <c:pt idx="2181">
                  <c:v>153.1</c:v>
                </c:pt>
                <c:pt idx="2182">
                  <c:v>524.16666666666663</c:v>
                </c:pt>
                <c:pt idx="2183">
                  <c:v>489.27777777777777</c:v>
                </c:pt>
                <c:pt idx="2184">
                  <c:v>284.74</c:v>
                </c:pt>
                <c:pt idx="2185">
                  <c:v>1856.97</c:v>
                </c:pt>
                <c:pt idx="2186">
                  <c:v>109.67499999999998</c:v>
                </c:pt>
                <c:pt idx="2187">
                  <c:v>1014.6425</c:v>
                </c:pt>
                <c:pt idx="2188">
                  <c:v>412.17692027666544</c:v>
                </c:pt>
                <c:pt idx="2189">
                  <c:v>503.25</c:v>
                </c:pt>
                <c:pt idx="2190">
                  <c:v>184.61052631578946</c:v>
                </c:pt>
                <c:pt idx="2191">
                  <c:v>119.73333333333333</c:v>
                </c:pt>
                <c:pt idx="2192">
                  <c:v>1081.2401666666667</c:v>
                </c:pt>
                <c:pt idx="2193">
                  <c:v>452.37333333333333</c:v>
                </c:pt>
                <c:pt idx="2194">
                  <c:v>537.37</c:v>
                </c:pt>
                <c:pt idx="2195">
                  <c:v>120.32608695652173</c:v>
                </c:pt>
                <c:pt idx="2196">
                  <c:v>113.83571428571429</c:v>
                </c:pt>
                <c:pt idx="2197">
                  <c:v>951.03109999999992</c:v>
                </c:pt>
                <c:pt idx="2198">
                  <c:v>132.89249999999998</c:v>
                </c:pt>
                <c:pt idx="2199">
                  <c:v>146.97777777777779</c:v>
                </c:pt>
                <c:pt idx="2200">
                  <c:v>542.15</c:v>
                </c:pt>
                <c:pt idx="2201">
                  <c:v>382.71818181818185</c:v>
                </c:pt>
                <c:pt idx="2202">
                  <c:v>704.18124999999998</c:v>
                </c:pt>
                <c:pt idx="2203">
                  <c:v>109.55</c:v>
                </c:pt>
                <c:pt idx="2204">
                  <c:v>132.86666666666667</c:v>
                </c:pt>
                <c:pt idx="2205">
                  <c:v>152</c:v>
                </c:pt>
                <c:pt idx="2206">
                  <c:v>102.72727272727273</c:v>
                </c:pt>
                <c:pt idx="2207">
                  <c:v>100</c:v>
                </c:pt>
                <c:pt idx="2208">
                  <c:v>101.6</c:v>
                </c:pt>
                <c:pt idx="2209">
                  <c:v>150.80000000000001</c:v>
                </c:pt>
                <c:pt idx="2210">
                  <c:v>111.425</c:v>
                </c:pt>
                <c:pt idx="2211">
                  <c:v>195.6</c:v>
                </c:pt>
                <c:pt idx="2212">
                  <c:v>114.38333333333333</c:v>
                </c:pt>
                <c:pt idx="2213">
                  <c:v>200</c:v>
                </c:pt>
                <c:pt idx="2214">
                  <c:v>292.50166666666667</c:v>
                </c:pt>
                <c:pt idx="2215">
                  <c:v>156.36363636363637</c:v>
                </c:pt>
                <c:pt idx="2216">
                  <c:v>105.66666666666666</c:v>
                </c:pt>
                <c:pt idx="2217">
                  <c:v>101.19047619047619</c:v>
                </c:pt>
                <c:pt idx="2218">
                  <c:v>122.833</c:v>
                </c:pt>
                <c:pt idx="2219">
                  <c:v>101.49999999999999</c:v>
                </c:pt>
                <c:pt idx="2220">
                  <c:v>101.14285714285714</c:v>
                </c:pt>
                <c:pt idx="2221">
                  <c:v>108.11999999999999</c:v>
                </c:pt>
                <c:pt idx="2222">
                  <c:v>162.6</c:v>
                </c:pt>
                <c:pt idx="2223">
                  <c:v>105.80000000000001</c:v>
                </c:pt>
                <c:pt idx="2224">
                  <c:v>243.15000000000003</c:v>
                </c:pt>
                <c:pt idx="2225">
                  <c:v>944.83338095238094</c:v>
                </c:pt>
                <c:pt idx="2226">
                  <c:v>108.46283333333334</c:v>
                </c:pt>
                <c:pt idx="2227">
                  <c:v>157.37692307692308</c:v>
                </c:pt>
                <c:pt idx="2228">
                  <c:v>1174.49</c:v>
                </c:pt>
                <c:pt idx="2229">
                  <c:v>171.04755366949576</c:v>
                </c:pt>
                <c:pt idx="2230">
                  <c:v>125.95294117647057</c:v>
                </c:pt>
                <c:pt idx="2231">
                  <c:v>1212.1296000000002</c:v>
                </c:pt>
                <c:pt idx="2232">
                  <c:v>495.8</c:v>
                </c:pt>
                <c:pt idx="2233">
                  <c:v>332.03999999999996</c:v>
                </c:pt>
                <c:pt idx="2234">
                  <c:v>1165</c:v>
                </c:pt>
                <c:pt idx="2235">
                  <c:v>153.3153846153846</c:v>
                </c:pt>
                <c:pt idx="2236">
                  <c:v>537.10714285714289</c:v>
                </c:pt>
                <c:pt idx="2237">
                  <c:v>352.92777777777775</c:v>
                </c:pt>
                <c:pt idx="2238">
                  <c:v>137.4</c:v>
                </c:pt>
                <c:pt idx="2239">
                  <c:v>128.02668</c:v>
                </c:pt>
                <c:pt idx="2240">
                  <c:v>270.68</c:v>
                </c:pt>
                <c:pt idx="2241">
                  <c:v>806.4</c:v>
                </c:pt>
                <c:pt idx="2242">
                  <c:v>1360.0976000000001</c:v>
                </c:pt>
                <c:pt idx="2243">
                  <c:v>930250</c:v>
                </c:pt>
                <c:pt idx="2244">
                  <c:v>377.02</c:v>
                </c:pt>
                <c:pt idx="2245">
                  <c:v>2647.0250000000001</c:v>
                </c:pt>
                <c:pt idx="2246">
                  <c:v>100.12</c:v>
                </c:pt>
                <c:pt idx="2247">
                  <c:v>104.45405405405405</c:v>
                </c:pt>
                <c:pt idx="2248">
                  <c:v>107.21428571428571</c:v>
                </c:pt>
                <c:pt idx="2249">
                  <c:v>168.77142857142857</c:v>
                </c:pt>
                <c:pt idx="2250">
                  <c:v>975.11200000000008</c:v>
                </c:pt>
                <c:pt idx="2251">
                  <c:v>134.44929411764704</c:v>
                </c:pt>
                <c:pt idx="2252">
                  <c:v>272.27777777777777</c:v>
                </c:pt>
                <c:pt idx="2253">
                  <c:v>112.6875</c:v>
                </c:pt>
                <c:pt idx="2254">
                  <c:v>459.8</c:v>
                </c:pt>
                <c:pt idx="2255">
                  <c:v>286.65822784810126</c:v>
                </c:pt>
                <c:pt idx="2256">
                  <c:v>222.70833333333334</c:v>
                </c:pt>
                <c:pt idx="2257">
                  <c:v>636.14</c:v>
                </c:pt>
                <c:pt idx="2258">
                  <c:v>146.5</c:v>
                </c:pt>
                <c:pt idx="2259">
                  <c:v>1867.1</c:v>
                </c:pt>
                <c:pt idx="2260">
                  <c:v>326.92</c:v>
                </c:pt>
                <c:pt idx="2261">
                  <c:v>779.5</c:v>
                </c:pt>
                <c:pt idx="2262">
                  <c:v>154.15151515151516</c:v>
                </c:pt>
                <c:pt idx="2263">
                  <c:v>115.54666666666667</c:v>
                </c:pt>
                <c:pt idx="2264">
                  <c:v>180.03333333333333</c:v>
                </c:pt>
                <c:pt idx="2265">
                  <c:v>298.5</c:v>
                </c:pt>
                <c:pt idx="2266">
                  <c:v>320.26666666666665</c:v>
                </c:pt>
                <c:pt idx="2267">
                  <c:v>380.52499999999998</c:v>
                </c:pt>
                <c:pt idx="2268">
                  <c:v>102.60000000000001</c:v>
                </c:pt>
                <c:pt idx="2269">
                  <c:v>1801.64</c:v>
                </c:pt>
                <c:pt idx="2270">
                  <c:v>720.24800000000005</c:v>
                </c:pt>
                <c:pt idx="2271">
                  <c:v>283.09000000000003</c:v>
                </c:pt>
                <c:pt idx="2272">
                  <c:v>1356.6000000000001</c:v>
                </c:pt>
                <c:pt idx="2273">
                  <c:v>220.35999999999999</c:v>
                </c:pt>
                <c:pt idx="2274">
                  <c:v>119.6</c:v>
                </c:pt>
                <c:pt idx="2275">
                  <c:v>407.76923076923077</c:v>
                </c:pt>
                <c:pt idx="2276">
                  <c:v>105.81826105905425</c:v>
                </c:pt>
                <c:pt idx="2277">
                  <c:v>141.08235294117648</c:v>
                </c:pt>
                <c:pt idx="2278">
                  <c:v>270.7</c:v>
                </c:pt>
                <c:pt idx="2279">
                  <c:v>153.80000000000001</c:v>
                </c:pt>
                <c:pt idx="2280">
                  <c:v>403.57653061224488</c:v>
                </c:pt>
                <c:pt idx="2281">
                  <c:v>185</c:v>
                </c:pt>
                <c:pt idx="2282">
                  <c:v>185.33333333333331</c:v>
                </c:pt>
                <c:pt idx="2283">
                  <c:v>100.85533333333332</c:v>
                </c:pt>
                <c:pt idx="2284">
                  <c:v>106.22116666666668</c:v>
                </c:pt>
                <c:pt idx="2285">
                  <c:v>121.36666666666667</c:v>
                </c:pt>
                <c:pt idx="2286">
                  <c:v>100.06666666666666</c:v>
                </c:pt>
                <c:pt idx="2287">
                  <c:v>119.97755555555555</c:v>
                </c:pt>
                <c:pt idx="2288">
                  <c:v>100.1</c:v>
                </c:pt>
                <c:pt idx="2289">
                  <c:v>107.4</c:v>
                </c:pt>
                <c:pt idx="2290">
                  <c:v>104.06666666666666</c:v>
                </c:pt>
                <c:pt idx="2291">
                  <c:v>172.8</c:v>
                </c:pt>
                <c:pt idx="2292">
                  <c:v>107.2505</c:v>
                </c:pt>
                <c:pt idx="2293">
                  <c:v>108.23529411764706</c:v>
                </c:pt>
                <c:pt idx="2294">
                  <c:v>146.08079999999998</c:v>
                </c:pt>
                <c:pt idx="2295">
                  <c:v>125.25</c:v>
                </c:pt>
                <c:pt idx="2296">
                  <c:v>149.07142857142856</c:v>
                </c:pt>
                <c:pt idx="2297">
                  <c:v>100.6</c:v>
                </c:pt>
                <c:pt idx="2298">
                  <c:v>105.07333333333332</c:v>
                </c:pt>
                <c:pt idx="2299">
                  <c:v>350.16666666666663</c:v>
                </c:pt>
                <c:pt idx="2300">
                  <c:v>101.25</c:v>
                </c:pt>
                <c:pt idx="2301">
                  <c:v>133.6044</c:v>
                </c:pt>
                <c:pt idx="2302">
                  <c:v>170.65217391304347</c:v>
                </c:pt>
                <c:pt idx="2303">
                  <c:v>109.35829457364341</c:v>
                </c:pt>
                <c:pt idx="2304">
                  <c:v>100.70033333333335</c:v>
                </c:pt>
                <c:pt idx="2305">
                  <c:v>101.22777777777779</c:v>
                </c:pt>
                <c:pt idx="2306">
                  <c:v>106.75857142857143</c:v>
                </c:pt>
                <c:pt idx="2307">
                  <c:v>106.65777537961894</c:v>
                </c:pt>
                <c:pt idx="2308">
                  <c:v>101.30622</c:v>
                </c:pt>
                <c:pt idx="2309">
                  <c:v>106.67450000000001</c:v>
                </c:pt>
                <c:pt idx="2310">
                  <c:v>428.83978378378379</c:v>
                </c:pt>
                <c:pt idx="2311">
                  <c:v>104.11111111111111</c:v>
                </c:pt>
                <c:pt idx="2312">
                  <c:v>107.86666666666666</c:v>
                </c:pt>
                <c:pt idx="2313">
                  <c:v>175.84040000000002</c:v>
                </c:pt>
                <c:pt idx="2314">
                  <c:v>156.97</c:v>
                </c:pt>
                <c:pt idx="2315">
                  <c:v>102.60000000000001</c:v>
                </c:pt>
                <c:pt idx="2316">
                  <c:v>104.04266666666666</c:v>
                </c:pt>
                <c:pt idx="2317">
                  <c:v>104</c:v>
                </c:pt>
                <c:pt idx="2318">
                  <c:v>121.05999999999999</c:v>
                </c:pt>
                <c:pt idx="2319">
                  <c:v>107.69999999999999</c:v>
                </c:pt>
                <c:pt idx="2320">
                  <c:v>108.66</c:v>
                </c:pt>
                <c:pt idx="2321">
                  <c:v>39.120962394619681</c:v>
                </c:pt>
                <c:pt idx="2322">
                  <c:v>3.1481481481481479</c:v>
                </c:pt>
                <c:pt idx="2323">
                  <c:v>48</c:v>
                </c:pt>
                <c:pt idx="2324">
                  <c:v>20.733333333333334</c:v>
                </c:pt>
                <c:pt idx="2325">
                  <c:v>8</c:v>
                </c:pt>
                <c:pt idx="2326">
                  <c:v>0.72</c:v>
                </c:pt>
                <c:pt idx="2327">
                  <c:v>526.09431428571429</c:v>
                </c:pt>
                <c:pt idx="2328">
                  <c:v>254.45000000000002</c:v>
                </c:pt>
                <c:pt idx="2329">
                  <c:v>105.91999999999999</c:v>
                </c:pt>
                <c:pt idx="2330">
                  <c:v>102.42285714285715</c:v>
                </c:pt>
                <c:pt idx="2331">
                  <c:v>144.31375</c:v>
                </c:pt>
                <c:pt idx="2332">
                  <c:v>106.30800000000001</c:v>
                </c:pt>
                <c:pt idx="2333">
                  <c:v>212.16666666666666</c:v>
                </c:pt>
                <c:pt idx="2334">
                  <c:v>101.95</c:v>
                </c:pt>
                <c:pt idx="2335">
                  <c:v>102.27200000000001</c:v>
                </c:pt>
                <c:pt idx="2336">
                  <c:v>520.73254999999995</c:v>
                </c:pt>
                <c:pt idx="2337">
                  <c:v>110.65833333333333</c:v>
                </c:pt>
                <c:pt idx="2338">
                  <c:v>101.14333333333335</c:v>
                </c:pt>
                <c:pt idx="2339">
                  <c:v>294.20799999999997</c:v>
                </c:pt>
                <c:pt idx="2340">
                  <c:v>105.77749999999999</c:v>
                </c:pt>
                <c:pt idx="2341">
                  <c:v>0</c:v>
                </c:pt>
                <c:pt idx="2342">
                  <c:v>0</c:v>
                </c:pt>
                <c:pt idx="2343">
                  <c:v>3</c:v>
                </c:pt>
                <c:pt idx="2344">
                  <c:v>0.1</c:v>
                </c:pt>
                <c:pt idx="2345">
                  <c:v>0</c:v>
                </c:pt>
                <c:pt idx="2346">
                  <c:v>6.5000000000000002E-2</c:v>
                </c:pt>
                <c:pt idx="2347">
                  <c:v>1.5</c:v>
                </c:pt>
                <c:pt idx="2348">
                  <c:v>0.38571428571428573</c:v>
                </c:pt>
                <c:pt idx="2349">
                  <c:v>0</c:v>
                </c:pt>
                <c:pt idx="2350">
                  <c:v>0</c:v>
                </c:pt>
                <c:pt idx="2351">
                  <c:v>0.5714285714285714</c:v>
                </c:pt>
                <c:pt idx="2352">
                  <c:v>0</c:v>
                </c:pt>
                <c:pt idx="2353">
                  <c:v>0</c:v>
                </c:pt>
                <c:pt idx="2354">
                  <c:v>7.1428571428571425E-2</c:v>
                </c:pt>
                <c:pt idx="2355">
                  <c:v>0.6875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14.680000000000001</c:v>
                </c:pt>
                <c:pt idx="2360">
                  <c:v>0.04</c:v>
                </c:pt>
                <c:pt idx="2361">
                  <c:v>0</c:v>
                </c:pt>
                <c:pt idx="2362">
                  <c:v>28.571428571428569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10.52</c:v>
                </c:pt>
                <c:pt idx="2367">
                  <c:v>1.34</c:v>
                </c:pt>
                <c:pt idx="2368">
                  <c:v>0.25</c:v>
                </c:pt>
                <c:pt idx="2369">
                  <c:v>0</c:v>
                </c:pt>
                <c:pt idx="2370">
                  <c:v>0.32800000000000001</c:v>
                </c:pt>
                <c:pt idx="2371">
                  <c:v>0</c:v>
                </c:pt>
                <c:pt idx="2372">
                  <c:v>3.2727272727272729</c:v>
                </c:pt>
                <c:pt idx="2373">
                  <c:v>5.8823529411764705E-3</c:v>
                </c:pt>
                <c:pt idx="2374">
                  <c:v>4.5454545454545456E-2</c:v>
                </c:pt>
                <c:pt idx="2375">
                  <c:v>0</c:v>
                </c:pt>
                <c:pt idx="2376">
                  <c:v>10.877666666666666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0.36666666666666664</c:v>
                </c:pt>
                <c:pt idx="2381">
                  <c:v>1.8193398957730169</c:v>
                </c:pt>
                <c:pt idx="2382">
                  <c:v>2.5</c:v>
                </c:pt>
                <c:pt idx="2383">
                  <c:v>4.3499999999999996</c:v>
                </c:pt>
                <c:pt idx="2384">
                  <c:v>0.8</c:v>
                </c:pt>
                <c:pt idx="2385">
                  <c:v>1.2123076923076923</c:v>
                </c:pt>
                <c:pt idx="2386">
                  <c:v>0</c:v>
                </c:pt>
                <c:pt idx="2387">
                  <c:v>0.68399999999999994</c:v>
                </c:pt>
                <c:pt idx="2388">
                  <c:v>1.2513513513513512</c:v>
                </c:pt>
                <c:pt idx="2389">
                  <c:v>0.1875</c:v>
                </c:pt>
                <c:pt idx="2390">
                  <c:v>0</c:v>
                </c:pt>
                <c:pt idx="2391">
                  <c:v>0.125</c:v>
                </c:pt>
                <c:pt idx="2392">
                  <c:v>0</c:v>
                </c:pt>
                <c:pt idx="2393">
                  <c:v>0.05</c:v>
                </c:pt>
                <c:pt idx="2394">
                  <c:v>0.06</c:v>
                </c:pt>
                <c:pt idx="2395">
                  <c:v>0</c:v>
                </c:pt>
                <c:pt idx="2396">
                  <c:v>0.2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0.71785714285714286</c:v>
                </c:pt>
                <c:pt idx="2402">
                  <c:v>0.43333333333333329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22.52</c:v>
                </c:pt>
                <c:pt idx="2406">
                  <c:v>41.384615384615387</c:v>
                </c:pt>
                <c:pt idx="2407">
                  <c:v>25.259090909090908</c:v>
                </c:pt>
                <c:pt idx="2408">
                  <c:v>0.2</c:v>
                </c:pt>
                <c:pt idx="2409">
                  <c:v>1.8399999999999999</c:v>
                </c:pt>
                <c:pt idx="2410">
                  <c:v>0</c:v>
                </c:pt>
                <c:pt idx="2411">
                  <c:v>0.60399999999999998</c:v>
                </c:pt>
                <c:pt idx="2412">
                  <c:v>0</c:v>
                </c:pt>
                <c:pt idx="2413">
                  <c:v>0.83333333333333337</c:v>
                </c:pt>
                <c:pt idx="2414">
                  <c:v>3.0666666666666664</c:v>
                </c:pt>
                <c:pt idx="2415">
                  <c:v>0.55833333333333335</c:v>
                </c:pt>
                <c:pt idx="2416">
                  <c:v>2.5000000000000001E-2</c:v>
                </c:pt>
                <c:pt idx="2417">
                  <c:v>0</c:v>
                </c:pt>
                <c:pt idx="2418">
                  <c:v>0.02</c:v>
                </c:pt>
                <c:pt idx="2419">
                  <c:v>0</c:v>
                </c:pt>
                <c:pt idx="2420">
                  <c:v>14.825133372851216</c:v>
                </c:pt>
                <c:pt idx="2421">
                  <c:v>1.6666666666666666E-2</c:v>
                </c:pt>
                <c:pt idx="2422">
                  <c:v>0.2</c:v>
                </c:pt>
                <c:pt idx="2423">
                  <c:v>1.3333333333333334E-2</c:v>
                </c:pt>
                <c:pt idx="2424">
                  <c:v>1.24</c:v>
                </c:pt>
                <c:pt idx="2425">
                  <c:v>2.8571428571428574E-2</c:v>
                </c:pt>
                <c:pt idx="2426">
                  <c:v>0</c:v>
                </c:pt>
                <c:pt idx="2427">
                  <c:v>2E-3</c:v>
                </c:pt>
                <c:pt idx="2428">
                  <c:v>2.8571428571428571E-3</c:v>
                </c:pt>
                <c:pt idx="2429">
                  <c:v>1.4321428571428572</c:v>
                </c:pt>
                <c:pt idx="2430">
                  <c:v>0.70000000000000007</c:v>
                </c:pt>
                <c:pt idx="2431">
                  <c:v>2E-3</c:v>
                </c:pt>
                <c:pt idx="2432">
                  <c:v>1.4285714285714287E-2</c:v>
                </c:pt>
                <c:pt idx="2433">
                  <c:v>0</c:v>
                </c:pt>
                <c:pt idx="2434">
                  <c:v>0.13</c:v>
                </c:pt>
                <c:pt idx="2435">
                  <c:v>0.48960000000000004</c:v>
                </c:pt>
                <c:pt idx="2436">
                  <c:v>3.8461538461538464E-2</c:v>
                </c:pt>
                <c:pt idx="2437">
                  <c:v>0</c:v>
                </c:pt>
                <c:pt idx="2438">
                  <c:v>0.33333333333333337</c:v>
                </c:pt>
                <c:pt idx="2439">
                  <c:v>0</c:v>
                </c:pt>
                <c:pt idx="2440">
                  <c:v>0.2</c:v>
                </c:pt>
                <c:pt idx="2441">
                  <c:v>107.88</c:v>
                </c:pt>
                <c:pt idx="2442">
                  <c:v>125.94166666666666</c:v>
                </c:pt>
                <c:pt idx="2443">
                  <c:v>202.51495</c:v>
                </c:pt>
                <c:pt idx="2444">
                  <c:v>108.60000000000001</c:v>
                </c:pt>
                <c:pt idx="2445">
                  <c:v>172.8</c:v>
                </c:pt>
                <c:pt idx="2446">
                  <c:v>167.98</c:v>
                </c:pt>
                <c:pt idx="2447">
                  <c:v>427.20000000000005</c:v>
                </c:pt>
                <c:pt idx="2448">
                  <c:v>107.5</c:v>
                </c:pt>
                <c:pt idx="2449">
                  <c:v>108</c:v>
                </c:pt>
                <c:pt idx="2450">
                  <c:v>101.53353333333335</c:v>
                </c:pt>
                <c:pt idx="2451">
                  <c:v>115.45</c:v>
                </c:pt>
                <c:pt idx="2452">
                  <c:v>133.5</c:v>
                </c:pt>
                <c:pt idx="2453">
                  <c:v>154.69999999999999</c:v>
                </c:pt>
                <c:pt idx="2454">
                  <c:v>100.84571428571429</c:v>
                </c:pt>
                <c:pt idx="2455">
                  <c:v>182</c:v>
                </c:pt>
                <c:pt idx="2456">
                  <c:v>180.86666666666667</c:v>
                </c:pt>
                <c:pt idx="2457">
                  <c:v>102.30434782608695</c:v>
                </c:pt>
                <c:pt idx="2458">
                  <c:v>110.17999999999999</c:v>
                </c:pt>
                <c:pt idx="2459">
                  <c:v>102.25</c:v>
                </c:pt>
                <c:pt idx="2460">
                  <c:v>100.78823529411764</c:v>
                </c:pt>
                <c:pt idx="2461">
                  <c:v>103.8</c:v>
                </c:pt>
                <c:pt idx="2462">
                  <c:v>110.70833333333334</c:v>
                </c:pt>
                <c:pt idx="2463">
                  <c:v>116.25000000000001</c:v>
                </c:pt>
                <c:pt idx="2464">
                  <c:v>111.1</c:v>
                </c:pt>
                <c:pt idx="2465">
                  <c:v>180.14285714285714</c:v>
                </c:pt>
                <c:pt idx="2466">
                  <c:v>100</c:v>
                </c:pt>
                <c:pt idx="2467">
                  <c:v>118.5</c:v>
                </c:pt>
                <c:pt idx="2468">
                  <c:v>107.21700000000001</c:v>
                </c:pt>
                <c:pt idx="2469">
                  <c:v>113.66666666666667</c:v>
                </c:pt>
                <c:pt idx="2470">
                  <c:v>103.16400000000002</c:v>
                </c:pt>
                <c:pt idx="2471">
                  <c:v>128</c:v>
                </c:pt>
                <c:pt idx="2472">
                  <c:v>135.76026666666667</c:v>
                </c:pt>
                <c:pt idx="2473">
                  <c:v>100</c:v>
                </c:pt>
                <c:pt idx="2474">
                  <c:v>100.00360000000002</c:v>
                </c:pt>
                <c:pt idx="2475">
                  <c:v>104.71999999999998</c:v>
                </c:pt>
                <c:pt idx="2476">
                  <c:v>105.02249999999999</c:v>
                </c:pt>
                <c:pt idx="2477">
                  <c:v>171.33333333333334</c:v>
                </c:pt>
                <c:pt idx="2478">
                  <c:v>127.49999999999999</c:v>
                </c:pt>
                <c:pt idx="2479">
                  <c:v>133.44333333333333</c:v>
                </c:pt>
                <c:pt idx="2480">
                  <c:v>100</c:v>
                </c:pt>
                <c:pt idx="2481">
                  <c:v>112.91099999999999</c:v>
                </c:pt>
                <c:pt idx="2482">
                  <c:v>100.1</c:v>
                </c:pt>
                <c:pt idx="2483">
                  <c:v>113.72727272727272</c:v>
                </c:pt>
                <c:pt idx="2484">
                  <c:v>119.31742857142855</c:v>
                </c:pt>
                <c:pt idx="2485">
                  <c:v>103.25</c:v>
                </c:pt>
                <c:pt idx="2486">
                  <c:v>265.66666666666669</c:v>
                </c:pt>
                <c:pt idx="2487">
                  <c:v>100.05066666666667</c:v>
                </c:pt>
                <c:pt idx="2488">
                  <c:v>106.69999999999999</c:v>
                </c:pt>
                <c:pt idx="2489">
                  <c:v>133.67142857142858</c:v>
                </c:pt>
                <c:pt idx="2490">
                  <c:v>121.39999999999999</c:v>
                </c:pt>
                <c:pt idx="2491">
                  <c:v>103.2</c:v>
                </c:pt>
                <c:pt idx="2492">
                  <c:v>125</c:v>
                </c:pt>
                <c:pt idx="2493">
                  <c:v>128.69999999999999</c:v>
                </c:pt>
                <c:pt idx="2494">
                  <c:v>101.00533333333333</c:v>
                </c:pt>
                <c:pt idx="2495">
                  <c:v>127.53666666666665</c:v>
                </c:pt>
                <c:pt idx="2496">
                  <c:v>100</c:v>
                </c:pt>
                <c:pt idx="2497">
                  <c:v>112.7715</c:v>
                </c:pt>
                <c:pt idx="2498">
                  <c:v>105.60000000000001</c:v>
                </c:pt>
                <c:pt idx="2499">
                  <c:v>202.625</c:v>
                </c:pt>
                <c:pt idx="2500">
                  <c:v>113.33333333333333</c:v>
                </c:pt>
                <c:pt idx="2501">
                  <c:v>2.5545454545454547</c:v>
                </c:pt>
                <c:pt idx="2502">
                  <c:v>7.8181818181818186E-2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0.6</c:v>
                </c:pt>
                <c:pt idx="2507">
                  <c:v>0</c:v>
                </c:pt>
                <c:pt idx="2508">
                  <c:v>0</c:v>
                </c:pt>
                <c:pt idx="2509">
                  <c:v>1.0526315789473684</c:v>
                </c:pt>
                <c:pt idx="2510">
                  <c:v>0.15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1.7500000000000002</c:v>
                </c:pt>
                <c:pt idx="2515">
                  <c:v>18.600000000000001</c:v>
                </c:pt>
                <c:pt idx="2516">
                  <c:v>0</c:v>
                </c:pt>
                <c:pt idx="2517">
                  <c:v>9.8166666666666664</c:v>
                </c:pt>
                <c:pt idx="2518">
                  <c:v>0</c:v>
                </c:pt>
                <c:pt idx="2519">
                  <c:v>4.3333333333333335E-2</c:v>
                </c:pt>
                <c:pt idx="2520">
                  <c:v>0</c:v>
                </c:pt>
                <c:pt idx="2521">
                  <c:v>109.48792</c:v>
                </c:pt>
                <c:pt idx="2522">
                  <c:v>100</c:v>
                </c:pt>
                <c:pt idx="2523">
                  <c:v>156.44444444444446</c:v>
                </c:pt>
                <c:pt idx="2524">
                  <c:v>101.6</c:v>
                </c:pt>
                <c:pt idx="2525">
                  <c:v>100.325</c:v>
                </c:pt>
                <c:pt idx="2526">
                  <c:v>112.94999999999999</c:v>
                </c:pt>
                <c:pt idx="2527">
                  <c:v>102.125</c:v>
                </c:pt>
                <c:pt idx="2528">
                  <c:v>107.24974999999999</c:v>
                </c:pt>
                <c:pt idx="2529">
                  <c:v>104.28333333333333</c:v>
                </c:pt>
                <c:pt idx="2530">
                  <c:v>100</c:v>
                </c:pt>
                <c:pt idx="2531">
                  <c:v>100.4</c:v>
                </c:pt>
                <c:pt idx="2532">
                  <c:v>126.125</c:v>
                </c:pt>
                <c:pt idx="2533">
                  <c:v>110.66666666666667</c:v>
                </c:pt>
                <c:pt idx="2534">
                  <c:v>105</c:v>
                </c:pt>
                <c:pt idx="2535">
                  <c:v>103.77499999999999</c:v>
                </c:pt>
                <c:pt idx="2536">
                  <c:v>115.99999999999999</c:v>
                </c:pt>
                <c:pt idx="2537">
                  <c:v>110.00000000000001</c:v>
                </c:pt>
                <c:pt idx="2538">
                  <c:v>113.01761111111111</c:v>
                </c:pt>
                <c:pt idx="2539">
                  <c:v>100.25</c:v>
                </c:pt>
                <c:pt idx="2540">
                  <c:v>103.4</c:v>
                </c:pt>
                <c:pt idx="2541">
                  <c:v>107.02857142857142</c:v>
                </c:pt>
                <c:pt idx="2542">
                  <c:v>103.57142857142858</c:v>
                </c:pt>
                <c:pt idx="2543">
                  <c:v>156.4</c:v>
                </c:pt>
                <c:pt idx="2544">
                  <c:v>100.82</c:v>
                </c:pt>
                <c:pt idx="2545">
                  <c:v>195.3</c:v>
                </c:pt>
                <c:pt idx="2546">
                  <c:v>111.71428571428572</c:v>
                </c:pt>
                <c:pt idx="2547">
                  <c:v>119.85454545454546</c:v>
                </c:pt>
                <c:pt idx="2548">
                  <c:v>101.85</c:v>
                </c:pt>
                <c:pt idx="2549">
                  <c:v>102.80254777070064</c:v>
                </c:pt>
                <c:pt idx="2550">
                  <c:v>100.84615384615385</c:v>
                </c:pt>
                <c:pt idx="2551">
                  <c:v>102.73469387755102</c:v>
                </c:pt>
                <c:pt idx="2552">
                  <c:v>106.5</c:v>
                </c:pt>
                <c:pt idx="2553">
                  <c:v>155.53333333333333</c:v>
                </c:pt>
                <c:pt idx="2554">
                  <c:v>122.8</c:v>
                </c:pt>
                <c:pt idx="2555">
                  <c:v>107.35</c:v>
                </c:pt>
                <c:pt idx="2556">
                  <c:v>105.50335570469798</c:v>
                </c:pt>
                <c:pt idx="2557">
                  <c:v>118.44444444444444</c:v>
                </c:pt>
                <c:pt idx="2558">
                  <c:v>108.88</c:v>
                </c:pt>
                <c:pt idx="2559">
                  <c:v>111.25</c:v>
                </c:pt>
                <c:pt idx="2560">
                  <c:v>100.1</c:v>
                </c:pt>
                <c:pt idx="2561">
                  <c:v>0</c:v>
                </c:pt>
                <c:pt idx="2562">
                  <c:v>0.75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0.26666666666666666</c:v>
                </c:pt>
                <c:pt idx="2568">
                  <c:v>0.5</c:v>
                </c:pt>
                <c:pt idx="2569">
                  <c:v>2.2307692307692308</c:v>
                </c:pt>
                <c:pt idx="2570">
                  <c:v>0.84285714285714297</c:v>
                </c:pt>
                <c:pt idx="2571">
                  <c:v>0.25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0.13849999999999998</c:v>
                </c:pt>
                <c:pt idx="2580">
                  <c:v>0.6</c:v>
                </c:pt>
                <c:pt idx="2581">
                  <c:v>10.6</c:v>
                </c:pt>
                <c:pt idx="2582">
                  <c:v>1.1111111111111111E-3</c:v>
                </c:pt>
                <c:pt idx="2583">
                  <c:v>0.5</c:v>
                </c:pt>
                <c:pt idx="2584">
                  <c:v>0</c:v>
                </c:pt>
                <c:pt idx="2585">
                  <c:v>0.16666666666666669</c:v>
                </c:pt>
                <c:pt idx="2586">
                  <c:v>0.16666666666666669</c:v>
                </c:pt>
                <c:pt idx="2587">
                  <c:v>2.4340000000000002</c:v>
                </c:pt>
                <c:pt idx="2588">
                  <c:v>3.8833333333333329</c:v>
                </c:pt>
                <c:pt idx="2589">
                  <c:v>0.01</c:v>
                </c:pt>
                <c:pt idx="2590">
                  <c:v>0</c:v>
                </c:pt>
                <c:pt idx="2591">
                  <c:v>1.7333333333333332</c:v>
                </c:pt>
                <c:pt idx="2592">
                  <c:v>0.16666666666666669</c:v>
                </c:pt>
                <c:pt idx="2593">
                  <c:v>0</c:v>
                </c:pt>
                <c:pt idx="2594">
                  <c:v>1.25E-3</c:v>
                </c:pt>
                <c:pt idx="2595">
                  <c:v>12.166666666666668</c:v>
                </c:pt>
                <c:pt idx="2596">
                  <c:v>23.588571428571427</c:v>
                </c:pt>
                <c:pt idx="2597">
                  <c:v>5.6666666666666661</c:v>
                </c:pt>
                <c:pt idx="2598">
                  <c:v>39</c:v>
                </c:pt>
                <c:pt idx="2599">
                  <c:v>0.99546510341776351</c:v>
                </c:pt>
                <c:pt idx="2600">
                  <c:v>6.9320000000000004</c:v>
                </c:pt>
                <c:pt idx="2601">
                  <c:v>661.4</c:v>
                </c:pt>
                <c:pt idx="2602">
                  <c:v>326.0916666666667</c:v>
                </c:pt>
                <c:pt idx="2603">
                  <c:v>101.48571428571429</c:v>
                </c:pt>
                <c:pt idx="2604">
                  <c:v>104.21799999999999</c:v>
                </c:pt>
                <c:pt idx="2605">
                  <c:v>107.42157000000002</c:v>
                </c:pt>
                <c:pt idx="2606">
                  <c:v>110.05454545454545</c:v>
                </c:pt>
                <c:pt idx="2607">
                  <c:v>407.7</c:v>
                </c:pt>
                <c:pt idx="2608">
                  <c:v>223.92500000000001</c:v>
                </c:pt>
                <c:pt idx="2609">
                  <c:v>303.80111428571428</c:v>
                </c:pt>
                <c:pt idx="2610">
                  <c:v>141.3251043268175</c:v>
                </c:pt>
                <c:pt idx="2611">
                  <c:v>2790.6363636363635</c:v>
                </c:pt>
                <c:pt idx="2612">
                  <c:v>171.76130000000001</c:v>
                </c:pt>
                <c:pt idx="2613">
                  <c:v>101.01333333333334</c:v>
                </c:pt>
                <c:pt idx="2614">
                  <c:v>102</c:v>
                </c:pt>
                <c:pt idx="2615">
                  <c:v>169.76511744127936</c:v>
                </c:pt>
                <c:pt idx="2616">
                  <c:v>114.53400000000001</c:v>
                </c:pt>
                <c:pt idx="2617">
                  <c:v>877.6</c:v>
                </c:pt>
                <c:pt idx="2618">
                  <c:v>105.38666666666667</c:v>
                </c:pt>
                <c:pt idx="2619">
                  <c:v>188.39999999999998</c:v>
                </c:pt>
                <c:pt idx="2620">
                  <c:v>143.65230769230772</c:v>
                </c:pt>
                <c:pt idx="2621">
                  <c:v>145.88</c:v>
                </c:pt>
                <c:pt idx="2622">
                  <c:v>131.184</c:v>
                </c:pt>
                <c:pt idx="2623">
                  <c:v>113.99999999999999</c:v>
                </c:pt>
                <c:pt idx="2624">
                  <c:v>1379.4206249999997</c:v>
                </c:pt>
                <c:pt idx="2625">
                  <c:v>956</c:v>
                </c:pt>
                <c:pt idx="2626">
                  <c:v>112.00000000000001</c:v>
                </c:pt>
                <c:pt idx="2627">
                  <c:v>646.66666666666663</c:v>
                </c:pt>
                <c:pt idx="2628">
                  <c:v>110.36948748510132</c:v>
                </c:pt>
                <c:pt idx="2629">
                  <c:v>127.74000000000001</c:v>
                </c:pt>
                <c:pt idx="2630">
                  <c:v>157.9</c:v>
                </c:pt>
                <c:pt idx="2631">
                  <c:v>114.66525000000001</c:v>
                </c:pt>
                <c:pt idx="2632">
                  <c:v>137.00934579439252</c:v>
                </c:pt>
                <c:pt idx="2633">
                  <c:v>354.62</c:v>
                </c:pt>
                <c:pt idx="2634">
                  <c:v>106.02150537634409</c:v>
                </c:pt>
                <c:pt idx="2635">
                  <c:v>100</c:v>
                </c:pt>
                <c:pt idx="2636">
                  <c:v>187.3</c:v>
                </c:pt>
                <c:pt idx="2637">
                  <c:v>166.2</c:v>
                </c:pt>
                <c:pt idx="2638">
                  <c:v>101.72910662824208</c:v>
                </c:pt>
                <c:pt idx="2639">
                  <c:v>164</c:v>
                </c:pt>
                <c:pt idx="2640">
                  <c:v>105.66666666666666</c:v>
                </c:pt>
                <c:pt idx="2641">
                  <c:v>1</c:v>
                </c:pt>
                <c:pt idx="2642">
                  <c:v>0</c:v>
                </c:pt>
                <c:pt idx="2643">
                  <c:v>33.559730999999999</c:v>
                </c:pt>
                <c:pt idx="2644">
                  <c:v>2.0529999999999999</c:v>
                </c:pt>
                <c:pt idx="2645">
                  <c:v>10.5</c:v>
                </c:pt>
                <c:pt idx="2646">
                  <c:v>8.4172840000000004</c:v>
                </c:pt>
                <c:pt idx="2647">
                  <c:v>1.44</c:v>
                </c:pt>
                <c:pt idx="2648">
                  <c:v>0.88333333333333341</c:v>
                </c:pt>
                <c:pt idx="2649">
                  <c:v>9.920000000000001E-2</c:v>
                </c:pt>
                <c:pt idx="2650">
                  <c:v>0.59666666666666668</c:v>
                </c:pt>
                <c:pt idx="2651">
                  <c:v>1.8689285714285715</c:v>
                </c:pt>
                <c:pt idx="2652">
                  <c:v>0.88500000000000001</c:v>
                </c:pt>
                <c:pt idx="2653">
                  <c:v>11.52156862745098</c:v>
                </c:pt>
                <c:pt idx="2654">
                  <c:v>5.1000000000000004E-2</c:v>
                </c:pt>
                <c:pt idx="2655">
                  <c:v>21.033333333333335</c:v>
                </c:pt>
                <c:pt idx="2656">
                  <c:v>11.436666666666667</c:v>
                </c:pt>
                <c:pt idx="2657">
                  <c:v>18.737933333333334</c:v>
                </c:pt>
                <c:pt idx="2658">
                  <c:v>9.285714285714286E-2</c:v>
                </c:pt>
                <c:pt idx="2659">
                  <c:v>2.7204081632653061</c:v>
                </c:pt>
                <c:pt idx="2660">
                  <c:v>9.5000000000000001E-2</c:v>
                </c:pt>
                <c:pt idx="2661">
                  <c:v>102.89999999999999</c:v>
                </c:pt>
                <c:pt idx="2662">
                  <c:v>106.80000000000001</c:v>
                </c:pt>
                <c:pt idx="2663">
                  <c:v>104.59625</c:v>
                </c:pt>
                <c:pt idx="2664">
                  <c:v>103.42857142857143</c:v>
                </c:pt>
                <c:pt idx="2665">
                  <c:v>123.14285714285715</c:v>
                </c:pt>
                <c:pt idx="2666">
                  <c:v>159.29509999999999</c:v>
                </c:pt>
                <c:pt idx="2667">
                  <c:v>110.66666666666667</c:v>
                </c:pt>
                <c:pt idx="2668">
                  <c:v>170.70000000000002</c:v>
                </c:pt>
                <c:pt idx="2669">
                  <c:v>125.125</c:v>
                </c:pt>
                <c:pt idx="2670">
                  <c:v>6.4158609339642041</c:v>
                </c:pt>
                <c:pt idx="2671">
                  <c:v>11.343999999999999</c:v>
                </c:pt>
                <c:pt idx="2672">
                  <c:v>33.19</c:v>
                </c:pt>
                <c:pt idx="2673">
                  <c:v>27.58</c:v>
                </c:pt>
                <c:pt idx="2674">
                  <c:v>62.839999999999996</c:v>
                </c:pt>
                <c:pt idx="2675">
                  <c:v>7.5880000000000001</c:v>
                </c:pt>
                <c:pt idx="2676">
                  <c:v>50.38095238095238</c:v>
                </c:pt>
                <c:pt idx="2677">
                  <c:v>17.512820512820511</c:v>
                </c:pt>
                <c:pt idx="2678">
                  <c:v>1.375E-2</c:v>
                </c:pt>
                <c:pt idx="2679">
                  <c:v>0.33</c:v>
                </c:pt>
                <c:pt idx="2680">
                  <c:v>0.86250000000000004</c:v>
                </c:pt>
                <c:pt idx="2681">
                  <c:v>0.6875</c:v>
                </c:pt>
                <c:pt idx="2682">
                  <c:v>28.299999999999997</c:v>
                </c:pt>
                <c:pt idx="2683">
                  <c:v>0.24</c:v>
                </c:pt>
                <c:pt idx="2684">
                  <c:v>1.1428571428571428</c:v>
                </c:pt>
                <c:pt idx="2685">
                  <c:v>0.02</c:v>
                </c:pt>
                <c:pt idx="2686">
                  <c:v>0</c:v>
                </c:pt>
                <c:pt idx="2687">
                  <c:v>0</c:v>
                </c:pt>
                <c:pt idx="2688">
                  <c:v>0.14799999999999999</c:v>
                </c:pt>
                <c:pt idx="2689">
                  <c:v>2.8571428571428571E-3</c:v>
                </c:pt>
                <c:pt idx="2690">
                  <c:v>10.7325</c:v>
                </c:pt>
                <c:pt idx="2691">
                  <c:v>5.3846153846153842E-2</c:v>
                </c:pt>
                <c:pt idx="2692">
                  <c:v>0.7142857142857143</c:v>
                </c:pt>
                <c:pt idx="2693">
                  <c:v>0.8</c:v>
                </c:pt>
                <c:pt idx="2694">
                  <c:v>3.3333333333333335E-3</c:v>
                </c:pt>
                <c:pt idx="2695">
                  <c:v>0.47333333333333333</c:v>
                </c:pt>
                <c:pt idx="2696">
                  <c:v>5.65</c:v>
                </c:pt>
                <c:pt idx="2697">
                  <c:v>26.35217391304348</c:v>
                </c:pt>
                <c:pt idx="2698">
                  <c:v>0.325125</c:v>
                </c:pt>
                <c:pt idx="2699">
                  <c:v>0</c:v>
                </c:pt>
                <c:pt idx="2700">
                  <c:v>0.7000700070007001</c:v>
                </c:pt>
                <c:pt idx="2701">
                  <c:v>46.176470588235297</c:v>
                </c:pt>
                <c:pt idx="2702">
                  <c:v>34.410000000000004</c:v>
                </c:pt>
                <c:pt idx="2703">
                  <c:v>103.75000000000001</c:v>
                </c:pt>
                <c:pt idx="2704">
                  <c:v>6.0263157894736841</c:v>
                </c:pt>
                <c:pt idx="2705">
                  <c:v>10.539393939393939</c:v>
                </c:pt>
                <c:pt idx="2706">
                  <c:v>112.29714285714284</c:v>
                </c:pt>
                <c:pt idx="2707">
                  <c:v>350.84462500000001</c:v>
                </c:pt>
                <c:pt idx="2708">
                  <c:v>233.21535</c:v>
                </c:pt>
                <c:pt idx="2709">
                  <c:v>101.60599999999999</c:v>
                </c:pt>
                <c:pt idx="2710">
                  <c:v>153.90035000000003</c:v>
                </c:pt>
                <c:pt idx="2711">
                  <c:v>100.7161125319693</c:v>
                </c:pt>
                <c:pt idx="2712">
                  <c:v>131.38181818181818</c:v>
                </c:pt>
                <c:pt idx="2713">
                  <c:v>102.24133333333334</c:v>
                </c:pt>
                <c:pt idx="2714">
                  <c:v>116.35599999999999</c:v>
                </c:pt>
                <c:pt idx="2715">
                  <c:v>264.62241666666665</c:v>
                </c:pt>
                <c:pt idx="2716">
                  <c:v>119.98010000000001</c:v>
                </c:pt>
                <c:pt idx="2717">
                  <c:v>120.10400000000001</c:v>
                </c:pt>
                <c:pt idx="2718">
                  <c:v>103.58333333333334</c:v>
                </c:pt>
                <c:pt idx="2719">
                  <c:v>108.83333333333334</c:v>
                </c:pt>
                <c:pt idx="2720">
                  <c:v>118.12400000000001</c:v>
                </c:pt>
                <c:pt idx="2721">
                  <c:v>1462</c:v>
                </c:pt>
                <c:pt idx="2722">
                  <c:v>252.54</c:v>
                </c:pt>
                <c:pt idx="2723">
                  <c:v>140.05000000000001</c:v>
                </c:pt>
                <c:pt idx="2724">
                  <c:v>296.87520259319291</c:v>
                </c:pt>
                <c:pt idx="2725">
                  <c:v>144.54249999999999</c:v>
                </c:pt>
                <c:pt idx="2726">
                  <c:v>105.745</c:v>
                </c:pt>
                <c:pt idx="2727">
                  <c:v>493.21000000000004</c:v>
                </c:pt>
                <c:pt idx="2728">
                  <c:v>201.82666666666668</c:v>
                </c:pt>
                <c:pt idx="2729">
                  <c:v>104.44</c:v>
                </c:pt>
                <c:pt idx="2730">
                  <c:v>170.29262962962963</c:v>
                </c:pt>
                <c:pt idx="2731">
                  <c:v>104.30333333333333</c:v>
                </c:pt>
                <c:pt idx="2732">
                  <c:v>118.25000000000001</c:v>
                </c:pt>
                <c:pt idx="2733">
                  <c:v>107.538</c:v>
                </c:pt>
                <c:pt idx="2734">
                  <c:v>2260300</c:v>
                </c:pt>
                <c:pt idx="2735">
                  <c:v>978.13466666666682</c:v>
                </c:pt>
                <c:pt idx="2736">
                  <c:v>122.9</c:v>
                </c:pt>
                <c:pt idx="2737">
                  <c:v>246.0608</c:v>
                </c:pt>
                <c:pt idx="2738">
                  <c:v>147.94</c:v>
                </c:pt>
                <c:pt idx="2739">
                  <c:v>384.09090909090907</c:v>
                </c:pt>
                <c:pt idx="2740">
                  <c:v>103.33333333333334</c:v>
                </c:pt>
                <c:pt idx="2741">
                  <c:v>0.43750000000000006</c:v>
                </c:pt>
                <c:pt idx="2742">
                  <c:v>29.24</c:v>
                </c:pt>
                <c:pt idx="2743">
                  <c:v>0</c:v>
                </c:pt>
                <c:pt idx="2744">
                  <c:v>5.21875</c:v>
                </c:pt>
                <c:pt idx="2745">
                  <c:v>21.887499999999999</c:v>
                </c:pt>
                <c:pt idx="2746">
                  <c:v>26.700000000000003</c:v>
                </c:pt>
                <c:pt idx="2747">
                  <c:v>28.000000000000004</c:v>
                </c:pt>
                <c:pt idx="2748">
                  <c:v>1.06</c:v>
                </c:pt>
                <c:pt idx="2749">
                  <c:v>1.0999999999999999</c:v>
                </c:pt>
                <c:pt idx="2750">
                  <c:v>0</c:v>
                </c:pt>
                <c:pt idx="2751">
                  <c:v>0</c:v>
                </c:pt>
                <c:pt idx="2752">
                  <c:v>11.458333333333332</c:v>
                </c:pt>
                <c:pt idx="2753">
                  <c:v>19</c:v>
                </c:pt>
                <c:pt idx="2754">
                  <c:v>0</c:v>
                </c:pt>
                <c:pt idx="2755">
                  <c:v>52</c:v>
                </c:pt>
                <c:pt idx="2756">
                  <c:v>10.48</c:v>
                </c:pt>
                <c:pt idx="2757">
                  <c:v>0.66666666666666674</c:v>
                </c:pt>
                <c:pt idx="2758">
                  <c:v>11.700000000000001</c:v>
                </c:pt>
                <c:pt idx="2759">
                  <c:v>10.5</c:v>
                </c:pt>
                <c:pt idx="2760">
                  <c:v>0</c:v>
                </c:pt>
                <c:pt idx="2761">
                  <c:v>0.72</c:v>
                </c:pt>
                <c:pt idx="2762">
                  <c:v>0.76923076923076927</c:v>
                </c:pt>
                <c:pt idx="2763">
                  <c:v>0.22842639593908631</c:v>
                </c:pt>
                <c:pt idx="2764">
                  <c:v>1.125</c:v>
                </c:pt>
                <c:pt idx="2765">
                  <c:v>0</c:v>
                </c:pt>
                <c:pt idx="2766">
                  <c:v>2</c:v>
                </c:pt>
                <c:pt idx="2767">
                  <c:v>0.85000000000000009</c:v>
                </c:pt>
                <c:pt idx="2768">
                  <c:v>14.314285714285715</c:v>
                </c:pt>
                <c:pt idx="2769">
                  <c:v>0.25</c:v>
                </c:pt>
                <c:pt idx="2770">
                  <c:v>10.411249999999999</c:v>
                </c:pt>
                <c:pt idx="2771">
                  <c:v>0</c:v>
                </c:pt>
                <c:pt idx="2772">
                  <c:v>0</c:v>
                </c:pt>
                <c:pt idx="2773">
                  <c:v>0.18867924528301888</c:v>
                </c:pt>
                <c:pt idx="2774">
                  <c:v>14.249999999999998</c:v>
                </c:pt>
                <c:pt idx="2775">
                  <c:v>3</c:v>
                </c:pt>
                <c:pt idx="2776">
                  <c:v>7.8809523809523814</c:v>
                </c:pt>
                <c:pt idx="2777">
                  <c:v>0.33333333333333337</c:v>
                </c:pt>
                <c:pt idx="2778">
                  <c:v>25.545454545454543</c:v>
                </c:pt>
                <c:pt idx="2779">
                  <c:v>2.12</c:v>
                </c:pt>
                <c:pt idx="2780">
                  <c:v>0</c:v>
                </c:pt>
                <c:pt idx="2781">
                  <c:v>105.28</c:v>
                </c:pt>
                <c:pt idx="2782">
                  <c:v>120</c:v>
                </c:pt>
                <c:pt idx="2783">
                  <c:v>114.5</c:v>
                </c:pt>
                <c:pt idx="2784">
                  <c:v>119</c:v>
                </c:pt>
                <c:pt idx="2785">
                  <c:v>104.67999999999999</c:v>
                </c:pt>
                <c:pt idx="2786">
                  <c:v>117.83999999999999</c:v>
                </c:pt>
                <c:pt idx="2787">
                  <c:v>119.7</c:v>
                </c:pt>
                <c:pt idx="2788">
                  <c:v>102.49999999999999</c:v>
                </c:pt>
                <c:pt idx="2789">
                  <c:v>101.16666666666667</c:v>
                </c:pt>
                <c:pt idx="2790">
                  <c:v>105.33333333333333</c:v>
                </c:pt>
                <c:pt idx="2791">
                  <c:v>102.49999999999999</c:v>
                </c:pt>
                <c:pt idx="2792">
                  <c:v>107.60000000000001</c:v>
                </c:pt>
                <c:pt idx="2793">
                  <c:v>110.5675</c:v>
                </c:pt>
                <c:pt idx="2794">
                  <c:v>150</c:v>
                </c:pt>
                <c:pt idx="2795">
                  <c:v>104.28571428571429</c:v>
                </c:pt>
                <c:pt idx="2796">
                  <c:v>115.5</c:v>
                </c:pt>
                <c:pt idx="2797">
                  <c:v>102.64512500000001</c:v>
                </c:pt>
                <c:pt idx="2798">
                  <c:v>101.4</c:v>
                </c:pt>
                <c:pt idx="2799">
                  <c:v>116.6348</c:v>
                </c:pt>
                <c:pt idx="2800">
                  <c:v>133</c:v>
                </c:pt>
                <c:pt idx="2801">
                  <c:v>133.20000000000002</c:v>
                </c:pt>
                <c:pt idx="2802">
                  <c:v>101.83333333333333</c:v>
                </c:pt>
                <c:pt idx="2803">
                  <c:v>127.95</c:v>
                </c:pt>
                <c:pt idx="2804">
                  <c:v>114.99999999999999</c:v>
                </c:pt>
                <c:pt idx="2805">
                  <c:v>110.00000000000001</c:v>
                </c:pt>
                <c:pt idx="2806">
                  <c:v>112.1</c:v>
                </c:pt>
                <c:pt idx="2807">
                  <c:v>126</c:v>
                </c:pt>
                <c:pt idx="2808">
                  <c:v>100.24444444444444</c:v>
                </c:pt>
                <c:pt idx="2809">
                  <c:v>102.4</c:v>
                </c:pt>
                <c:pt idx="2810">
                  <c:v>108.2</c:v>
                </c:pt>
                <c:pt idx="2811">
                  <c:v>100.27</c:v>
                </c:pt>
                <c:pt idx="2812">
                  <c:v>113.3</c:v>
                </c:pt>
                <c:pt idx="2813">
                  <c:v>127.57571428571428</c:v>
                </c:pt>
                <c:pt idx="2814">
                  <c:v>107.73333333333332</c:v>
                </c:pt>
                <c:pt idx="2815">
                  <c:v>242</c:v>
                </c:pt>
                <c:pt idx="2816">
                  <c:v>141.56666666666666</c:v>
                </c:pt>
                <c:pt idx="2817">
                  <c:v>130</c:v>
                </c:pt>
                <c:pt idx="2818">
                  <c:v>106.03</c:v>
                </c:pt>
                <c:pt idx="2819">
                  <c:v>104.80000000000001</c:v>
                </c:pt>
                <c:pt idx="2820">
                  <c:v>136</c:v>
                </c:pt>
                <c:pt idx="2821">
                  <c:v>100</c:v>
                </c:pt>
                <c:pt idx="2822">
                  <c:v>100</c:v>
                </c:pt>
                <c:pt idx="2823">
                  <c:v>124</c:v>
                </c:pt>
                <c:pt idx="2824">
                  <c:v>116.92307692307693</c:v>
                </c:pt>
                <c:pt idx="2825">
                  <c:v>103.33333333333334</c:v>
                </c:pt>
                <c:pt idx="2826">
                  <c:v>107.74999999999999</c:v>
                </c:pt>
                <c:pt idx="2827">
                  <c:v>120.24999999999999</c:v>
                </c:pt>
                <c:pt idx="2828">
                  <c:v>100.37894736842105</c:v>
                </c:pt>
                <c:pt idx="2829">
                  <c:v>106.52</c:v>
                </c:pt>
                <c:pt idx="2830">
                  <c:v>100</c:v>
                </c:pt>
                <c:pt idx="2831">
                  <c:v>110.66666666666667</c:v>
                </c:pt>
                <c:pt idx="2832">
                  <c:v>114.71959999999999</c:v>
                </c:pt>
                <c:pt idx="2833">
                  <c:v>108.25925925925925</c:v>
                </c:pt>
                <c:pt idx="2834">
                  <c:v>170</c:v>
                </c:pt>
                <c:pt idx="2835">
                  <c:v>187.09899999999999</c:v>
                </c:pt>
                <c:pt idx="2836">
                  <c:v>107.77777777777777</c:v>
                </c:pt>
                <c:pt idx="2837">
                  <c:v>100</c:v>
                </c:pt>
                <c:pt idx="2838">
                  <c:v>120.24999999999999</c:v>
                </c:pt>
                <c:pt idx="2839">
                  <c:v>111.42857142857143</c:v>
                </c:pt>
                <c:pt idx="2840">
                  <c:v>104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5.4545454545454541</c:v>
                </c:pt>
                <c:pt idx="2845">
                  <c:v>31.546666666666667</c:v>
                </c:pt>
                <c:pt idx="2846">
                  <c:v>0</c:v>
                </c:pt>
                <c:pt idx="2847">
                  <c:v>0</c:v>
                </c:pt>
                <c:pt idx="2848">
                  <c:v>0.2</c:v>
                </c:pt>
                <c:pt idx="2849">
                  <c:v>1</c:v>
                </c:pt>
                <c:pt idx="2850">
                  <c:v>3.8875000000000002</c:v>
                </c:pt>
                <c:pt idx="2851">
                  <c:v>0</c:v>
                </c:pt>
                <c:pt idx="2852">
                  <c:v>1.9</c:v>
                </c:pt>
                <c:pt idx="2853">
                  <c:v>0</c:v>
                </c:pt>
                <c:pt idx="2854">
                  <c:v>41.699999999999996</c:v>
                </c:pt>
                <c:pt idx="2855">
                  <c:v>50</c:v>
                </c:pt>
                <c:pt idx="2856">
                  <c:v>4.8666666666666663</c:v>
                </c:pt>
                <c:pt idx="2857">
                  <c:v>19.736842105263158</c:v>
                </c:pt>
                <c:pt idx="2858">
                  <c:v>0</c:v>
                </c:pt>
                <c:pt idx="2859">
                  <c:v>1.7500000000000002</c:v>
                </c:pt>
                <c:pt idx="2860">
                  <c:v>6.65</c:v>
                </c:pt>
                <c:pt idx="2861">
                  <c:v>32</c:v>
                </c:pt>
                <c:pt idx="2862">
                  <c:v>0.43307086614173229</c:v>
                </c:pt>
                <c:pt idx="2863">
                  <c:v>0.04</c:v>
                </c:pt>
                <c:pt idx="2864">
                  <c:v>1.6</c:v>
                </c:pt>
                <c:pt idx="2865">
                  <c:v>0</c:v>
                </c:pt>
                <c:pt idx="2866">
                  <c:v>0.89999999999999991</c:v>
                </c:pt>
                <c:pt idx="2867">
                  <c:v>20.16</c:v>
                </c:pt>
                <c:pt idx="2868">
                  <c:v>42.011733333333332</c:v>
                </c:pt>
                <c:pt idx="2869">
                  <c:v>0.88500000000000001</c:v>
                </c:pt>
                <c:pt idx="2870">
                  <c:v>15</c:v>
                </c:pt>
                <c:pt idx="2871">
                  <c:v>4.67</c:v>
                </c:pt>
                <c:pt idx="2872">
                  <c:v>0</c:v>
                </c:pt>
                <c:pt idx="2873">
                  <c:v>38.119999999999997</c:v>
                </c:pt>
                <c:pt idx="2874">
                  <c:v>5.42</c:v>
                </c:pt>
                <c:pt idx="2875">
                  <c:v>3.4999999999999996E-2</c:v>
                </c:pt>
                <c:pt idx="2876">
                  <c:v>0</c:v>
                </c:pt>
                <c:pt idx="2877">
                  <c:v>10.833333333333334</c:v>
                </c:pt>
                <c:pt idx="2878">
                  <c:v>2.1</c:v>
                </c:pt>
                <c:pt idx="2879">
                  <c:v>0.2589285714285714</c:v>
                </c:pt>
                <c:pt idx="2880">
                  <c:v>23.333333333333332</c:v>
                </c:pt>
                <c:pt idx="2881">
                  <c:v>0</c:v>
                </c:pt>
                <c:pt idx="2882">
                  <c:v>33.6</c:v>
                </c:pt>
                <c:pt idx="2883">
                  <c:v>19.079999999999998</c:v>
                </c:pt>
                <c:pt idx="2884">
                  <c:v>0.41111111111111115</c:v>
                </c:pt>
                <c:pt idx="2885">
                  <c:v>32.5</c:v>
                </c:pt>
                <c:pt idx="2886">
                  <c:v>5</c:v>
                </c:pt>
                <c:pt idx="2887">
                  <c:v>0.16666666666666669</c:v>
                </c:pt>
                <c:pt idx="2888">
                  <c:v>0</c:v>
                </c:pt>
                <c:pt idx="2889">
                  <c:v>38.066666666666663</c:v>
                </c:pt>
                <c:pt idx="2890">
                  <c:v>1.05</c:v>
                </c:pt>
                <c:pt idx="2891">
                  <c:v>2.73</c:v>
                </c:pt>
                <c:pt idx="2892">
                  <c:v>9.0909090909090917</c:v>
                </c:pt>
                <c:pt idx="2893">
                  <c:v>0.5</c:v>
                </c:pt>
                <c:pt idx="2894">
                  <c:v>0</c:v>
                </c:pt>
                <c:pt idx="2895">
                  <c:v>4.5999999999999996</c:v>
                </c:pt>
                <c:pt idx="2896">
                  <c:v>20.833333333333336</c:v>
                </c:pt>
                <c:pt idx="2897">
                  <c:v>4.583333333333333</c:v>
                </c:pt>
                <c:pt idx="2898">
                  <c:v>4.2133333333333338</c:v>
                </c:pt>
                <c:pt idx="2899">
                  <c:v>0</c:v>
                </c:pt>
                <c:pt idx="2900">
                  <c:v>61.909090909090914</c:v>
                </c:pt>
                <c:pt idx="2901">
                  <c:v>0.8</c:v>
                </c:pt>
                <c:pt idx="2902">
                  <c:v>1.6666666666666666E-2</c:v>
                </c:pt>
                <c:pt idx="2903">
                  <c:v>0.77999999999999992</c:v>
                </c:pt>
                <c:pt idx="2904">
                  <c:v>5</c:v>
                </c:pt>
                <c:pt idx="2905">
                  <c:v>17.771428571428572</c:v>
                </c:pt>
                <c:pt idx="2906">
                  <c:v>9.4166666666666661</c:v>
                </c:pt>
                <c:pt idx="2907">
                  <c:v>0.08</c:v>
                </c:pt>
                <c:pt idx="2908">
                  <c:v>2.75</c:v>
                </c:pt>
                <c:pt idx="2909">
                  <c:v>1.1111111111111112E-2</c:v>
                </c:pt>
                <c:pt idx="2910">
                  <c:v>3.3333333333333335E-3</c:v>
                </c:pt>
                <c:pt idx="2911">
                  <c:v>36.5</c:v>
                </c:pt>
                <c:pt idx="2912">
                  <c:v>14.058171745152354</c:v>
                </c:pt>
                <c:pt idx="2913">
                  <c:v>0.02</c:v>
                </c:pt>
                <c:pt idx="2914">
                  <c:v>4.0000000000000001E-3</c:v>
                </c:pt>
                <c:pt idx="2915">
                  <c:v>61.1</c:v>
                </c:pt>
                <c:pt idx="2916">
                  <c:v>7.8378378378378386</c:v>
                </c:pt>
                <c:pt idx="2917">
                  <c:v>21.85</c:v>
                </c:pt>
                <c:pt idx="2918">
                  <c:v>27.24</c:v>
                </c:pt>
                <c:pt idx="2919">
                  <c:v>8.5</c:v>
                </c:pt>
                <c:pt idx="2920">
                  <c:v>26.840000000000003</c:v>
                </c:pt>
                <c:pt idx="2921">
                  <c:v>129</c:v>
                </c:pt>
                <c:pt idx="2922">
                  <c:v>100</c:v>
                </c:pt>
                <c:pt idx="2923">
                  <c:v>100</c:v>
                </c:pt>
                <c:pt idx="2924">
                  <c:v>103.2</c:v>
                </c:pt>
                <c:pt idx="2925">
                  <c:v>102.44597777777777</c:v>
                </c:pt>
                <c:pt idx="2926">
                  <c:v>125</c:v>
                </c:pt>
                <c:pt idx="2927">
                  <c:v>130.83333333333334</c:v>
                </c:pt>
                <c:pt idx="2928">
                  <c:v>100</c:v>
                </c:pt>
                <c:pt idx="2929">
                  <c:v>102.06937499999999</c:v>
                </c:pt>
                <c:pt idx="2930">
                  <c:v>100.92000000000002</c:v>
                </c:pt>
                <c:pt idx="2931">
                  <c:v>106</c:v>
                </c:pt>
                <c:pt idx="2932">
                  <c:v>105.0967741935484</c:v>
                </c:pt>
                <c:pt idx="2933">
                  <c:v>102.76</c:v>
                </c:pt>
                <c:pt idx="2934">
                  <c:v>108</c:v>
                </c:pt>
                <c:pt idx="2935">
                  <c:v>100.88571428571429</c:v>
                </c:pt>
                <c:pt idx="2936">
                  <c:v>128</c:v>
                </c:pt>
                <c:pt idx="2937">
                  <c:v>133.33333333333331</c:v>
                </c:pt>
                <c:pt idx="2938">
                  <c:v>101.375</c:v>
                </c:pt>
                <c:pt idx="2939">
                  <c:v>102.875</c:v>
                </c:pt>
                <c:pt idx="2940">
                  <c:v>107.24000000000001</c:v>
                </c:pt>
                <c:pt idx="2941">
                  <c:v>4.0000000000000001E-3</c:v>
                </c:pt>
                <c:pt idx="2942">
                  <c:v>20.424999999999997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0.1</c:v>
                </c:pt>
                <c:pt idx="2947">
                  <c:v>4.2880000000000003</c:v>
                </c:pt>
                <c:pt idx="2948">
                  <c:v>4.8000000000000004E-3</c:v>
                </c:pt>
                <c:pt idx="2949">
                  <c:v>2.5</c:v>
                </c:pt>
                <c:pt idx="2950">
                  <c:v>0</c:v>
                </c:pt>
                <c:pt idx="2951">
                  <c:v>2.1919999999999997</c:v>
                </c:pt>
                <c:pt idx="2952">
                  <c:v>8.0250000000000004</c:v>
                </c:pt>
                <c:pt idx="2953">
                  <c:v>0.15125</c:v>
                </c:pt>
                <c:pt idx="2954">
                  <c:v>0</c:v>
                </c:pt>
                <c:pt idx="2955">
                  <c:v>59.583333333333336</c:v>
                </c:pt>
                <c:pt idx="2956">
                  <c:v>16.734177215189874</c:v>
                </c:pt>
                <c:pt idx="2957">
                  <c:v>1.8666666666666669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109.62</c:v>
                </c:pt>
                <c:pt idx="2962">
                  <c:v>121.8</c:v>
                </c:pt>
                <c:pt idx="2963">
                  <c:v>106.85</c:v>
                </c:pt>
                <c:pt idx="2964">
                  <c:v>100.71379999999999</c:v>
                </c:pt>
                <c:pt idx="2965">
                  <c:v>109.00000000000001</c:v>
                </c:pt>
                <c:pt idx="2966">
                  <c:v>113.63000000000001</c:v>
                </c:pt>
                <c:pt idx="2967">
                  <c:v>113.92</c:v>
                </c:pt>
                <c:pt idx="2968">
                  <c:v>106</c:v>
                </c:pt>
                <c:pt idx="2969">
                  <c:v>162.5</c:v>
                </c:pt>
                <c:pt idx="2970">
                  <c:v>106</c:v>
                </c:pt>
                <c:pt idx="2971">
                  <c:v>100.15624999999999</c:v>
                </c:pt>
                <c:pt idx="2972">
                  <c:v>105.35000000000001</c:v>
                </c:pt>
                <c:pt idx="2973">
                  <c:v>174.8</c:v>
                </c:pt>
                <c:pt idx="2974">
                  <c:v>102</c:v>
                </c:pt>
                <c:pt idx="2975">
                  <c:v>100.125</c:v>
                </c:pt>
                <c:pt idx="2976">
                  <c:v>171.42857142857142</c:v>
                </c:pt>
                <c:pt idx="2977">
                  <c:v>113.56666666666666</c:v>
                </c:pt>
                <c:pt idx="2978">
                  <c:v>129.46666666666667</c:v>
                </c:pt>
                <c:pt idx="2979">
                  <c:v>101.4</c:v>
                </c:pt>
                <c:pt idx="2980">
                  <c:v>109.16666666666666</c:v>
                </c:pt>
                <c:pt idx="2981">
                  <c:v>128.92500000000001</c:v>
                </c:pt>
                <c:pt idx="2982">
                  <c:v>102.06</c:v>
                </c:pt>
                <c:pt idx="2983">
                  <c:v>146.53957758620692</c:v>
                </c:pt>
                <c:pt idx="2984">
                  <c:v>100.352</c:v>
                </c:pt>
                <c:pt idx="2985">
                  <c:v>121.64999999999999</c:v>
                </c:pt>
                <c:pt idx="2986">
                  <c:v>105.5</c:v>
                </c:pt>
                <c:pt idx="2987">
                  <c:v>110.4008</c:v>
                </c:pt>
                <c:pt idx="2988">
                  <c:v>100</c:v>
                </c:pt>
                <c:pt idx="2989">
                  <c:v>176.535</c:v>
                </c:pt>
                <c:pt idx="2990">
                  <c:v>100</c:v>
                </c:pt>
                <c:pt idx="2991">
                  <c:v>103.29411764705883</c:v>
                </c:pt>
                <c:pt idx="2992">
                  <c:v>104.5</c:v>
                </c:pt>
                <c:pt idx="2993">
                  <c:v>100.29999999999998</c:v>
                </c:pt>
                <c:pt idx="2994">
                  <c:v>457.74666666666673</c:v>
                </c:pt>
                <c:pt idx="2995">
                  <c:v>104.96000000000001</c:v>
                </c:pt>
                <c:pt idx="2996">
                  <c:v>171.94285714285715</c:v>
                </c:pt>
                <c:pt idx="2997">
                  <c:v>103.73000000000002</c:v>
                </c:pt>
                <c:pt idx="2998">
                  <c:v>103.029</c:v>
                </c:pt>
                <c:pt idx="2999">
                  <c:v>118.88888888888889</c:v>
                </c:pt>
                <c:pt idx="3000">
                  <c:v>100</c:v>
                </c:pt>
                <c:pt idx="3001">
                  <c:v>318.69988910451895</c:v>
                </c:pt>
                <c:pt idx="3002">
                  <c:v>108.50614285714286</c:v>
                </c:pt>
                <c:pt idx="3003">
                  <c:v>101.16666666666667</c:v>
                </c:pt>
                <c:pt idx="3004">
                  <c:v>112.815</c:v>
                </c:pt>
                <c:pt idx="3005">
                  <c:v>120.49622641509434</c:v>
                </c:pt>
                <c:pt idx="3006">
                  <c:v>107.74999999999999</c:v>
                </c:pt>
                <c:pt idx="3007">
                  <c:v>180</c:v>
                </c:pt>
                <c:pt idx="3008">
                  <c:v>101.16666666666667</c:v>
                </c:pt>
                <c:pt idx="3009">
                  <c:v>119.756</c:v>
                </c:pt>
                <c:pt idx="3010">
                  <c:v>158</c:v>
                </c:pt>
                <c:pt idx="3011">
                  <c:v>123.66666666666666</c:v>
                </c:pt>
                <c:pt idx="3012">
                  <c:v>117.12499999999999</c:v>
                </c:pt>
                <c:pt idx="3013">
                  <c:v>156.96</c:v>
                </c:pt>
                <c:pt idx="3014">
                  <c:v>113.104</c:v>
                </c:pt>
                <c:pt idx="3015">
                  <c:v>103.17647058823529</c:v>
                </c:pt>
                <c:pt idx="3016">
                  <c:v>102.61176470588236</c:v>
                </c:pt>
                <c:pt idx="3017">
                  <c:v>105.84090909090908</c:v>
                </c:pt>
                <c:pt idx="3018">
                  <c:v>100.71428571428571</c:v>
                </c:pt>
                <c:pt idx="3019">
                  <c:v>121.23333333333332</c:v>
                </c:pt>
                <c:pt idx="3020">
                  <c:v>100.57142857142858</c:v>
                </c:pt>
                <c:pt idx="3021">
                  <c:v>116.02222222222223</c:v>
                </c:pt>
                <c:pt idx="3022">
                  <c:v>100.88</c:v>
                </c:pt>
                <c:pt idx="3023">
                  <c:v>103</c:v>
                </c:pt>
                <c:pt idx="3024">
                  <c:v>246.42</c:v>
                </c:pt>
                <c:pt idx="3025">
                  <c:v>302.2</c:v>
                </c:pt>
                <c:pt idx="3026">
                  <c:v>143.33333333333334</c:v>
                </c:pt>
                <c:pt idx="3027">
                  <c:v>131.44</c:v>
                </c:pt>
                <c:pt idx="3028">
                  <c:v>168.01999999999998</c:v>
                </c:pt>
                <c:pt idx="3029">
                  <c:v>109.67666666666666</c:v>
                </c:pt>
                <c:pt idx="3030">
                  <c:v>106.6857142857143</c:v>
                </c:pt>
                <c:pt idx="3031">
                  <c:v>100</c:v>
                </c:pt>
                <c:pt idx="3032">
                  <c:v>127.2</c:v>
                </c:pt>
                <c:pt idx="3033">
                  <c:v>146.53333333333333</c:v>
                </c:pt>
                <c:pt idx="3034">
                  <c:v>112.53599999999999</c:v>
                </c:pt>
                <c:pt idx="3035">
                  <c:v>108.78684000000001</c:v>
                </c:pt>
                <c:pt idx="3036">
                  <c:v>126.732</c:v>
                </c:pt>
                <c:pt idx="3037">
                  <c:v>213.20000000000002</c:v>
                </c:pt>
                <c:pt idx="3038">
                  <c:v>100.49999999999999</c:v>
                </c:pt>
                <c:pt idx="3039">
                  <c:v>108.71389999999998</c:v>
                </c:pt>
                <c:pt idx="3040">
                  <c:v>107.5</c:v>
                </c:pt>
                <c:pt idx="3041">
                  <c:v>110.48192771084338</c:v>
                </c:pt>
                <c:pt idx="3042">
                  <c:v>128</c:v>
                </c:pt>
                <c:pt idx="3043">
                  <c:v>110.00666666666667</c:v>
                </c:pt>
                <c:pt idx="3044">
                  <c:v>109.34166666666667</c:v>
                </c:pt>
                <c:pt idx="3045">
                  <c:v>132.70650000000001</c:v>
                </c:pt>
                <c:pt idx="3046">
                  <c:v>190.84810126582278</c:v>
                </c:pt>
                <c:pt idx="3047">
                  <c:v>149</c:v>
                </c:pt>
                <c:pt idx="3048">
                  <c:v>166.4</c:v>
                </c:pt>
                <c:pt idx="3049">
                  <c:v>106.66666666666667</c:v>
                </c:pt>
                <c:pt idx="3050">
                  <c:v>106</c:v>
                </c:pt>
                <c:pt idx="3051">
                  <c:v>23.62857142857143</c:v>
                </c:pt>
                <c:pt idx="3052">
                  <c:v>0.15</c:v>
                </c:pt>
                <c:pt idx="3053">
                  <c:v>0.4</c:v>
                </c:pt>
                <c:pt idx="3054">
                  <c:v>0</c:v>
                </c:pt>
                <c:pt idx="3055">
                  <c:v>5.0000000000000001E-3</c:v>
                </c:pt>
                <c:pt idx="3056">
                  <c:v>0</c:v>
                </c:pt>
                <c:pt idx="3057">
                  <c:v>0</c:v>
                </c:pt>
                <c:pt idx="3058">
                  <c:v>1.6666666666666666E-2</c:v>
                </c:pt>
                <c:pt idx="3059">
                  <c:v>3.0066666666666664</c:v>
                </c:pt>
                <c:pt idx="3060">
                  <c:v>0.15227272727272728</c:v>
                </c:pt>
                <c:pt idx="3061">
                  <c:v>0</c:v>
                </c:pt>
                <c:pt idx="3062">
                  <c:v>66.84</c:v>
                </c:pt>
                <c:pt idx="3063">
                  <c:v>19.566666666666666</c:v>
                </c:pt>
                <c:pt idx="3064">
                  <c:v>11.294666666666666</c:v>
                </c:pt>
                <c:pt idx="3065">
                  <c:v>0.04</c:v>
                </c:pt>
                <c:pt idx="3066">
                  <c:v>11.985714285714286</c:v>
                </c:pt>
                <c:pt idx="3067">
                  <c:v>2.5</c:v>
                </c:pt>
                <c:pt idx="3068">
                  <c:v>6.9999999999999993E-2</c:v>
                </c:pt>
                <c:pt idx="3069">
                  <c:v>14.099999999999998</c:v>
                </c:pt>
                <c:pt idx="3070">
                  <c:v>3.34</c:v>
                </c:pt>
                <c:pt idx="3071">
                  <c:v>59.774999999999999</c:v>
                </c:pt>
                <c:pt idx="3072">
                  <c:v>1.6666666666666666E-2</c:v>
                </c:pt>
                <c:pt idx="3073">
                  <c:v>2.3035714285714284E-2</c:v>
                </c:pt>
                <c:pt idx="3074">
                  <c:v>8.8000000000000009E-2</c:v>
                </c:pt>
                <c:pt idx="3075">
                  <c:v>8.64</c:v>
                </c:pt>
                <c:pt idx="3076">
                  <c:v>15.06</c:v>
                </c:pt>
                <c:pt idx="3077">
                  <c:v>0.47727272727272729</c:v>
                </c:pt>
                <c:pt idx="3078">
                  <c:v>0.11833333333333333</c:v>
                </c:pt>
                <c:pt idx="3079">
                  <c:v>0.8417399858735245</c:v>
                </c:pt>
                <c:pt idx="3080">
                  <c:v>1.8799999999999997E-2</c:v>
                </c:pt>
                <c:pt idx="3081">
                  <c:v>0.21029999999999999</c:v>
                </c:pt>
                <c:pt idx="3082">
                  <c:v>0</c:v>
                </c:pt>
                <c:pt idx="3083">
                  <c:v>0.27999999999999997</c:v>
                </c:pt>
                <c:pt idx="3084">
                  <c:v>11.57920670115792</c:v>
                </c:pt>
                <c:pt idx="3085">
                  <c:v>2.44</c:v>
                </c:pt>
                <c:pt idx="3086">
                  <c:v>0.25</c:v>
                </c:pt>
                <c:pt idx="3087">
                  <c:v>0.625</c:v>
                </c:pt>
                <c:pt idx="3088">
                  <c:v>0.19384615384615383</c:v>
                </c:pt>
                <c:pt idx="3089">
                  <c:v>23.416</c:v>
                </c:pt>
                <c:pt idx="3090">
                  <c:v>5.0808888888888886</c:v>
                </c:pt>
                <c:pt idx="3091">
                  <c:v>15.920000000000002</c:v>
                </c:pt>
                <c:pt idx="3092">
                  <c:v>1.1831900000000002</c:v>
                </c:pt>
                <c:pt idx="3093">
                  <c:v>22.75</c:v>
                </c:pt>
                <c:pt idx="3094">
                  <c:v>2.5000000000000001E-2</c:v>
                </c:pt>
                <c:pt idx="3095">
                  <c:v>0.33512064343163539</c:v>
                </c:pt>
                <c:pt idx="3096">
                  <c:v>3.9750000000000001</c:v>
                </c:pt>
                <c:pt idx="3097">
                  <c:v>17.150000000000002</c:v>
                </c:pt>
                <c:pt idx="3098">
                  <c:v>3.6080041046690612</c:v>
                </c:pt>
                <c:pt idx="3099">
                  <c:v>13.900000000000002</c:v>
                </c:pt>
                <c:pt idx="3100">
                  <c:v>15.225</c:v>
                </c:pt>
                <c:pt idx="3101">
                  <c:v>12</c:v>
                </c:pt>
                <c:pt idx="3102">
                  <c:v>39.112499999999997</c:v>
                </c:pt>
                <c:pt idx="3103">
                  <c:v>0.26829268292682928</c:v>
                </c:pt>
                <c:pt idx="3104">
                  <c:v>29.625</c:v>
                </c:pt>
                <c:pt idx="3105">
                  <c:v>42.360992301112063</c:v>
                </c:pt>
                <c:pt idx="3106">
                  <c:v>4.1000000000000005</c:v>
                </c:pt>
                <c:pt idx="3107">
                  <c:v>19.762499999999999</c:v>
                </c:pt>
                <c:pt idx="3108">
                  <c:v>5.1999999999999998E-2</c:v>
                </c:pt>
                <c:pt idx="3109">
                  <c:v>25.030188679245285</c:v>
                </c:pt>
                <c:pt idx="3110">
                  <c:v>0.04</c:v>
                </c:pt>
                <c:pt idx="3111">
                  <c:v>26.640000000000004</c:v>
                </c:pt>
                <c:pt idx="3112">
                  <c:v>4.7363636363636363</c:v>
                </c:pt>
                <c:pt idx="3113">
                  <c:v>4.2435339894712749</c:v>
                </c:pt>
                <c:pt idx="3114">
                  <c:v>0</c:v>
                </c:pt>
                <c:pt idx="3115">
                  <c:v>3</c:v>
                </c:pt>
                <c:pt idx="3116">
                  <c:v>57.333333333333336</c:v>
                </c:pt>
                <c:pt idx="3117">
                  <c:v>0.1</c:v>
                </c:pt>
                <c:pt idx="3118">
                  <c:v>0.31</c:v>
                </c:pt>
                <c:pt idx="3119">
                  <c:v>0.05</c:v>
                </c:pt>
                <c:pt idx="3120">
                  <c:v>9.8461538461538465E-3</c:v>
                </c:pt>
                <c:pt idx="3121">
                  <c:v>0.66666666666666674</c:v>
                </c:pt>
                <c:pt idx="3122">
                  <c:v>58.291457286432156</c:v>
                </c:pt>
                <c:pt idx="3123">
                  <c:v>68.153599999999997</c:v>
                </c:pt>
                <c:pt idx="3124">
                  <c:v>3.2499999999999999E-3</c:v>
                </c:pt>
                <c:pt idx="3125">
                  <c:v>0</c:v>
                </c:pt>
                <c:pt idx="3126">
                  <c:v>4.16</c:v>
                </c:pt>
                <c:pt idx="3127">
                  <c:v>0</c:v>
                </c:pt>
                <c:pt idx="3128">
                  <c:v>108.60666666666667</c:v>
                </c:pt>
                <c:pt idx="3129">
                  <c:v>0.8</c:v>
                </c:pt>
                <c:pt idx="3130">
                  <c:v>3.75</c:v>
                </c:pt>
                <c:pt idx="3131">
                  <c:v>15.731707317073171</c:v>
                </c:pt>
                <c:pt idx="3132">
                  <c:v>3.3333333333333333E-2</c:v>
                </c:pt>
                <c:pt idx="3133">
                  <c:v>108</c:v>
                </c:pt>
                <c:pt idx="3134">
                  <c:v>22.5</c:v>
                </c:pt>
                <c:pt idx="3135">
                  <c:v>20.849420849420849</c:v>
                </c:pt>
                <c:pt idx="3136">
                  <c:v>127.8</c:v>
                </c:pt>
                <c:pt idx="3137">
                  <c:v>3.3333333333333335</c:v>
                </c:pt>
                <c:pt idx="3138">
                  <c:v>0</c:v>
                </c:pt>
                <c:pt idx="3139">
                  <c:v>5.4</c:v>
                </c:pt>
                <c:pt idx="3140">
                  <c:v>0.96</c:v>
                </c:pt>
                <c:pt idx="3141">
                  <c:v>51.6</c:v>
                </c:pt>
                <c:pt idx="3142">
                  <c:v>1.6363636363636365</c:v>
                </c:pt>
                <c:pt idx="3143">
                  <c:v>0</c:v>
                </c:pt>
                <c:pt idx="3144">
                  <c:v>75.400000000000006</c:v>
                </c:pt>
                <c:pt idx="3145">
                  <c:v>0</c:v>
                </c:pt>
                <c:pt idx="3146">
                  <c:v>10.5</c:v>
                </c:pt>
                <c:pt idx="3147">
                  <c:v>117.52499999999999</c:v>
                </c:pt>
                <c:pt idx="3148">
                  <c:v>131.16666666666669</c:v>
                </c:pt>
                <c:pt idx="3149">
                  <c:v>104</c:v>
                </c:pt>
                <c:pt idx="3150">
                  <c:v>101</c:v>
                </c:pt>
                <c:pt idx="3151">
                  <c:v>100.4</c:v>
                </c:pt>
                <c:pt idx="3152">
                  <c:v>105.95454545454545</c:v>
                </c:pt>
                <c:pt idx="3153">
                  <c:v>335.58333333333337</c:v>
                </c:pt>
                <c:pt idx="3154">
                  <c:v>112.92857142857142</c:v>
                </c:pt>
                <c:pt idx="3155">
                  <c:v>188.50460000000001</c:v>
                </c:pt>
                <c:pt idx="3156">
                  <c:v>101.81818181818181</c:v>
                </c:pt>
                <c:pt idx="3157">
                  <c:v>101</c:v>
                </c:pt>
                <c:pt idx="3158">
                  <c:v>113.99999999999999</c:v>
                </c:pt>
                <c:pt idx="3159">
                  <c:v>133.48133333333334</c:v>
                </c:pt>
                <c:pt idx="3160">
                  <c:v>101.53333333333335</c:v>
                </c:pt>
                <c:pt idx="3161">
                  <c:v>105.1</c:v>
                </c:pt>
                <c:pt idx="3162">
                  <c:v>127.15</c:v>
                </c:pt>
                <c:pt idx="3163">
                  <c:v>111.15384615384616</c:v>
                </c:pt>
                <c:pt idx="3164">
                  <c:v>106.76</c:v>
                </c:pt>
                <c:pt idx="3165">
                  <c:v>162.66666666666666</c:v>
                </c:pt>
                <c:pt idx="3166">
                  <c:v>160.22808571428573</c:v>
                </c:pt>
                <c:pt idx="3167">
                  <c:v>116.16666666666666</c:v>
                </c:pt>
                <c:pt idx="3168">
                  <c:v>124.2</c:v>
                </c:pt>
                <c:pt idx="3169">
                  <c:v>103.01249999999999</c:v>
                </c:pt>
                <c:pt idx="3170">
                  <c:v>112.25</c:v>
                </c:pt>
                <c:pt idx="3171">
                  <c:v>108.8142857142857</c:v>
                </c:pt>
                <c:pt idx="3172">
                  <c:v>114.99999999999999</c:v>
                </c:pt>
                <c:pt idx="3173">
                  <c:v>103</c:v>
                </c:pt>
                <c:pt idx="3174">
                  <c:v>101.13333333333334</c:v>
                </c:pt>
                <c:pt idx="3175">
                  <c:v>109.55999999999999</c:v>
                </c:pt>
                <c:pt idx="3176">
                  <c:v>114.8421052631579</c:v>
                </c:pt>
                <c:pt idx="3177">
                  <c:v>117.39999999999999</c:v>
                </c:pt>
                <c:pt idx="3178">
                  <c:v>171.73333333333335</c:v>
                </c:pt>
                <c:pt idx="3179">
                  <c:v>114.16238095238094</c:v>
                </c:pt>
                <c:pt idx="3180">
                  <c:v>119.75</c:v>
                </c:pt>
                <c:pt idx="3181">
                  <c:v>109.00000000000001</c:v>
                </c:pt>
                <c:pt idx="3182">
                  <c:v>100.88571428571429</c:v>
                </c:pt>
                <c:pt idx="3183">
                  <c:v>109.00000000000001</c:v>
                </c:pt>
                <c:pt idx="3184">
                  <c:v>107.20930232558139</c:v>
                </c:pt>
                <c:pt idx="3185">
                  <c:v>100</c:v>
                </c:pt>
                <c:pt idx="3186">
                  <c:v>102.18750000000001</c:v>
                </c:pt>
                <c:pt idx="3187">
                  <c:v>116.29333333333334</c:v>
                </c:pt>
                <c:pt idx="3188">
                  <c:v>65</c:v>
                </c:pt>
                <c:pt idx="3189">
                  <c:v>12.327272727272726</c:v>
                </c:pt>
                <c:pt idx="3190">
                  <c:v>0</c:v>
                </c:pt>
                <c:pt idx="3191">
                  <c:v>4.0266666666666664</c:v>
                </c:pt>
                <c:pt idx="3192">
                  <c:v>1.02</c:v>
                </c:pt>
                <c:pt idx="3193">
                  <c:v>11.74</c:v>
                </c:pt>
                <c:pt idx="3194">
                  <c:v>0</c:v>
                </c:pt>
                <c:pt idx="3195">
                  <c:v>59.142857142857139</c:v>
                </c:pt>
                <c:pt idx="3196">
                  <c:v>0.06</c:v>
                </c:pt>
                <c:pt idx="3197">
                  <c:v>11.450000000000001</c:v>
                </c:pt>
                <c:pt idx="3198">
                  <c:v>0.36666666666666664</c:v>
                </c:pt>
                <c:pt idx="3199">
                  <c:v>52.16</c:v>
                </c:pt>
                <c:pt idx="3200">
                  <c:v>2E-3</c:v>
                </c:pt>
                <c:pt idx="3201">
                  <c:v>1.25</c:v>
                </c:pt>
                <c:pt idx="3202">
                  <c:v>54.52</c:v>
                </c:pt>
                <c:pt idx="3203">
                  <c:v>25</c:v>
                </c:pt>
                <c:pt idx="3204">
                  <c:v>0</c:v>
                </c:pt>
                <c:pt idx="3205">
                  <c:v>3.4125000000000001</c:v>
                </c:pt>
                <c:pt idx="3206">
                  <c:v>0</c:v>
                </c:pt>
                <c:pt idx="3207">
                  <c:v>46.36363636363636</c:v>
                </c:pt>
                <c:pt idx="3208">
                  <c:v>103.49999999999999</c:v>
                </c:pt>
                <c:pt idx="3209">
                  <c:v>119.32315789473684</c:v>
                </c:pt>
                <c:pt idx="3210">
                  <c:v>125.76666666666667</c:v>
                </c:pt>
                <c:pt idx="3211">
                  <c:v>119.74347826086958</c:v>
                </c:pt>
                <c:pt idx="3212">
                  <c:v>126.25</c:v>
                </c:pt>
                <c:pt idx="3213">
                  <c:v>100.11666666666667</c:v>
                </c:pt>
                <c:pt idx="3214">
                  <c:v>102.13333333333334</c:v>
                </c:pt>
                <c:pt idx="3215">
                  <c:v>100.35142857142858</c:v>
                </c:pt>
                <c:pt idx="3216">
                  <c:v>100.05</c:v>
                </c:pt>
                <c:pt idx="3217">
                  <c:v>116.02222222222223</c:v>
                </c:pt>
                <c:pt idx="3218">
                  <c:v>102.1</c:v>
                </c:pt>
                <c:pt idx="3219">
                  <c:v>100.11000000000001</c:v>
                </c:pt>
                <c:pt idx="3220">
                  <c:v>100.84</c:v>
                </c:pt>
                <c:pt idx="3221">
                  <c:v>103.42499999999998</c:v>
                </c:pt>
                <c:pt idx="3222">
                  <c:v>124.8</c:v>
                </c:pt>
                <c:pt idx="3223">
                  <c:v>109.51612903225806</c:v>
                </c:pt>
                <c:pt idx="3224">
                  <c:v>102.03333333333333</c:v>
                </c:pt>
                <c:pt idx="3225">
                  <c:v>102.35000000000001</c:v>
                </c:pt>
                <c:pt idx="3226">
                  <c:v>104.16666666666667</c:v>
                </c:pt>
                <c:pt idx="3227">
                  <c:v>125</c:v>
                </c:pt>
                <c:pt idx="3228">
                  <c:v>102.34285714285714</c:v>
                </c:pt>
                <c:pt idx="3229">
                  <c:v>107.86500000000001</c:v>
                </c:pt>
                <c:pt idx="3230">
                  <c:v>109.88461538461539</c:v>
                </c:pt>
                <c:pt idx="3231">
                  <c:v>161</c:v>
                </c:pt>
                <c:pt idx="3232">
                  <c:v>131.20000000000002</c:v>
                </c:pt>
                <c:pt idx="3233">
                  <c:v>118.8</c:v>
                </c:pt>
                <c:pt idx="3234">
                  <c:v>100.39275000000001</c:v>
                </c:pt>
                <c:pt idx="3235">
                  <c:v>103.20666666666666</c:v>
                </c:pt>
                <c:pt idx="3236">
                  <c:v>100.6</c:v>
                </c:pt>
                <c:pt idx="3237">
                  <c:v>100.78754285714287</c:v>
                </c:pt>
                <c:pt idx="3238">
                  <c:v>112.32142857142857</c:v>
                </c:pt>
                <c:pt idx="3239">
                  <c:v>105.91914022517912</c:v>
                </c:pt>
                <c:pt idx="3240">
                  <c:v>100.56666666666668</c:v>
                </c:pt>
                <c:pt idx="3241">
                  <c:v>115.30588235294117</c:v>
                </c:pt>
                <c:pt idx="3242">
                  <c:v>127.30419999999999</c:v>
                </c:pt>
                <c:pt idx="3243">
                  <c:v>102.83750000000001</c:v>
                </c:pt>
                <c:pt idx="3244">
                  <c:v>102.9375</c:v>
                </c:pt>
                <c:pt idx="3245">
                  <c:v>104.3047619047619</c:v>
                </c:pt>
                <c:pt idx="3246">
                  <c:v>111.22000000000001</c:v>
                </c:pt>
                <c:pt idx="3247">
                  <c:v>105.86</c:v>
                </c:pt>
                <c:pt idx="3248">
                  <c:v>100.79166666666666</c:v>
                </c:pt>
                <c:pt idx="3249">
                  <c:v>104.92727272727274</c:v>
                </c:pt>
                <c:pt idx="3250">
                  <c:v>101.55199999999999</c:v>
                </c:pt>
                <c:pt idx="3251">
                  <c:v>110.73333333333333</c:v>
                </c:pt>
                <c:pt idx="3252">
                  <c:v>127.82222222222221</c:v>
                </c:pt>
                <c:pt idx="3253">
                  <c:v>101.82500000000002</c:v>
                </c:pt>
                <c:pt idx="3254">
                  <c:v>101.25769230769231</c:v>
                </c:pt>
                <c:pt idx="3255">
                  <c:v>175</c:v>
                </c:pt>
                <c:pt idx="3256">
                  <c:v>128.06</c:v>
                </c:pt>
                <c:pt idx="3257">
                  <c:v>106.29949999999999</c:v>
                </c:pt>
                <c:pt idx="3258">
                  <c:v>105.21428571428571</c:v>
                </c:pt>
                <c:pt idx="3259">
                  <c:v>106.16782608695652</c:v>
                </c:pt>
                <c:pt idx="3260">
                  <c:v>109.24000000000001</c:v>
                </c:pt>
                <c:pt idx="3261">
                  <c:v>100.45454545454547</c:v>
                </c:pt>
                <c:pt idx="3262">
                  <c:v>103.04098360655738</c:v>
                </c:pt>
                <c:pt idx="3263">
                  <c:v>112.1664</c:v>
                </c:pt>
                <c:pt idx="3264">
                  <c:v>103</c:v>
                </c:pt>
                <c:pt idx="3265">
                  <c:v>164</c:v>
                </c:pt>
                <c:pt idx="3266">
                  <c:v>131.28333333333333</c:v>
                </c:pt>
                <c:pt idx="3267">
                  <c:v>102.1</c:v>
                </c:pt>
                <c:pt idx="3268">
                  <c:v>128</c:v>
                </c:pt>
                <c:pt idx="3269">
                  <c:v>101.49999999999999</c:v>
                </c:pt>
                <c:pt idx="3270">
                  <c:v>101.66666666666666</c:v>
                </c:pt>
                <c:pt idx="3271">
                  <c:v>130</c:v>
                </c:pt>
                <c:pt idx="3272">
                  <c:v>154.43</c:v>
                </c:pt>
                <c:pt idx="3273">
                  <c:v>107.4</c:v>
                </c:pt>
                <c:pt idx="3274">
                  <c:v>101.32258064516128</c:v>
                </c:pt>
                <c:pt idx="3275">
                  <c:v>100.27777777777777</c:v>
                </c:pt>
                <c:pt idx="3276">
                  <c:v>116.84444444444443</c:v>
                </c:pt>
                <c:pt idx="3277">
                  <c:v>108.60000000000001</c:v>
                </c:pt>
                <c:pt idx="3278">
                  <c:v>103.4</c:v>
                </c:pt>
                <c:pt idx="3279">
                  <c:v>114.27586206896552</c:v>
                </c:pt>
                <c:pt idx="3280">
                  <c:v>103</c:v>
                </c:pt>
                <c:pt idx="3281">
                  <c:v>121.6</c:v>
                </c:pt>
                <c:pt idx="3282">
                  <c:v>102.6467741935484</c:v>
                </c:pt>
                <c:pt idx="3283">
                  <c:v>104.75000000000001</c:v>
                </c:pt>
                <c:pt idx="3284">
                  <c:v>101.6</c:v>
                </c:pt>
                <c:pt idx="3285">
                  <c:v>112.10242048409683</c:v>
                </c:pt>
                <c:pt idx="3286">
                  <c:v>101.76666666666667</c:v>
                </c:pt>
                <c:pt idx="3287">
                  <c:v>100</c:v>
                </c:pt>
                <c:pt idx="3288">
                  <c:v>100.26489999999998</c:v>
                </c:pt>
                <c:pt idx="3289">
                  <c:v>133.04200000000003</c:v>
                </c:pt>
                <c:pt idx="3290">
                  <c:v>121.2</c:v>
                </c:pt>
                <c:pt idx="3291">
                  <c:v>113.99999999999999</c:v>
                </c:pt>
                <c:pt idx="3292">
                  <c:v>286.13861386138615</c:v>
                </c:pt>
                <c:pt idx="3293">
                  <c:v>170.44444444444446</c:v>
                </c:pt>
                <c:pt idx="3294">
                  <c:v>118.33333333333333</c:v>
                </c:pt>
                <c:pt idx="3295">
                  <c:v>102.85857142857142</c:v>
                </c:pt>
                <c:pt idx="3296">
                  <c:v>144.06666666666666</c:v>
                </c:pt>
                <c:pt idx="3297">
                  <c:v>100.07272727272726</c:v>
                </c:pt>
                <c:pt idx="3298">
                  <c:v>101.73</c:v>
                </c:pt>
                <c:pt idx="3299">
                  <c:v>116.19999999999999</c:v>
                </c:pt>
                <c:pt idx="3300">
                  <c:v>136.16666666666666</c:v>
                </c:pt>
                <c:pt idx="3301">
                  <c:v>133.46666666666667</c:v>
                </c:pt>
                <c:pt idx="3302">
                  <c:v>103.39285714285715</c:v>
                </c:pt>
                <c:pt idx="3303">
                  <c:v>115.88888888888889</c:v>
                </c:pt>
                <c:pt idx="3304">
                  <c:v>104.51666666666665</c:v>
                </c:pt>
                <c:pt idx="3305">
                  <c:v>102.02500000000001</c:v>
                </c:pt>
                <c:pt idx="3306">
                  <c:v>175.33333333333334</c:v>
                </c:pt>
                <c:pt idx="3307">
                  <c:v>106.67999999999999</c:v>
                </c:pt>
                <c:pt idx="3308">
                  <c:v>122.28571428571429</c:v>
                </c:pt>
                <c:pt idx="3309">
                  <c:v>159.42857142857144</c:v>
                </c:pt>
                <c:pt idx="3310">
                  <c:v>100.07692307692308</c:v>
                </c:pt>
                <c:pt idx="3311">
                  <c:v>109.84</c:v>
                </c:pt>
                <c:pt idx="3312">
                  <c:v>100.03999999999999</c:v>
                </c:pt>
                <c:pt idx="3313">
                  <c:v>116.05000000000001</c:v>
                </c:pt>
                <c:pt idx="3314">
                  <c:v>210.75</c:v>
                </c:pt>
                <c:pt idx="3315">
                  <c:v>110.00000000000001</c:v>
                </c:pt>
                <c:pt idx="3316">
                  <c:v>100.08673425918037</c:v>
                </c:pt>
                <c:pt idx="3317">
                  <c:v>106.19047619047619</c:v>
                </c:pt>
                <c:pt idx="3318">
                  <c:v>125.6</c:v>
                </c:pt>
                <c:pt idx="3319">
                  <c:v>108</c:v>
                </c:pt>
                <c:pt idx="3320">
                  <c:v>101</c:v>
                </c:pt>
                <c:pt idx="3321">
                  <c:v>107.4</c:v>
                </c:pt>
                <c:pt idx="3322">
                  <c:v>101.51515151515152</c:v>
                </c:pt>
                <c:pt idx="3323">
                  <c:v>125.89999999999999</c:v>
                </c:pt>
                <c:pt idx="3324">
                  <c:v>101.66666666666666</c:v>
                </c:pt>
                <c:pt idx="3325">
                  <c:v>112.5</c:v>
                </c:pt>
                <c:pt idx="3326">
                  <c:v>101.375</c:v>
                </c:pt>
                <c:pt idx="3327">
                  <c:v>101.25</c:v>
                </c:pt>
                <c:pt idx="3328">
                  <c:v>146.38888888888889</c:v>
                </c:pt>
                <c:pt idx="3329">
                  <c:v>116.8</c:v>
                </c:pt>
                <c:pt idx="3330">
                  <c:v>106.26666666666667</c:v>
                </c:pt>
                <c:pt idx="3331">
                  <c:v>104.52</c:v>
                </c:pt>
                <c:pt idx="3332">
                  <c:v>100</c:v>
                </c:pt>
                <c:pt idx="3333">
                  <c:v>104.57142857142858</c:v>
                </c:pt>
                <c:pt idx="3334">
                  <c:v>138.62051149573753</c:v>
                </c:pt>
                <c:pt idx="3335">
                  <c:v>100.32000000000001</c:v>
                </c:pt>
                <c:pt idx="3336">
                  <c:v>100</c:v>
                </c:pt>
                <c:pt idx="3337">
                  <c:v>110.2</c:v>
                </c:pt>
                <c:pt idx="3338">
                  <c:v>102.18</c:v>
                </c:pt>
                <c:pt idx="3339">
                  <c:v>104.35000000000001</c:v>
                </c:pt>
                <c:pt idx="3340">
                  <c:v>138.16666666666666</c:v>
                </c:pt>
                <c:pt idx="3341">
                  <c:v>100</c:v>
                </c:pt>
                <c:pt idx="3342">
                  <c:v>101.66666666666666</c:v>
                </c:pt>
                <c:pt idx="3343">
                  <c:v>171.42857142857142</c:v>
                </c:pt>
                <c:pt idx="3344">
                  <c:v>101.44444444444444</c:v>
                </c:pt>
                <c:pt idx="3345">
                  <c:v>130</c:v>
                </c:pt>
                <c:pt idx="3346">
                  <c:v>110.00000000000001</c:v>
                </c:pt>
                <c:pt idx="3347">
                  <c:v>119.44999999999999</c:v>
                </c:pt>
                <c:pt idx="3348">
                  <c:v>100.2909090909091</c:v>
                </c:pt>
                <c:pt idx="3349">
                  <c:v>153.4</c:v>
                </c:pt>
                <c:pt idx="3350">
                  <c:v>104.42857142857143</c:v>
                </c:pt>
                <c:pt idx="3351">
                  <c:v>101.1</c:v>
                </c:pt>
                <c:pt idx="3352">
                  <c:v>107.52</c:v>
                </c:pt>
                <c:pt idx="3353">
                  <c:v>315</c:v>
                </c:pt>
                <c:pt idx="3354">
                  <c:v>101.93333333333334</c:v>
                </c:pt>
                <c:pt idx="3355">
                  <c:v>126.28571428571429</c:v>
                </c:pt>
                <c:pt idx="3356">
                  <c:v>101.4</c:v>
                </c:pt>
                <c:pt idx="3357">
                  <c:v>101</c:v>
                </c:pt>
                <c:pt idx="3358">
                  <c:v>102.99000000000001</c:v>
                </c:pt>
                <c:pt idx="3359">
                  <c:v>106.25</c:v>
                </c:pt>
                <c:pt idx="3360">
                  <c:v>101.37777777777779</c:v>
                </c:pt>
                <c:pt idx="3361">
                  <c:v>113.46000000000001</c:v>
                </c:pt>
                <c:pt idx="3362">
                  <c:v>218.00000000000003</c:v>
                </c:pt>
                <c:pt idx="3363">
                  <c:v>101.41935483870968</c:v>
                </c:pt>
                <c:pt idx="3364">
                  <c:v>105.93333333333332</c:v>
                </c:pt>
                <c:pt idx="3365">
                  <c:v>104</c:v>
                </c:pt>
                <c:pt idx="3366">
                  <c:v>221</c:v>
                </c:pt>
                <c:pt idx="3367">
                  <c:v>118.66666666666667</c:v>
                </c:pt>
                <c:pt idx="3368">
                  <c:v>104.60000000000001</c:v>
                </c:pt>
                <c:pt idx="3369">
                  <c:v>103.89999999999999</c:v>
                </c:pt>
                <c:pt idx="3370">
                  <c:v>117.73333333333333</c:v>
                </c:pt>
                <c:pt idx="3371">
                  <c:v>138.5</c:v>
                </c:pt>
                <c:pt idx="3372">
                  <c:v>103.49999999999999</c:v>
                </c:pt>
                <c:pt idx="3373">
                  <c:v>100.25</c:v>
                </c:pt>
                <c:pt idx="3374">
                  <c:v>106.57142857142856</c:v>
                </c:pt>
                <c:pt idx="3375">
                  <c:v>100</c:v>
                </c:pt>
                <c:pt idx="3376">
                  <c:v>100.01249999999999</c:v>
                </c:pt>
                <c:pt idx="3377">
                  <c:v>101.05</c:v>
                </c:pt>
                <c:pt idx="3378">
                  <c:v>107.63636363636364</c:v>
                </c:pt>
                <c:pt idx="3379">
                  <c:v>103.64999999999999</c:v>
                </c:pt>
                <c:pt idx="3380">
                  <c:v>104.43333333333334</c:v>
                </c:pt>
                <c:pt idx="3381">
                  <c:v>102.25</c:v>
                </c:pt>
                <c:pt idx="3382">
                  <c:v>100.74285714285713</c:v>
                </c:pt>
                <c:pt idx="3383">
                  <c:v>111.71428571428572</c:v>
                </c:pt>
                <c:pt idx="3384">
                  <c:v>100.01100000000001</c:v>
                </c:pt>
                <c:pt idx="3385">
                  <c:v>100</c:v>
                </c:pt>
                <c:pt idx="3386">
                  <c:v>105</c:v>
                </c:pt>
                <c:pt idx="3387">
                  <c:v>116.86666666666667</c:v>
                </c:pt>
                <c:pt idx="3388">
                  <c:v>103.8</c:v>
                </c:pt>
                <c:pt idx="3389">
                  <c:v>114.5</c:v>
                </c:pt>
                <c:pt idx="3390">
                  <c:v>102.4</c:v>
                </c:pt>
                <c:pt idx="3391">
                  <c:v>223</c:v>
                </c:pt>
                <c:pt idx="3392">
                  <c:v>100</c:v>
                </c:pt>
                <c:pt idx="3393">
                  <c:v>105.80000000000001</c:v>
                </c:pt>
                <c:pt idx="3394">
                  <c:v>142.36363636363635</c:v>
                </c:pt>
                <c:pt idx="3395">
                  <c:v>184</c:v>
                </c:pt>
                <c:pt idx="3396">
                  <c:v>104.33333333333333</c:v>
                </c:pt>
                <c:pt idx="3397">
                  <c:v>112.00000000000001</c:v>
                </c:pt>
                <c:pt idx="3398">
                  <c:v>111.07499999999999</c:v>
                </c:pt>
                <c:pt idx="3399">
                  <c:v>103.75000000000001</c:v>
                </c:pt>
                <c:pt idx="3400">
                  <c:v>100.41</c:v>
                </c:pt>
                <c:pt idx="3401">
                  <c:v>101.86206896551724</c:v>
                </c:pt>
                <c:pt idx="3402">
                  <c:v>109.76666666666665</c:v>
                </c:pt>
                <c:pt idx="3403">
                  <c:v>100</c:v>
                </c:pt>
                <c:pt idx="3404">
                  <c:v>122</c:v>
                </c:pt>
                <c:pt idx="3405">
                  <c:v>137.57142857142856</c:v>
                </c:pt>
                <c:pt idx="3406">
                  <c:v>100.31000000000002</c:v>
                </c:pt>
                <c:pt idx="3407">
                  <c:v>107.1</c:v>
                </c:pt>
                <c:pt idx="3408">
                  <c:v>211</c:v>
                </c:pt>
                <c:pt idx="3409">
                  <c:v>123.6</c:v>
                </c:pt>
                <c:pt idx="3410">
                  <c:v>108.5</c:v>
                </c:pt>
                <c:pt idx="3411">
                  <c:v>103.56666666666668</c:v>
                </c:pt>
                <c:pt idx="3412">
                  <c:v>100</c:v>
                </c:pt>
                <c:pt idx="3413">
                  <c:v>130</c:v>
                </c:pt>
                <c:pt idx="3414">
                  <c:v>103.49999999999999</c:v>
                </c:pt>
                <c:pt idx="3415">
                  <c:v>100</c:v>
                </c:pt>
                <c:pt idx="3416">
                  <c:v>119.6</c:v>
                </c:pt>
                <c:pt idx="3417">
                  <c:v>100.00058823529412</c:v>
                </c:pt>
                <c:pt idx="3418">
                  <c:v>100.875</c:v>
                </c:pt>
                <c:pt idx="3419">
                  <c:v>106.54545454545455</c:v>
                </c:pt>
                <c:pt idx="3420">
                  <c:v>138</c:v>
                </c:pt>
                <c:pt idx="3421">
                  <c:v>101.15</c:v>
                </c:pt>
                <c:pt idx="3422">
                  <c:v>109.1</c:v>
                </c:pt>
                <c:pt idx="3423">
                  <c:v>140</c:v>
                </c:pt>
                <c:pt idx="3424">
                  <c:v>103.58333333333334</c:v>
                </c:pt>
                <c:pt idx="3425">
                  <c:v>102.97033333333331</c:v>
                </c:pt>
                <c:pt idx="3426">
                  <c:v>108.13333333333333</c:v>
                </c:pt>
                <c:pt idx="3427">
                  <c:v>100</c:v>
                </c:pt>
                <c:pt idx="3428">
                  <c:v>102.75000000000001</c:v>
                </c:pt>
                <c:pt idx="3429">
                  <c:v>130</c:v>
                </c:pt>
                <c:pt idx="3430">
                  <c:v>108.54949999999999</c:v>
                </c:pt>
                <c:pt idx="3431">
                  <c:v>100</c:v>
                </c:pt>
                <c:pt idx="3432">
                  <c:v>109.65</c:v>
                </c:pt>
                <c:pt idx="3433">
                  <c:v>100.26315789473684</c:v>
                </c:pt>
                <c:pt idx="3434">
                  <c:v>105.55000000000001</c:v>
                </c:pt>
                <c:pt idx="3435">
                  <c:v>112.00000000000001</c:v>
                </c:pt>
                <c:pt idx="3436">
                  <c:v>105.89999999999999</c:v>
                </c:pt>
                <c:pt idx="3437">
                  <c:v>101</c:v>
                </c:pt>
                <c:pt idx="3438">
                  <c:v>104.2</c:v>
                </c:pt>
                <c:pt idx="3439">
                  <c:v>134.67833333333334</c:v>
                </c:pt>
                <c:pt idx="3440">
                  <c:v>105.2184</c:v>
                </c:pt>
                <c:pt idx="3441">
                  <c:v>102.60000000000001</c:v>
                </c:pt>
                <c:pt idx="3442">
                  <c:v>100</c:v>
                </c:pt>
                <c:pt idx="3443">
                  <c:v>185.5</c:v>
                </c:pt>
                <c:pt idx="3444">
                  <c:v>289</c:v>
                </c:pt>
                <c:pt idx="3445">
                  <c:v>100</c:v>
                </c:pt>
                <c:pt idx="3446">
                  <c:v>108.2</c:v>
                </c:pt>
                <c:pt idx="3447">
                  <c:v>107.80000000000001</c:v>
                </c:pt>
                <c:pt idx="3448">
                  <c:v>109.76190476190477</c:v>
                </c:pt>
                <c:pt idx="3449">
                  <c:v>170.625</c:v>
                </c:pt>
                <c:pt idx="3450">
                  <c:v>152</c:v>
                </c:pt>
                <c:pt idx="3451">
                  <c:v>101.23076923076924</c:v>
                </c:pt>
                <c:pt idx="3452">
                  <c:v>153.19999999999999</c:v>
                </c:pt>
                <c:pt idx="3453">
                  <c:v>128.33333333333334</c:v>
                </c:pt>
                <c:pt idx="3454">
                  <c:v>100.71428571428571</c:v>
                </c:pt>
                <c:pt idx="3455">
                  <c:v>100.64999999999999</c:v>
                </c:pt>
                <c:pt idx="3456">
                  <c:v>191.3</c:v>
                </c:pt>
                <c:pt idx="3457">
                  <c:v>140.19999999999999</c:v>
                </c:pt>
                <c:pt idx="3458">
                  <c:v>124.33537832310839</c:v>
                </c:pt>
                <c:pt idx="3459">
                  <c:v>126.2</c:v>
                </c:pt>
                <c:pt idx="3460">
                  <c:v>190</c:v>
                </c:pt>
                <c:pt idx="3461">
                  <c:v>139</c:v>
                </c:pt>
                <c:pt idx="3462">
                  <c:v>202</c:v>
                </c:pt>
                <c:pt idx="3463">
                  <c:v>103.38000000000001</c:v>
                </c:pt>
                <c:pt idx="3464">
                  <c:v>102.3236</c:v>
                </c:pt>
                <c:pt idx="3465">
                  <c:v>103</c:v>
                </c:pt>
                <c:pt idx="3466">
                  <c:v>127.14285714285714</c:v>
                </c:pt>
                <c:pt idx="3467">
                  <c:v>101</c:v>
                </c:pt>
                <c:pt idx="3468">
                  <c:v>121.78</c:v>
                </c:pt>
                <c:pt idx="3469">
                  <c:v>113.39285714285714</c:v>
                </c:pt>
                <c:pt idx="3470">
                  <c:v>150</c:v>
                </c:pt>
                <c:pt idx="3471">
                  <c:v>214.6</c:v>
                </c:pt>
                <c:pt idx="3472">
                  <c:v>102.05</c:v>
                </c:pt>
                <c:pt idx="3473">
                  <c:v>100</c:v>
                </c:pt>
                <c:pt idx="3474">
                  <c:v>101</c:v>
                </c:pt>
                <c:pt idx="3475">
                  <c:v>113.33333333333333</c:v>
                </c:pt>
                <c:pt idx="3476">
                  <c:v>104</c:v>
                </c:pt>
                <c:pt idx="3477">
                  <c:v>115.33333333333333</c:v>
                </c:pt>
                <c:pt idx="3478">
                  <c:v>112.85000000000001</c:v>
                </c:pt>
                <c:pt idx="3479">
                  <c:v>127.86666666666666</c:v>
                </c:pt>
                <c:pt idx="3480">
                  <c:v>142.66666666666669</c:v>
                </c:pt>
                <c:pt idx="3481">
                  <c:v>118.8</c:v>
                </c:pt>
                <c:pt idx="3482">
                  <c:v>138.33333333333334</c:v>
                </c:pt>
                <c:pt idx="3483">
                  <c:v>159.9402985074627</c:v>
                </c:pt>
                <c:pt idx="3484">
                  <c:v>114.24000000000001</c:v>
                </c:pt>
                <c:pt idx="3485">
                  <c:v>100.60606060606061</c:v>
                </c:pt>
                <c:pt idx="3486">
                  <c:v>155.20000000000002</c:v>
                </c:pt>
                <c:pt idx="3487">
                  <c:v>127.75000000000001</c:v>
                </c:pt>
                <c:pt idx="3488">
                  <c:v>121.2</c:v>
                </c:pt>
                <c:pt idx="3489">
                  <c:v>112.7</c:v>
                </c:pt>
                <c:pt idx="3490">
                  <c:v>127.49999999999999</c:v>
                </c:pt>
                <c:pt idx="3491">
                  <c:v>158.20000000000002</c:v>
                </c:pt>
                <c:pt idx="3492">
                  <c:v>105.26894736842105</c:v>
                </c:pt>
                <c:pt idx="3493">
                  <c:v>100</c:v>
                </c:pt>
                <c:pt idx="3494">
                  <c:v>100</c:v>
                </c:pt>
                <c:pt idx="3495">
                  <c:v>106.86</c:v>
                </c:pt>
                <c:pt idx="3496">
                  <c:v>124.4</c:v>
                </c:pt>
                <c:pt idx="3497">
                  <c:v>108.70406189555126</c:v>
                </c:pt>
                <c:pt idx="3498">
                  <c:v>102.42424242424242</c:v>
                </c:pt>
                <c:pt idx="3499">
                  <c:v>105.5</c:v>
                </c:pt>
                <c:pt idx="3500">
                  <c:v>106.3</c:v>
                </c:pt>
                <c:pt idx="3501">
                  <c:v>100.66666666666666</c:v>
                </c:pt>
                <c:pt idx="3502">
                  <c:v>105.4</c:v>
                </c:pt>
                <c:pt idx="3503">
                  <c:v>107.55999999999999</c:v>
                </c:pt>
                <c:pt idx="3504">
                  <c:v>100</c:v>
                </c:pt>
                <c:pt idx="3505">
                  <c:v>103.76</c:v>
                </c:pt>
                <c:pt idx="3506">
                  <c:v>101.49999999999999</c:v>
                </c:pt>
                <c:pt idx="3507">
                  <c:v>104.4</c:v>
                </c:pt>
                <c:pt idx="3508">
                  <c:v>180</c:v>
                </c:pt>
                <c:pt idx="3509">
                  <c:v>106.33333333333333</c:v>
                </c:pt>
                <c:pt idx="3510">
                  <c:v>100.55555555555556</c:v>
                </c:pt>
                <c:pt idx="3511">
                  <c:v>101.2</c:v>
                </c:pt>
                <c:pt idx="3512">
                  <c:v>100</c:v>
                </c:pt>
                <c:pt idx="3513">
                  <c:v>118.39285714285714</c:v>
                </c:pt>
                <c:pt idx="3514">
                  <c:v>110.00000000000001</c:v>
                </c:pt>
                <c:pt idx="3515">
                  <c:v>102.66666666666666</c:v>
                </c:pt>
                <c:pt idx="3516">
                  <c:v>100</c:v>
                </c:pt>
                <c:pt idx="3517">
                  <c:v>100</c:v>
                </c:pt>
                <c:pt idx="3518">
                  <c:v>110.04599999999999</c:v>
                </c:pt>
                <c:pt idx="3519">
                  <c:v>101.35000000000001</c:v>
                </c:pt>
                <c:pt idx="3520">
                  <c:v>100.75</c:v>
                </c:pt>
                <c:pt idx="3521">
                  <c:v>169.42857142857144</c:v>
                </c:pt>
                <c:pt idx="3522">
                  <c:v>100</c:v>
                </c:pt>
                <c:pt idx="3523">
                  <c:v>113.65</c:v>
                </c:pt>
                <c:pt idx="3524">
                  <c:v>101.56</c:v>
                </c:pt>
                <c:pt idx="3525">
                  <c:v>106</c:v>
                </c:pt>
                <c:pt idx="3526">
                  <c:v>102</c:v>
                </c:pt>
                <c:pt idx="3527">
                  <c:v>116.91666666666667</c:v>
                </c:pt>
                <c:pt idx="3528">
                  <c:v>101.15151515151514</c:v>
                </c:pt>
                <c:pt idx="3529">
                  <c:v>132</c:v>
                </c:pt>
                <c:pt idx="3530">
                  <c:v>100</c:v>
                </c:pt>
                <c:pt idx="3531">
                  <c:v>128</c:v>
                </c:pt>
                <c:pt idx="3532">
                  <c:v>118.95833333333334</c:v>
                </c:pt>
                <c:pt idx="3533">
                  <c:v>126.2</c:v>
                </c:pt>
                <c:pt idx="3534">
                  <c:v>156.20000000000002</c:v>
                </c:pt>
                <c:pt idx="3535">
                  <c:v>103.15</c:v>
                </c:pt>
                <c:pt idx="3536">
                  <c:v>153.33333333333334</c:v>
                </c:pt>
                <c:pt idx="3537">
                  <c:v>180.44444444444446</c:v>
                </c:pt>
                <c:pt idx="3538">
                  <c:v>128.44999999999999</c:v>
                </c:pt>
                <c:pt idx="3539">
                  <c:v>119.66666666666667</c:v>
                </c:pt>
                <c:pt idx="3540">
                  <c:v>123</c:v>
                </c:pt>
                <c:pt idx="3541">
                  <c:v>105</c:v>
                </c:pt>
                <c:pt idx="3542">
                  <c:v>102.23636363636363</c:v>
                </c:pt>
                <c:pt idx="3543">
                  <c:v>104.66666666666666</c:v>
                </c:pt>
                <c:pt idx="3544">
                  <c:v>100</c:v>
                </c:pt>
                <c:pt idx="3545">
                  <c:v>100.4</c:v>
                </c:pt>
                <c:pt idx="3546">
                  <c:v>102.27272727272727</c:v>
                </c:pt>
                <c:pt idx="3547">
                  <c:v>114.40928571428573</c:v>
                </c:pt>
                <c:pt idx="3548">
                  <c:v>101.9047619047619</c:v>
                </c:pt>
                <c:pt idx="3549">
                  <c:v>102</c:v>
                </c:pt>
                <c:pt idx="3550">
                  <c:v>104.80000000000001</c:v>
                </c:pt>
                <c:pt idx="3551">
                  <c:v>101.83333333333333</c:v>
                </c:pt>
                <c:pt idx="3552">
                  <c:v>100</c:v>
                </c:pt>
                <c:pt idx="3553">
                  <c:v>106.27272727272728</c:v>
                </c:pt>
                <c:pt idx="3554">
                  <c:v>113.42219999999999</c:v>
                </c:pt>
                <c:pt idx="3555">
                  <c:v>100</c:v>
                </c:pt>
                <c:pt idx="3556">
                  <c:v>100.45454545454547</c:v>
                </c:pt>
                <c:pt idx="3557">
                  <c:v>100.03599999999999</c:v>
                </c:pt>
                <c:pt idx="3558">
                  <c:v>144</c:v>
                </c:pt>
                <c:pt idx="3559">
                  <c:v>103.49999999999999</c:v>
                </c:pt>
                <c:pt idx="3560">
                  <c:v>108.43750000000001</c:v>
                </c:pt>
                <c:pt idx="3561">
                  <c:v>102.4</c:v>
                </c:pt>
                <c:pt idx="3562">
                  <c:v>148.88888888888889</c:v>
                </c:pt>
                <c:pt idx="3563">
                  <c:v>105.49000000000002</c:v>
                </c:pt>
                <c:pt idx="3564">
                  <c:v>100.49999999999999</c:v>
                </c:pt>
                <c:pt idx="3565">
                  <c:v>130.55555555555557</c:v>
                </c:pt>
                <c:pt idx="3566">
                  <c:v>104.75000000000001</c:v>
                </c:pt>
                <c:pt idx="3567">
                  <c:v>108.80000000000001</c:v>
                </c:pt>
                <c:pt idx="3568">
                  <c:v>111.00000000000001</c:v>
                </c:pt>
                <c:pt idx="3569">
                  <c:v>100.47999999999999</c:v>
                </c:pt>
                <c:pt idx="3570">
                  <c:v>114.35</c:v>
                </c:pt>
                <c:pt idx="3571">
                  <c:v>122.06666666666666</c:v>
                </c:pt>
                <c:pt idx="3572">
                  <c:v>100</c:v>
                </c:pt>
                <c:pt idx="3573">
                  <c:v>102.8</c:v>
                </c:pt>
                <c:pt idx="3574">
                  <c:v>106.12068965517241</c:v>
                </c:pt>
                <c:pt idx="3575">
                  <c:v>101.33000000000001</c:v>
                </c:pt>
                <c:pt idx="3576">
                  <c:v>100</c:v>
                </c:pt>
                <c:pt idx="3577">
                  <c:v>130</c:v>
                </c:pt>
                <c:pt idx="3578">
                  <c:v>100.01333333333334</c:v>
                </c:pt>
                <c:pt idx="3579">
                  <c:v>100</c:v>
                </c:pt>
                <c:pt idx="3580">
                  <c:v>113.88888888888889</c:v>
                </c:pt>
                <c:pt idx="3581">
                  <c:v>100</c:v>
                </c:pt>
                <c:pt idx="3582">
                  <c:v>287</c:v>
                </c:pt>
                <c:pt idx="3583">
                  <c:v>108.5</c:v>
                </c:pt>
                <c:pt idx="3584">
                  <c:v>115.5</c:v>
                </c:pt>
                <c:pt idx="3585">
                  <c:v>119.11764705882352</c:v>
                </c:pt>
                <c:pt idx="3586">
                  <c:v>109.42666666666668</c:v>
                </c:pt>
                <c:pt idx="3587">
                  <c:v>126.6</c:v>
                </c:pt>
                <c:pt idx="3588">
                  <c:v>100.49999999999999</c:v>
                </c:pt>
                <c:pt idx="3589">
                  <c:v>127.49999999999999</c:v>
                </c:pt>
                <c:pt idx="3590">
                  <c:v>100.05999999999999</c:v>
                </c:pt>
                <c:pt idx="3591">
                  <c:v>175</c:v>
                </c:pt>
                <c:pt idx="3592">
                  <c:v>127.25</c:v>
                </c:pt>
                <c:pt idx="3593">
                  <c:v>110.63333333333334</c:v>
                </c:pt>
                <c:pt idx="3594">
                  <c:v>125.93749999999999</c:v>
                </c:pt>
                <c:pt idx="3595">
                  <c:v>118.5</c:v>
                </c:pt>
                <c:pt idx="3596">
                  <c:v>107.72727272727273</c:v>
                </c:pt>
                <c:pt idx="3597">
                  <c:v>102.60000000000001</c:v>
                </c:pt>
                <c:pt idx="3598">
                  <c:v>110.1</c:v>
                </c:pt>
                <c:pt idx="3599">
                  <c:v>202</c:v>
                </c:pt>
                <c:pt idx="3600">
                  <c:v>130</c:v>
                </c:pt>
                <c:pt idx="3601">
                  <c:v>104.35000000000001</c:v>
                </c:pt>
                <c:pt idx="3602">
                  <c:v>100.05</c:v>
                </c:pt>
                <c:pt idx="3603">
                  <c:v>170.66666666666669</c:v>
                </c:pt>
                <c:pt idx="3604">
                  <c:v>112.83333333333334</c:v>
                </c:pt>
                <c:pt idx="3605">
                  <c:v>184</c:v>
                </c:pt>
                <c:pt idx="3606">
                  <c:v>130.26666666666665</c:v>
                </c:pt>
                <c:pt idx="3607">
                  <c:v>105.45454545454544</c:v>
                </c:pt>
                <c:pt idx="3608">
                  <c:v>100</c:v>
                </c:pt>
                <c:pt idx="3609">
                  <c:v>153.31632653061226</c:v>
                </c:pt>
                <c:pt idx="3610">
                  <c:v>162.30000000000001</c:v>
                </c:pt>
                <c:pt idx="3611">
                  <c:v>136</c:v>
                </c:pt>
                <c:pt idx="3612">
                  <c:v>144.4</c:v>
                </c:pt>
                <c:pt idx="3613">
                  <c:v>100</c:v>
                </c:pt>
                <c:pt idx="3614">
                  <c:v>100.8</c:v>
                </c:pt>
                <c:pt idx="3615">
                  <c:v>106.80000000000001</c:v>
                </c:pt>
                <c:pt idx="3616">
                  <c:v>124.8</c:v>
                </c:pt>
                <c:pt idx="3617">
                  <c:v>118.91891891891892</c:v>
                </c:pt>
                <c:pt idx="3618">
                  <c:v>101</c:v>
                </c:pt>
                <c:pt idx="3619">
                  <c:v>112.99999999999999</c:v>
                </c:pt>
                <c:pt idx="3620">
                  <c:v>105.19047619047619</c:v>
                </c:pt>
                <c:pt idx="3621">
                  <c:v>109.73333333333332</c:v>
                </c:pt>
                <c:pt idx="3622">
                  <c:v>100.099</c:v>
                </c:pt>
                <c:pt idx="3623">
                  <c:v>120</c:v>
                </c:pt>
                <c:pt idx="3624">
                  <c:v>104.93333333333332</c:v>
                </c:pt>
                <c:pt idx="3625">
                  <c:v>102.66666666666666</c:v>
                </c:pt>
                <c:pt idx="3626">
                  <c:v>101.82500000000002</c:v>
                </c:pt>
                <c:pt idx="3627">
                  <c:v>100</c:v>
                </c:pt>
                <c:pt idx="3628">
                  <c:v>0</c:v>
                </c:pt>
                <c:pt idx="3629">
                  <c:v>1.9999999999999998E-4</c:v>
                </c:pt>
                <c:pt idx="3630">
                  <c:v>3.3333333333333333E-2</c:v>
                </c:pt>
                <c:pt idx="3631">
                  <c:v>51.023391812865491</c:v>
                </c:pt>
                <c:pt idx="3632">
                  <c:v>20</c:v>
                </c:pt>
                <c:pt idx="3633">
                  <c:v>35.24</c:v>
                </c:pt>
                <c:pt idx="3634">
                  <c:v>4.246666666666667</c:v>
                </c:pt>
                <c:pt idx="3635">
                  <c:v>36.457142857142856</c:v>
                </c:pt>
                <c:pt idx="3636">
                  <c:v>0</c:v>
                </c:pt>
                <c:pt idx="3637">
                  <c:v>30.866666666666664</c:v>
                </c:pt>
                <c:pt idx="3638">
                  <c:v>6.5454545454545459</c:v>
                </c:pt>
                <c:pt idx="3639">
                  <c:v>4.0000000000000001E-3</c:v>
                </c:pt>
                <c:pt idx="3640">
                  <c:v>5.5</c:v>
                </c:pt>
                <c:pt idx="3641">
                  <c:v>0</c:v>
                </c:pt>
                <c:pt idx="3642">
                  <c:v>2.1428571428571428</c:v>
                </c:pt>
                <c:pt idx="3643">
                  <c:v>0</c:v>
                </c:pt>
                <c:pt idx="3644">
                  <c:v>16.420000000000002</c:v>
                </c:pt>
                <c:pt idx="3645">
                  <c:v>0.1</c:v>
                </c:pt>
                <c:pt idx="3646">
                  <c:v>4.8099999999999996</c:v>
                </c:pt>
                <c:pt idx="3647">
                  <c:v>6</c:v>
                </c:pt>
                <c:pt idx="3648">
                  <c:v>100.38249999999999</c:v>
                </c:pt>
                <c:pt idx="3649">
                  <c:v>104</c:v>
                </c:pt>
                <c:pt idx="3650">
                  <c:v>100</c:v>
                </c:pt>
                <c:pt idx="3651">
                  <c:v>104</c:v>
                </c:pt>
                <c:pt idx="3652">
                  <c:v>250.66666666666669</c:v>
                </c:pt>
                <c:pt idx="3653">
                  <c:v>100.49999999999999</c:v>
                </c:pt>
                <c:pt idx="3654">
                  <c:v>174.4</c:v>
                </c:pt>
                <c:pt idx="3655">
                  <c:v>116.26</c:v>
                </c:pt>
                <c:pt idx="3656">
                  <c:v>105.82000000000001</c:v>
                </c:pt>
                <c:pt idx="3657">
                  <c:v>110.75</c:v>
                </c:pt>
                <c:pt idx="3658">
                  <c:v>100.66666666666666</c:v>
                </c:pt>
                <c:pt idx="3659">
                  <c:v>102.03333333333333</c:v>
                </c:pt>
                <c:pt idx="3660">
                  <c:v>100</c:v>
                </c:pt>
                <c:pt idx="3661">
                  <c:v>111.00000000000001</c:v>
                </c:pt>
                <c:pt idx="3662">
                  <c:v>101.42500000000001</c:v>
                </c:pt>
                <c:pt idx="3663">
                  <c:v>104</c:v>
                </c:pt>
                <c:pt idx="3664">
                  <c:v>109.375</c:v>
                </c:pt>
                <c:pt idx="3665">
                  <c:v>115.16129032258064</c:v>
                </c:pt>
                <c:pt idx="3666">
                  <c:v>100</c:v>
                </c:pt>
                <c:pt idx="3667">
                  <c:v>103.17033333333335</c:v>
                </c:pt>
                <c:pt idx="3668">
                  <c:v>103.49999999999999</c:v>
                </c:pt>
                <c:pt idx="3669">
                  <c:v>138.19999999999999</c:v>
                </c:pt>
                <c:pt idx="3670">
                  <c:v>109.54545454545455</c:v>
                </c:pt>
                <c:pt idx="3671">
                  <c:v>100.85714285714286</c:v>
                </c:pt>
                <c:pt idx="3672">
                  <c:v>101.53333333333335</c:v>
                </c:pt>
                <c:pt idx="3673">
                  <c:v>113.625</c:v>
                </c:pt>
                <c:pt idx="3674">
                  <c:v>100</c:v>
                </c:pt>
                <c:pt idx="3675">
                  <c:v>140</c:v>
                </c:pt>
                <c:pt idx="3676">
                  <c:v>128.75</c:v>
                </c:pt>
                <c:pt idx="3677">
                  <c:v>102.90416666666667</c:v>
                </c:pt>
                <c:pt idx="3678">
                  <c:v>102.49999999999999</c:v>
                </c:pt>
                <c:pt idx="3679">
                  <c:v>110.1</c:v>
                </c:pt>
                <c:pt idx="3680">
                  <c:v>112.76666666666667</c:v>
                </c:pt>
                <c:pt idx="3681">
                  <c:v>111.9</c:v>
                </c:pt>
                <c:pt idx="3682">
                  <c:v>139.19999999999999</c:v>
                </c:pt>
                <c:pt idx="3683">
                  <c:v>110.85714285714286</c:v>
                </c:pt>
                <c:pt idx="3684">
                  <c:v>139.06666666666666</c:v>
                </c:pt>
                <c:pt idx="3685">
                  <c:v>105.69999999999999</c:v>
                </c:pt>
                <c:pt idx="3686">
                  <c:v>101.42857142857142</c:v>
                </c:pt>
                <c:pt idx="3687">
                  <c:v>100.245</c:v>
                </c:pt>
                <c:pt idx="3688">
                  <c:v>109.16666666666666</c:v>
                </c:pt>
                <c:pt idx="3689">
                  <c:v>118.33333333333333</c:v>
                </c:pt>
                <c:pt idx="3690">
                  <c:v>120</c:v>
                </c:pt>
                <c:pt idx="3691">
                  <c:v>127.96000000000001</c:v>
                </c:pt>
                <c:pt idx="3692">
                  <c:v>126</c:v>
                </c:pt>
                <c:pt idx="3693">
                  <c:v>129.12912912912913</c:v>
                </c:pt>
                <c:pt idx="3694">
                  <c:v>107.42857142857143</c:v>
                </c:pt>
                <c:pt idx="3695">
                  <c:v>100.125</c:v>
                </c:pt>
                <c:pt idx="3696">
                  <c:v>155</c:v>
                </c:pt>
                <c:pt idx="3697">
                  <c:v>108</c:v>
                </c:pt>
                <c:pt idx="3698">
                  <c:v>110.52</c:v>
                </c:pt>
                <c:pt idx="3699">
                  <c:v>100.8</c:v>
                </c:pt>
                <c:pt idx="3700">
                  <c:v>121.2</c:v>
                </c:pt>
                <c:pt idx="3701">
                  <c:v>100.33333333333334</c:v>
                </c:pt>
                <c:pt idx="3702">
                  <c:v>109.16666666666666</c:v>
                </c:pt>
                <c:pt idx="3703">
                  <c:v>123.42857142857142</c:v>
                </c:pt>
                <c:pt idx="3704">
                  <c:v>136.33666666666667</c:v>
                </c:pt>
                <c:pt idx="3705">
                  <c:v>103.46657233816768</c:v>
                </c:pt>
                <c:pt idx="3706">
                  <c:v>121.33333333333334</c:v>
                </c:pt>
                <c:pt idx="3707">
                  <c:v>186</c:v>
                </c:pt>
                <c:pt idx="3708">
                  <c:v>300</c:v>
                </c:pt>
                <c:pt idx="3709">
                  <c:v>108.25</c:v>
                </c:pt>
                <c:pt idx="3710">
                  <c:v>141.15384615384616</c:v>
                </c:pt>
                <c:pt idx="3711">
                  <c:v>113.99999999999999</c:v>
                </c:pt>
                <c:pt idx="3712">
                  <c:v>153.73333333333335</c:v>
                </c:pt>
                <c:pt idx="3713">
                  <c:v>101.49999999999999</c:v>
                </c:pt>
                <c:pt idx="3714">
                  <c:v>102.35000000000001</c:v>
                </c:pt>
                <c:pt idx="3715">
                  <c:v>102.57142857142858</c:v>
                </c:pt>
                <c:pt idx="3716">
                  <c:v>155.75</c:v>
                </c:pt>
                <c:pt idx="3717">
                  <c:v>100.75</c:v>
                </c:pt>
                <c:pt idx="3718">
                  <c:v>239.4</c:v>
                </c:pt>
                <c:pt idx="3719">
                  <c:v>210</c:v>
                </c:pt>
                <c:pt idx="3720">
                  <c:v>104.51515151515152</c:v>
                </c:pt>
                <c:pt idx="3721">
                  <c:v>100.8</c:v>
                </c:pt>
                <c:pt idx="3722">
                  <c:v>111.20000000000002</c:v>
                </c:pt>
                <c:pt idx="3723">
                  <c:v>102.04444444444445</c:v>
                </c:pt>
                <c:pt idx="3724">
                  <c:v>102.54767441860466</c:v>
                </c:pt>
                <c:pt idx="3725">
                  <c:v>127</c:v>
                </c:pt>
                <c:pt idx="3726">
                  <c:v>338.70588235294122</c:v>
                </c:pt>
                <c:pt idx="3727">
                  <c:v>100.75</c:v>
                </c:pt>
                <c:pt idx="3728">
                  <c:v>9.31</c:v>
                </c:pt>
                <c:pt idx="3729">
                  <c:v>7.24</c:v>
                </c:pt>
                <c:pt idx="3730">
                  <c:v>10</c:v>
                </c:pt>
                <c:pt idx="3731">
                  <c:v>11.272727272727273</c:v>
                </c:pt>
                <c:pt idx="3732">
                  <c:v>15.411764705882353</c:v>
                </c:pt>
                <c:pt idx="3733">
                  <c:v>0</c:v>
                </c:pt>
                <c:pt idx="3734">
                  <c:v>28.466666666666669</c:v>
                </c:pt>
                <c:pt idx="3735">
                  <c:v>13.333333333333334</c:v>
                </c:pt>
                <c:pt idx="3736">
                  <c:v>0.66666666666666674</c:v>
                </c:pt>
                <c:pt idx="3737">
                  <c:v>21.428571428571427</c:v>
                </c:pt>
                <c:pt idx="3738">
                  <c:v>18</c:v>
                </c:pt>
                <c:pt idx="3739">
                  <c:v>20.125</c:v>
                </c:pt>
                <c:pt idx="3740">
                  <c:v>17.899999999999999</c:v>
                </c:pt>
                <c:pt idx="3741">
                  <c:v>0</c:v>
                </c:pt>
                <c:pt idx="3742">
                  <c:v>2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2.3764705882352941</c:v>
                </c:pt>
                <c:pt idx="3747">
                  <c:v>1</c:v>
                </c:pt>
                <c:pt idx="3748">
                  <c:v>103.52</c:v>
                </c:pt>
                <c:pt idx="3749">
                  <c:v>105</c:v>
                </c:pt>
                <c:pt idx="3750">
                  <c:v>100.44999999999999</c:v>
                </c:pt>
                <c:pt idx="3751">
                  <c:v>132.6</c:v>
                </c:pt>
                <c:pt idx="3752">
                  <c:v>112.99999999999999</c:v>
                </c:pt>
                <c:pt idx="3753">
                  <c:v>103.34</c:v>
                </c:pt>
                <c:pt idx="3754">
                  <c:v>120</c:v>
                </c:pt>
                <c:pt idx="3755">
                  <c:v>129.63636363636363</c:v>
                </c:pt>
                <c:pt idx="3756">
                  <c:v>101.11111111111111</c:v>
                </c:pt>
                <c:pt idx="3757">
                  <c:v>108.51428571428572</c:v>
                </c:pt>
                <c:pt idx="3758">
                  <c:v>102.33333333333334</c:v>
                </c:pt>
                <c:pt idx="3759">
                  <c:v>110.24425000000002</c:v>
                </c:pt>
                <c:pt idx="3760">
                  <c:v>101.0154</c:v>
                </c:pt>
                <c:pt idx="3761">
                  <c:v>100</c:v>
                </c:pt>
                <c:pt idx="3762">
                  <c:v>106.24</c:v>
                </c:pt>
                <c:pt idx="3763">
                  <c:v>100</c:v>
                </c:pt>
                <c:pt idx="3764">
                  <c:v>100</c:v>
                </c:pt>
                <c:pt idx="3765">
                  <c:v>113.45714285714286</c:v>
                </c:pt>
                <c:pt idx="3766">
                  <c:v>102.65010000000001</c:v>
                </c:pt>
                <c:pt idx="3767">
                  <c:v>116.75</c:v>
                </c:pt>
                <c:pt idx="3768">
                  <c:v>107.65274999999998</c:v>
                </c:pt>
                <c:pt idx="3769">
                  <c:v>100</c:v>
                </c:pt>
                <c:pt idx="3770">
                  <c:v>100</c:v>
                </c:pt>
                <c:pt idx="3771">
                  <c:v>146</c:v>
                </c:pt>
                <c:pt idx="3772">
                  <c:v>110.2</c:v>
                </c:pt>
                <c:pt idx="3773">
                  <c:v>108.2</c:v>
                </c:pt>
                <c:pt idx="3774">
                  <c:v>100</c:v>
                </c:pt>
                <c:pt idx="3775">
                  <c:v>100.25</c:v>
                </c:pt>
                <c:pt idx="3776">
                  <c:v>106.71250000000001</c:v>
                </c:pt>
                <c:pt idx="3777">
                  <c:v>143.19999999999999</c:v>
                </c:pt>
                <c:pt idx="3778">
                  <c:v>105.04166666666667</c:v>
                </c:pt>
                <c:pt idx="3779">
                  <c:v>103.98</c:v>
                </c:pt>
                <c:pt idx="3780">
                  <c:v>120</c:v>
                </c:pt>
                <c:pt idx="3781">
                  <c:v>109.66666666666667</c:v>
                </c:pt>
                <c:pt idx="3782">
                  <c:v>101.75</c:v>
                </c:pt>
                <c:pt idx="3783">
                  <c:v>128.91666666666666</c:v>
                </c:pt>
                <c:pt idx="3784">
                  <c:v>114.99999999999999</c:v>
                </c:pt>
                <c:pt idx="3785">
                  <c:v>150.75</c:v>
                </c:pt>
                <c:pt idx="3786">
                  <c:v>110.96666666666665</c:v>
                </c:pt>
                <c:pt idx="3787">
                  <c:v>100.28571428571429</c:v>
                </c:pt>
                <c:pt idx="3788">
                  <c:v>0.66666666666666674</c:v>
                </c:pt>
                <c:pt idx="3789">
                  <c:v>3.267605633802817</c:v>
                </c:pt>
                <c:pt idx="3790">
                  <c:v>0</c:v>
                </c:pt>
                <c:pt idx="3791">
                  <c:v>0</c:v>
                </c:pt>
                <c:pt idx="3792">
                  <c:v>0.27999999999999997</c:v>
                </c:pt>
                <c:pt idx="3793">
                  <c:v>59.657142857142851</c:v>
                </c:pt>
                <c:pt idx="3794">
                  <c:v>1</c:v>
                </c:pt>
                <c:pt idx="3795">
                  <c:v>1.6666666666666667</c:v>
                </c:pt>
                <c:pt idx="3796">
                  <c:v>4.4444444444444444E-3</c:v>
                </c:pt>
                <c:pt idx="3797">
                  <c:v>89.666666666666657</c:v>
                </c:pt>
                <c:pt idx="3798">
                  <c:v>1.4642857142857144</c:v>
                </c:pt>
                <c:pt idx="3799">
                  <c:v>4.0199999999999996</c:v>
                </c:pt>
                <c:pt idx="3800">
                  <c:v>4.004545454545454</c:v>
                </c:pt>
                <c:pt idx="3801">
                  <c:v>8.52</c:v>
                </c:pt>
                <c:pt idx="3802">
                  <c:v>0</c:v>
                </c:pt>
                <c:pt idx="3803">
                  <c:v>19.650000000000002</c:v>
                </c:pt>
                <c:pt idx="3804">
                  <c:v>0</c:v>
                </c:pt>
                <c:pt idx="3805">
                  <c:v>2E-3</c:v>
                </c:pt>
                <c:pt idx="3806">
                  <c:v>6.6666666666666666E-2</c:v>
                </c:pt>
                <c:pt idx="3807">
                  <c:v>30.333333333333336</c:v>
                </c:pt>
                <c:pt idx="3808">
                  <c:v>100</c:v>
                </c:pt>
                <c:pt idx="3809">
                  <c:v>101.25</c:v>
                </c:pt>
                <c:pt idx="3810">
                  <c:v>121.73333333333333</c:v>
                </c:pt>
                <c:pt idx="3811">
                  <c:v>330</c:v>
                </c:pt>
                <c:pt idx="3812">
                  <c:v>109.55</c:v>
                </c:pt>
                <c:pt idx="3813">
                  <c:v>100.95190476190474</c:v>
                </c:pt>
                <c:pt idx="3814">
                  <c:v>140.13333333333333</c:v>
                </c:pt>
                <c:pt idx="3815">
                  <c:v>100.001</c:v>
                </c:pt>
                <c:pt idx="3816">
                  <c:v>119.238</c:v>
                </c:pt>
                <c:pt idx="3817">
                  <c:v>107.25</c:v>
                </c:pt>
                <c:pt idx="3818">
                  <c:v>227.99999999999997</c:v>
                </c:pt>
                <c:pt idx="3819">
                  <c:v>106.4</c:v>
                </c:pt>
                <c:pt idx="3820">
                  <c:v>143.33333333333334</c:v>
                </c:pt>
                <c:pt idx="3821">
                  <c:v>104.54285714285714</c:v>
                </c:pt>
                <c:pt idx="3822">
                  <c:v>110.02000000000001</c:v>
                </c:pt>
                <c:pt idx="3823">
                  <c:v>106</c:v>
                </c:pt>
                <c:pt idx="3824">
                  <c:v>108</c:v>
                </c:pt>
                <c:pt idx="3825">
                  <c:v>105.42</c:v>
                </c:pt>
                <c:pt idx="3826">
                  <c:v>119.16666666666667</c:v>
                </c:pt>
                <c:pt idx="3827">
                  <c:v>152.66666666666666</c:v>
                </c:pt>
                <c:pt idx="3828">
                  <c:v>100</c:v>
                </c:pt>
                <c:pt idx="3829">
                  <c:v>100.2</c:v>
                </c:pt>
                <c:pt idx="3830">
                  <c:v>225</c:v>
                </c:pt>
                <c:pt idx="3831">
                  <c:v>106.02199999999999</c:v>
                </c:pt>
                <c:pt idx="3832">
                  <c:v>104.66666666666666</c:v>
                </c:pt>
                <c:pt idx="3833">
                  <c:v>116.66666666666667</c:v>
                </c:pt>
                <c:pt idx="3834">
                  <c:v>109.03333333333333</c:v>
                </c:pt>
                <c:pt idx="3835">
                  <c:v>160</c:v>
                </c:pt>
                <c:pt idx="3836">
                  <c:v>112.5</c:v>
                </c:pt>
                <c:pt idx="3837">
                  <c:v>102.1</c:v>
                </c:pt>
                <c:pt idx="3838">
                  <c:v>100.824</c:v>
                </c:pt>
                <c:pt idx="3839">
                  <c:v>101.25</c:v>
                </c:pt>
                <c:pt idx="3840">
                  <c:v>6500</c:v>
                </c:pt>
                <c:pt idx="3841">
                  <c:v>8.7200000000000006</c:v>
                </c:pt>
                <c:pt idx="3842">
                  <c:v>21.94</c:v>
                </c:pt>
                <c:pt idx="3843">
                  <c:v>21.3</c:v>
                </c:pt>
                <c:pt idx="3844">
                  <c:v>41.489795918367342</c:v>
                </c:pt>
                <c:pt idx="3845">
                  <c:v>2.105</c:v>
                </c:pt>
                <c:pt idx="3846">
                  <c:v>2.7</c:v>
                </c:pt>
                <c:pt idx="3847">
                  <c:v>16.161904761904761</c:v>
                </c:pt>
                <c:pt idx="3848">
                  <c:v>16.376923076923077</c:v>
                </c:pt>
                <c:pt idx="3849">
                  <c:v>7.043333333333333</c:v>
                </c:pt>
                <c:pt idx="3850">
                  <c:v>3.8</c:v>
                </c:pt>
                <c:pt idx="3851">
                  <c:v>34.08</c:v>
                </c:pt>
                <c:pt idx="3852">
                  <c:v>0.2</c:v>
                </c:pt>
                <c:pt idx="3853">
                  <c:v>2.5999999999999999E-2</c:v>
                </c:pt>
                <c:pt idx="3854">
                  <c:v>16.254545454545454</c:v>
                </c:pt>
                <c:pt idx="3855">
                  <c:v>2.5</c:v>
                </c:pt>
                <c:pt idx="3856">
                  <c:v>0.02</c:v>
                </c:pt>
                <c:pt idx="3857">
                  <c:v>5.2</c:v>
                </c:pt>
                <c:pt idx="3858">
                  <c:v>2</c:v>
                </c:pt>
                <c:pt idx="3859">
                  <c:v>0.04</c:v>
                </c:pt>
                <c:pt idx="3860">
                  <c:v>17.666666666666668</c:v>
                </c:pt>
                <c:pt idx="3861">
                  <c:v>5</c:v>
                </c:pt>
                <c:pt idx="3862">
                  <c:v>1.3333333333333334E-2</c:v>
                </c:pt>
                <c:pt idx="3863">
                  <c:v>0</c:v>
                </c:pt>
                <c:pt idx="3864">
                  <c:v>1.2</c:v>
                </c:pt>
                <c:pt idx="3865">
                  <c:v>26.937422295897225</c:v>
                </c:pt>
                <c:pt idx="3866">
                  <c:v>0.54999999999999993</c:v>
                </c:pt>
                <c:pt idx="3867">
                  <c:v>12.55</c:v>
                </c:pt>
                <c:pt idx="3868">
                  <c:v>0.2</c:v>
                </c:pt>
                <c:pt idx="3869">
                  <c:v>3.4474868431088401</c:v>
                </c:pt>
                <c:pt idx="3870">
                  <c:v>15</c:v>
                </c:pt>
                <c:pt idx="3871">
                  <c:v>2.666666666666667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52.794871794871788</c:v>
                </c:pt>
                <c:pt idx="3877">
                  <c:v>4.9639999999999995</c:v>
                </c:pt>
                <c:pt idx="3878">
                  <c:v>5.5555555555555552E-2</c:v>
                </c:pt>
                <c:pt idx="3879">
                  <c:v>0</c:v>
                </c:pt>
                <c:pt idx="3880">
                  <c:v>13.066666666666665</c:v>
                </c:pt>
                <c:pt idx="3881">
                  <c:v>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1.7500000000000002</c:v>
                </c:pt>
                <c:pt idx="3888">
                  <c:v>27.1</c:v>
                </c:pt>
                <c:pt idx="3889">
                  <c:v>1.4749999999999999</c:v>
                </c:pt>
                <c:pt idx="3890">
                  <c:v>16.826666666666668</c:v>
                </c:pt>
                <c:pt idx="3891">
                  <c:v>32.5</c:v>
                </c:pt>
                <c:pt idx="3892">
                  <c:v>0</c:v>
                </c:pt>
                <c:pt idx="3893">
                  <c:v>21.55</c:v>
                </c:pt>
                <c:pt idx="3894">
                  <c:v>3.4666666666666663</c:v>
                </c:pt>
                <c:pt idx="3895">
                  <c:v>5</c:v>
                </c:pt>
                <c:pt idx="3896">
                  <c:v>10.625</c:v>
                </c:pt>
                <c:pt idx="3897">
                  <c:v>17.599999999999998</c:v>
                </c:pt>
                <c:pt idx="3898">
                  <c:v>32.56</c:v>
                </c:pt>
                <c:pt idx="3899">
                  <c:v>1.25</c:v>
                </c:pt>
                <c:pt idx="3900">
                  <c:v>5.4</c:v>
                </c:pt>
                <c:pt idx="3901">
                  <c:v>0.83333333333333337</c:v>
                </c:pt>
                <c:pt idx="3902">
                  <c:v>48.833333333333336</c:v>
                </c:pt>
                <c:pt idx="3903">
                  <c:v>0</c:v>
                </c:pt>
                <c:pt idx="3904">
                  <c:v>0.03</c:v>
                </c:pt>
                <c:pt idx="3905">
                  <c:v>11.533333333333333</c:v>
                </c:pt>
                <c:pt idx="3906">
                  <c:v>67.333333333333329</c:v>
                </c:pt>
                <c:pt idx="3907">
                  <c:v>15.299999999999999</c:v>
                </c:pt>
                <c:pt idx="3908">
                  <c:v>8.6666666666666679</c:v>
                </c:pt>
                <c:pt idx="3909">
                  <c:v>0.22499999999999998</c:v>
                </c:pt>
                <c:pt idx="3910">
                  <c:v>3.0833333333333335</c:v>
                </c:pt>
                <c:pt idx="3911">
                  <c:v>37.412500000000001</c:v>
                </c:pt>
                <c:pt idx="3912">
                  <c:v>6.6666666666666671E-3</c:v>
                </c:pt>
                <c:pt idx="3913">
                  <c:v>10</c:v>
                </c:pt>
                <c:pt idx="3914">
                  <c:v>36.36</c:v>
                </c:pt>
                <c:pt idx="3915">
                  <c:v>0.33333333333333337</c:v>
                </c:pt>
                <c:pt idx="3916">
                  <c:v>0</c:v>
                </c:pt>
                <c:pt idx="3917">
                  <c:v>0.2857142857142857</c:v>
                </c:pt>
                <c:pt idx="3918">
                  <c:v>0.2</c:v>
                </c:pt>
                <c:pt idx="3919">
                  <c:v>1.7999999999999998</c:v>
                </c:pt>
                <c:pt idx="3920">
                  <c:v>5.4</c:v>
                </c:pt>
                <c:pt idx="3921">
                  <c:v>0</c:v>
                </c:pt>
                <c:pt idx="3922">
                  <c:v>8.1333333333333329</c:v>
                </c:pt>
                <c:pt idx="3923">
                  <c:v>12.034782608695652</c:v>
                </c:pt>
                <c:pt idx="3924">
                  <c:v>15.266666666666667</c:v>
                </c:pt>
                <c:pt idx="3925">
                  <c:v>10</c:v>
                </c:pt>
                <c:pt idx="3926">
                  <c:v>0.3</c:v>
                </c:pt>
                <c:pt idx="3927">
                  <c:v>1</c:v>
                </c:pt>
                <c:pt idx="3928">
                  <c:v>13.020000000000001</c:v>
                </c:pt>
                <c:pt idx="3929">
                  <c:v>2.2650000000000001</c:v>
                </c:pt>
                <c:pt idx="3930">
                  <c:v>0</c:v>
                </c:pt>
                <c:pt idx="3931">
                  <c:v>0</c:v>
                </c:pt>
                <c:pt idx="3932">
                  <c:v>8.3333333333333332E-3</c:v>
                </c:pt>
                <c:pt idx="3933">
                  <c:v>15.742857142857142</c:v>
                </c:pt>
                <c:pt idx="3934">
                  <c:v>11</c:v>
                </c:pt>
                <c:pt idx="3935">
                  <c:v>43.833333333333336</c:v>
                </c:pt>
                <c:pt idx="3936">
                  <c:v>0</c:v>
                </c:pt>
                <c:pt idx="3937">
                  <c:v>86.135181975736558</c:v>
                </c:pt>
                <c:pt idx="3938">
                  <c:v>12.196620583717358</c:v>
                </c:pt>
                <c:pt idx="3939">
                  <c:v>0.1</c:v>
                </c:pt>
                <c:pt idx="3940">
                  <c:v>0.22</c:v>
                </c:pt>
                <c:pt idx="3941">
                  <c:v>0.90909090909090906</c:v>
                </c:pt>
                <c:pt idx="3942">
                  <c:v>0</c:v>
                </c:pt>
                <c:pt idx="3943">
                  <c:v>35.64</c:v>
                </c:pt>
                <c:pt idx="3944">
                  <c:v>0</c:v>
                </c:pt>
                <c:pt idx="3945">
                  <c:v>0.25</c:v>
                </c:pt>
                <c:pt idx="3946">
                  <c:v>3.25</c:v>
                </c:pt>
                <c:pt idx="3947">
                  <c:v>3.3666666666666663</c:v>
                </c:pt>
                <c:pt idx="3948">
                  <c:v>0</c:v>
                </c:pt>
                <c:pt idx="3949">
                  <c:v>15.770000000000001</c:v>
                </c:pt>
                <c:pt idx="3950">
                  <c:v>0.625</c:v>
                </c:pt>
                <c:pt idx="3951">
                  <c:v>5.0000000000000001E-4</c:v>
                </c:pt>
                <c:pt idx="3952">
                  <c:v>9.6153846153846159E-2</c:v>
                </c:pt>
                <c:pt idx="3953">
                  <c:v>0</c:v>
                </c:pt>
                <c:pt idx="3954">
                  <c:v>0</c:v>
                </c:pt>
                <c:pt idx="3955">
                  <c:v>24.285714285714285</c:v>
                </c:pt>
                <c:pt idx="3956">
                  <c:v>0</c:v>
                </c:pt>
                <c:pt idx="3957">
                  <c:v>2.5000000000000001E-2</c:v>
                </c:pt>
                <c:pt idx="3958">
                  <c:v>32.049999999999997</c:v>
                </c:pt>
                <c:pt idx="3959">
                  <c:v>24.333333333333336</c:v>
                </c:pt>
                <c:pt idx="3960">
                  <c:v>1.5</c:v>
                </c:pt>
                <c:pt idx="3961">
                  <c:v>0.42</c:v>
                </c:pt>
                <c:pt idx="3962">
                  <c:v>3.214285714285714</c:v>
                </c:pt>
                <c:pt idx="3963">
                  <c:v>0</c:v>
                </c:pt>
                <c:pt idx="3964">
                  <c:v>6.3</c:v>
                </c:pt>
                <c:pt idx="3965">
                  <c:v>14.249999999999998</c:v>
                </c:pt>
                <c:pt idx="3966">
                  <c:v>0.6</c:v>
                </c:pt>
                <c:pt idx="3967">
                  <c:v>24.117647058823529</c:v>
                </c:pt>
                <c:pt idx="3968">
                  <c:v>10.54</c:v>
                </c:pt>
                <c:pt idx="3969">
                  <c:v>7.4690265486725664</c:v>
                </c:pt>
                <c:pt idx="3970">
                  <c:v>7.3333333333333334E-2</c:v>
                </c:pt>
                <c:pt idx="3971">
                  <c:v>0.97142857142857131</c:v>
                </c:pt>
                <c:pt idx="3972">
                  <c:v>21.099999999999998</c:v>
                </c:pt>
                <c:pt idx="3973">
                  <c:v>78.100000000000009</c:v>
                </c:pt>
                <c:pt idx="3974">
                  <c:v>32</c:v>
                </c:pt>
                <c:pt idx="3975">
                  <c:v>0</c:v>
                </c:pt>
                <c:pt idx="3976">
                  <c:v>47.692307692307693</c:v>
                </c:pt>
                <c:pt idx="3977">
                  <c:v>1.4500000000000002</c:v>
                </c:pt>
                <c:pt idx="3978">
                  <c:v>10.7</c:v>
                </c:pt>
                <c:pt idx="3979">
                  <c:v>1.8333333333333333</c:v>
                </c:pt>
                <c:pt idx="3980">
                  <c:v>18</c:v>
                </c:pt>
                <c:pt idx="3981">
                  <c:v>4.083333333333333</c:v>
                </c:pt>
                <c:pt idx="3982">
                  <c:v>20</c:v>
                </c:pt>
                <c:pt idx="3983">
                  <c:v>34.802513464991023</c:v>
                </c:pt>
                <c:pt idx="3984">
                  <c:v>6.3333333333333339</c:v>
                </c:pt>
                <c:pt idx="3985">
                  <c:v>32.049999999999997</c:v>
                </c:pt>
                <c:pt idx="3986">
                  <c:v>9.76</c:v>
                </c:pt>
                <c:pt idx="3987">
                  <c:v>37.75</c:v>
                </c:pt>
                <c:pt idx="3988">
                  <c:v>2.1333333333333333</c:v>
                </c:pt>
                <c:pt idx="3989">
                  <c:v>0</c:v>
                </c:pt>
                <c:pt idx="3990">
                  <c:v>4.1818181818181817</c:v>
                </c:pt>
                <c:pt idx="3991">
                  <c:v>20</c:v>
                </c:pt>
                <c:pt idx="3992">
                  <c:v>5.41</c:v>
                </c:pt>
                <c:pt idx="3993">
                  <c:v>6.0000000000000001E-3</c:v>
                </c:pt>
                <c:pt idx="3994">
                  <c:v>0.25</c:v>
                </c:pt>
                <c:pt idx="3995">
                  <c:v>35</c:v>
                </c:pt>
                <c:pt idx="3996">
                  <c:v>16.566666666666666</c:v>
                </c:pt>
                <c:pt idx="3997">
                  <c:v>0</c:v>
                </c:pt>
                <c:pt idx="3998">
                  <c:v>57.199999999999996</c:v>
                </c:pt>
                <c:pt idx="3999">
                  <c:v>16.514285714285716</c:v>
                </c:pt>
                <c:pt idx="4000">
                  <c:v>0.125</c:v>
                </c:pt>
                <c:pt idx="4001">
                  <c:v>37.75</c:v>
                </c:pt>
                <c:pt idx="4002">
                  <c:v>1.8399999999999999</c:v>
                </c:pt>
                <c:pt idx="4003">
                  <c:v>10.050000000000001</c:v>
                </c:pt>
                <c:pt idx="4004">
                  <c:v>0.2</c:v>
                </c:pt>
                <c:pt idx="4005">
                  <c:v>1.3333333333333335</c:v>
                </c:pt>
                <c:pt idx="4006">
                  <c:v>6.6666666666666671E-3</c:v>
                </c:pt>
                <c:pt idx="4007">
                  <c:v>0.25</c:v>
                </c:pt>
                <c:pt idx="4008">
                  <c:v>6</c:v>
                </c:pt>
                <c:pt idx="4009">
                  <c:v>3.8860103626943006</c:v>
                </c:pt>
                <c:pt idx="4010">
                  <c:v>24.194444444444443</c:v>
                </c:pt>
                <c:pt idx="4011">
                  <c:v>7.6</c:v>
                </c:pt>
                <c:pt idx="4012">
                  <c:v>0</c:v>
                </c:pt>
                <c:pt idx="4013">
                  <c:v>1.3</c:v>
                </c:pt>
                <c:pt idx="4014">
                  <c:v>0</c:v>
                </c:pt>
                <c:pt idx="4015">
                  <c:v>1.4285714285714287E-2</c:v>
                </c:pt>
                <c:pt idx="4016">
                  <c:v>14.000000000000002</c:v>
                </c:pt>
                <c:pt idx="4017">
                  <c:v>1.05</c:v>
                </c:pt>
                <c:pt idx="4018">
                  <c:v>8.6666666666666679</c:v>
                </c:pt>
                <c:pt idx="4019">
                  <c:v>0.82857142857142851</c:v>
                </c:pt>
                <c:pt idx="4020">
                  <c:v>16.666666666666664</c:v>
                </c:pt>
                <c:pt idx="4021">
                  <c:v>0.83333333333333337</c:v>
                </c:pt>
                <c:pt idx="4022">
                  <c:v>69.561111111111103</c:v>
                </c:pt>
                <c:pt idx="4023">
                  <c:v>0</c:v>
                </c:pt>
                <c:pt idx="4024">
                  <c:v>1.25</c:v>
                </c:pt>
                <c:pt idx="4025">
                  <c:v>5</c:v>
                </c:pt>
                <c:pt idx="4026">
                  <c:v>0</c:v>
                </c:pt>
                <c:pt idx="4027">
                  <c:v>7.166666666666667</c:v>
                </c:pt>
                <c:pt idx="4028">
                  <c:v>28.050000000000004</c:v>
                </c:pt>
                <c:pt idx="4029">
                  <c:v>0</c:v>
                </c:pt>
                <c:pt idx="4030">
                  <c:v>16</c:v>
                </c:pt>
                <c:pt idx="4031">
                  <c:v>0</c:v>
                </c:pt>
                <c:pt idx="4032">
                  <c:v>6.8287037037037033</c:v>
                </c:pt>
                <c:pt idx="4033">
                  <c:v>25.698702928870294</c:v>
                </c:pt>
                <c:pt idx="4034">
                  <c:v>1.4814814814814816</c:v>
                </c:pt>
                <c:pt idx="4035">
                  <c:v>36.85</c:v>
                </c:pt>
                <c:pt idx="4036">
                  <c:v>47.05</c:v>
                </c:pt>
                <c:pt idx="4037">
                  <c:v>11.428571428571429</c:v>
                </c:pt>
                <c:pt idx="4038">
                  <c:v>12.04</c:v>
                </c:pt>
                <c:pt idx="4039">
                  <c:v>60</c:v>
                </c:pt>
                <c:pt idx="4040">
                  <c:v>31.25</c:v>
                </c:pt>
                <c:pt idx="4041">
                  <c:v>0.42</c:v>
                </c:pt>
                <c:pt idx="4042">
                  <c:v>0.21</c:v>
                </c:pt>
                <c:pt idx="4043">
                  <c:v>0</c:v>
                </c:pt>
                <c:pt idx="4044">
                  <c:v>37.5</c:v>
                </c:pt>
                <c:pt idx="4045">
                  <c:v>0.02</c:v>
                </c:pt>
                <c:pt idx="4046">
                  <c:v>8.2142857142857135</c:v>
                </c:pt>
                <c:pt idx="4047">
                  <c:v>2.1999999999999997</c:v>
                </c:pt>
                <c:pt idx="4048">
                  <c:v>17.652941176470588</c:v>
                </c:pt>
                <c:pt idx="4049">
                  <c:v>0.08</c:v>
                </c:pt>
                <c:pt idx="4050">
                  <c:v>6.6666666666666666E-2</c:v>
                </c:pt>
                <c:pt idx="4051">
                  <c:v>0</c:v>
                </c:pt>
                <c:pt idx="4052">
                  <c:v>37.533333333333339</c:v>
                </c:pt>
                <c:pt idx="4053">
                  <c:v>22</c:v>
                </c:pt>
                <c:pt idx="4054">
                  <c:v>0</c:v>
                </c:pt>
                <c:pt idx="4055">
                  <c:v>17.62</c:v>
                </c:pt>
                <c:pt idx="4056">
                  <c:v>53</c:v>
                </c:pt>
                <c:pt idx="4057">
                  <c:v>22.142857142857142</c:v>
                </c:pt>
                <c:pt idx="4058">
                  <c:v>2.5333333333333332</c:v>
                </c:pt>
                <c:pt idx="4059">
                  <c:v>2.5</c:v>
                </c:pt>
                <c:pt idx="4060">
                  <c:v>2.85</c:v>
                </c:pt>
                <c:pt idx="4061">
                  <c:v>0</c:v>
                </c:pt>
                <c:pt idx="4062">
                  <c:v>2.4500000000000002</c:v>
                </c:pt>
                <c:pt idx="4063">
                  <c:v>1.4210526315789473</c:v>
                </c:pt>
                <c:pt idx="4064">
                  <c:v>19.25</c:v>
                </c:pt>
                <c:pt idx="4065">
                  <c:v>0.67500000000000004</c:v>
                </c:pt>
                <c:pt idx="4066">
                  <c:v>0.16666666666666669</c:v>
                </c:pt>
                <c:pt idx="4067">
                  <c:v>60.9</c:v>
                </c:pt>
                <c:pt idx="4068">
                  <c:v>1</c:v>
                </c:pt>
                <c:pt idx="4069">
                  <c:v>34.4</c:v>
                </c:pt>
                <c:pt idx="4070">
                  <c:v>16.5</c:v>
                </c:pt>
                <c:pt idx="4071">
                  <c:v>0</c:v>
                </c:pt>
                <c:pt idx="4072">
                  <c:v>0.4</c:v>
                </c:pt>
                <c:pt idx="4073">
                  <c:v>1.0571428571428572</c:v>
                </c:pt>
                <c:pt idx="4074">
                  <c:v>26.727272727272727</c:v>
                </c:pt>
                <c:pt idx="4075">
                  <c:v>28.799999999999997</c:v>
                </c:pt>
                <c:pt idx="4076">
                  <c:v>0</c:v>
                </c:pt>
                <c:pt idx="4077">
                  <c:v>8.9</c:v>
                </c:pt>
                <c:pt idx="4078">
                  <c:v>0</c:v>
                </c:pt>
                <c:pt idx="4079">
                  <c:v>0.16666666666666669</c:v>
                </c:pt>
                <c:pt idx="4080">
                  <c:v>0</c:v>
                </c:pt>
                <c:pt idx="4081">
                  <c:v>15.737410071942445</c:v>
                </c:pt>
                <c:pt idx="4082">
                  <c:v>2</c:v>
                </c:pt>
                <c:pt idx="4083">
                  <c:v>21.685714285714287</c:v>
                </c:pt>
                <c:pt idx="4084">
                  <c:v>0.33333333333333337</c:v>
                </c:pt>
                <c:pt idx="4085">
                  <c:v>0.2857142857142857</c:v>
                </c:pt>
                <c:pt idx="4086">
                  <c:v>4.7</c:v>
                </c:pt>
                <c:pt idx="4087">
                  <c:v>0</c:v>
                </c:pt>
                <c:pt idx="4088">
                  <c:v>10.8</c:v>
                </c:pt>
                <c:pt idx="4089">
                  <c:v>4.8</c:v>
                </c:pt>
                <c:pt idx="4090">
                  <c:v>3.2</c:v>
                </c:pt>
                <c:pt idx="4091">
                  <c:v>12.75</c:v>
                </c:pt>
                <c:pt idx="4092">
                  <c:v>1.8181818181818181E-2</c:v>
                </c:pt>
                <c:pt idx="4093">
                  <c:v>2.4</c:v>
                </c:pt>
                <c:pt idx="4094">
                  <c:v>36.5</c:v>
                </c:pt>
                <c:pt idx="4095">
                  <c:v>2.666666666666667</c:v>
                </c:pt>
                <c:pt idx="4096">
                  <c:v>11.428571428571429</c:v>
                </c:pt>
                <c:pt idx="4097">
                  <c:v>0</c:v>
                </c:pt>
                <c:pt idx="4098">
                  <c:v>0</c:v>
                </c:pt>
                <c:pt idx="4099">
                  <c:v>1.1111111111111112</c:v>
                </c:pt>
                <c:pt idx="4100">
                  <c:v>0</c:v>
                </c:pt>
                <c:pt idx="4101">
                  <c:v>0</c:v>
                </c:pt>
                <c:pt idx="4102">
                  <c:v>27.400000000000002</c:v>
                </c:pt>
                <c:pt idx="4103">
                  <c:v>10</c:v>
                </c:pt>
                <c:pt idx="4104">
                  <c:v>21.366666666666667</c:v>
                </c:pt>
                <c:pt idx="4105">
                  <c:v>6.9696969696969706</c:v>
                </c:pt>
                <c:pt idx="4106">
                  <c:v>70.599999999999994</c:v>
                </c:pt>
                <c:pt idx="4107">
                  <c:v>2.0500000000000003</c:v>
                </c:pt>
                <c:pt idx="4108">
                  <c:v>1.9666666666666666</c:v>
                </c:pt>
                <c:pt idx="4109">
                  <c:v>0</c:v>
                </c:pt>
                <c:pt idx="4110">
                  <c:v>28.666666666666668</c:v>
                </c:pt>
                <c:pt idx="4111">
                  <c:v>3.1333333333333333</c:v>
                </c:pt>
                <c:pt idx="4112">
                  <c:v>0.04</c:v>
                </c:pt>
                <c:pt idx="411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497-0B42-99DA-A2C6C63C5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70707343"/>
        <c:axId val="1870711791"/>
      </c:barChart>
      <c:catAx>
        <c:axId val="187070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711791"/>
        <c:auto val="1"/>
        <c:lblAlgn val="ctr"/>
        <c:lblOffset val="100"/>
        <c:noMultiLvlLbl val="0"/>
      </c:catAx>
      <c:valAx>
        <c:axId val="1870711791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707343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19</xdr:row>
      <xdr:rowOff>88900</xdr:rowOff>
    </xdr:from>
    <xdr:to>
      <xdr:col>7</xdr:col>
      <xdr:colOff>647700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49FF5-504E-9C44-B3E6-6105655EC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863600</xdr:colOff>
      <xdr:row>25</xdr:row>
      <xdr:rowOff>63500</xdr:rowOff>
    </xdr:from>
    <xdr:to>
      <xdr:col>13</xdr:col>
      <xdr:colOff>508000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677DE-C385-B942-8078-717941FE0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18</xdr:row>
      <xdr:rowOff>177800</xdr:rowOff>
    </xdr:from>
    <xdr:to>
      <xdr:col>6</xdr:col>
      <xdr:colOff>1079500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8B929-805D-8445-A213-75A2453FF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16</xdr:row>
      <xdr:rowOff>184150</xdr:rowOff>
    </xdr:from>
    <xdr:to>
      <xdr:col>5</xdr:col>
      <xdr:colOff>463550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9398B-88B8-5A47-9A97-5641D8A39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4</xdr:row>
      <xdr:rowOff>50800</xdr:rowOff>
    </xdr:from>
    <xdr:to>
      <xdr:col>7</xdr:col>
      <xdr:colOff>38100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B3243-80B4-C043-ACB7-06A9B5B99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152400</xdr:rowOff>
    </xdr:from>
    <xdr:to>
      <xdr:col>6</xdr:col>
      <xdr:colOff>863600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E4803-00BC-ED41-BC13-2D7DCA363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6</xdr:row>
      <xdr:rowOff>139700</xdr:rowOff>
    </xdr:from>
    <xdr:to>
      <xdr:col>6</xdr:col>
      <xdr:colOff>558800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74B46-F719-8D47-B824-D5095651B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11</xdr:row>
      <xdr:rowOff>101600</xdr:rowOff>
    </xdr:from>
    <xdr:to>
      <xdr:col>26</xdr:col>
      <xdr:colOff>317500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9F7EC-DE21-7345-ADF4-1FEAA8742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 Xu" refreshedDate="43417.9597474537" createdVersion="6" refreshedVersion="6" minRefreshableVersion="3" recordCount="4114" xr:uid="{B1CEFB4C-37B4-5F4A-939F-AAE0997311B5}">
  <cacheSource type="worksheet">
    <worksheetSource ref="A1:U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5:26:00" maxDate="2017-05-03T15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1">
        <rangePr groupBy="months" startDate="2009-05-16T23:55:13" endDate="2017-03-15T11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SemiMixedTypes="0" containsString="0" containsNumber="1" minValue="0" maxValue="2344134.6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3:55:13" endDate="2017-03-15T11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3:55:13" endDate="2017-03-15T11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7697401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d v="2015-07-22T23:00:00"/>
    <n v="1434931811"/>
    <x v="0"/>
    <b v="0"/>
    <n v="182"/>
    <b v="1"/>
    <s v="film &amp; video/television"/>
    <x v="0"/>
    <n v="12651.333333333334"/>
    <x v="0"/>
    <x v="0"/>
  </r>
  <r>
    <x v="1"/>
    <s v="FannibalFest Fan Convention"/>
    <s v="A Hannibal TV Show Fan Convention and Art Collective"/>
    <x v="1"/>
    <x v="1"/>
    <x v="0"/>
    <x v="0"/>
    <s v="USD"/>
    <n v="1488464683"/>
    <d v="2017-03-02T10:24:43"/>
    <n v="1485872683"/>
    <x v="1"/>
    <b v="0"/>
    <n v="79"/>
    <b v="1"/>
    <s v="film &amp; video/television"/>
    <x v="1"/>
    <n v="5590.7553846153851"/>
    <x v="0"/>
    <x v="0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d v="2016-02-15T12:51:23"/>
    <n v="1454691083"/>
    <x v="2"/>
    <b v="0"/>
    <n v="35"/>
    <b v="1"/>
    <s v="film &amp; video/television"/>
    <x v="2"/>
    <n v="3370.6326923076922"/>
    <x v="0"/>
    <x v="0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d v="2014-08-07T08:21:47"/>
    <n v="1404822107"/>
    <x v="3"/>
    <b v="0"/>
    <n v="150"/>
    <b v="1"/>
    <s v="film &amp; video/television"/>
    <x v="3"/>
    <n v="12890.206"/>
    <x v="0"/>
    <x v="0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d v="2015-12-19T16:01:19"/>
    <n v="1447963279"/>
    <x v="4"/>
    <b v="0"/>
    <n v="284"/>
    <b v="1"/>
    <s v="film &amp; video/television"/>
    <x v="4"/>
    <n v="31826.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d v="2016-07-29T01:35:00"/>
    <n v="1468362207"/>
    <x v="5"/>
    <b v="0"/>
    <n v="47"/>
    <b v="1"/>
    <s v="film &amp; video/television"/>
    <x v="5"/>
    <n v="4347.336956521739"/>
    <x v="0"/>
    <x v="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d v="2014-06-13T21:44:10"/>
    <n v="1401846250"/>
    <x v="6"/>
    <b v="0"/>
    <n v="58"/>
    <b v="1"/>
    <s v="film &amp; video/television"/>
    <x v="6"/>
    <n v="5705.3728571428574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d v="2016-07-04T21:07:47"/>
    <n v="1464224867"/>
    <x v="7"/>
    <b v="0"/>
    <n v="57"/>
    <b v="1"/>
    <s v="film &amp; video/television"/>
    <x v="7"/>
    <n v="5781.163043478261"/>
    <x v="0"/>
    <x v="0"/>
  </r>
  <r>
    <x v="8"/>
    <s v="Sizzling in the Kitchen Flynn Style"/>
    <s v="Help us raise the funds to film our pilot episode!"/>
    <x v="8"/>
    <x v="8"/>
    <x v="0"/>
    <x v="0"/>
    <s v="USD"/>
    <n v="1460754000"/>
    <d v="2016-04-15T17:00:00"/>
    <n v="1460155212"/>
    <x v="8"/>
    <b v="0"/>
    <n v="12"/>
    <b v="1"/>
    <s v="film &amp; video/television"/>
    <x v="8"/>
    <n v="1176.7069565217391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d v="2016-04-16T22:29:04"/>
    <n v="1458268144"/>
    <x v="9"/>
    <b v="0"/>
    <n v="20"/>
    <b v="1"/>
    <s v="film &amp; video/television"/>
    <x v="9"/>
    <n v="1494.1595454545457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d v="2014-06-24T21:37:59"/>
    <n v="1400636279"/>
    <x v="10"/>
    <b v="0"/>
    <n v="19"/>
    <b v="1"/>
    <s v="film &amp; video/television"/>
    <x v="10"/>
    <n v="2005.9729729729729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d v="2016-08-21T23:00:00"/>
    <n v="1469126462"/>
    <x v="11"/>
    <b v="0"/>
    <n v="75"/>
    <b v="1"/>
    <s v="film &amp; video/television"/>
    <x v="11"/>
    <n v="6039.7753846153846"/>
    <x v="0"/>
    <x v="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d v="2014-07-15T23:00:00"/>
    <n v="1401642425"/>
    <x v="12"/>
    <b v="0"/>
    <n v="827"/>
    <b v="1"/>
    <s v="film &amp; video/television"/>
    <x v="12"/>
    <n v="49588"/>
    <x v="0"/>
    <x v="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d v="2016-06-23T16:27:00"/>
    <n v="1463588109"/>
    <x v="13"/>
    <b v="0"/>
    <n v="51"/>
    <b v="1"/>
    <s v="film &amp; video/television"/>
    <x v="13"/>
    <n v="3143.8429999999998"/>
    <x v="0"/>
    <x v="0"/>
  </r>
  <r>
    <x v="14"/>
    <s v="3010 | Sci-fi Series"/>
    <s v="A highly charged post apocalyptic sci fi series that pulls no punches!"/>
    <x v="12"/>
    <x v="14"/>
    <x v="0"/>
    <x v="2"/>
    <s v="AUD"/>
    <n v="1405259940"/>
    <d v="2014-07-13T09:59:00"/>
    <n v="1403051888"/>
    <x v="14"/>
    <b v="0"/>
    <n v="41"/>
    <b v="1"/>
    <s v="film &amp; video/television"/>
    <x v="14"/>
    <n v="2792.8691304347826"/>
    <x v="0"/>
    <x v="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d v="2015-09-27T16:14:00"/>
    <n v="1441790658"/>
    <x v="15"/>
    <b v="0"/>
    <n v="98"/>
    <b v="1"/>
    <s v="film &amp; video/television"/>
    <x v="15"/>
    <n v="7234.5714285714284"/>
    <x v="0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d v="2014-06-16T01:30:00"/>
    <n v="1398971211"/>
    <x v="16"/>
    <b v="0"/>
    <n v="70"/>
    <b v="1"/>
    <s v="film &amp; video/television"/>
    <x v="16"/>
    <n v="15630.539500000003"/>
    <x v="0"/>
    <x v="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d v="2014-11-04T14:33:42"/>
    <n v="1412530422"/>
    <x v="17"/>
    <b v="0"/>
    <n v="36"/>
    <b v="1"/>
    <s v="film &amp; video/television"/>
    <x v="17"/>
    <n v="2893.0464999999999"/>
    <x v="0"/>
    <x v="0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d v="2014-09-17T09:00:56"/>
    <n v="1408366856"/>
    <x v="18"/>
    <b v="0"/>
    <n v="342"/>
    <b v="1"/>
    <s v="film &amp; video/television"/>
    <x v="18"/>
    <n v="31896.33"/>
    <x v="0"/>
    <x v="0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d v="2015-07-20T15:35:34"/>
    <n v="1434828934"/>
    <x v="19"/>
    <b v="0"/>
    <n v="22"/>
    <b v="1"/>
    <s v="film &amp; video/television"/>
    <x v="19"/>
    <n v="1547.9137931034484"/>
    <x v="0"/>
    <x v="0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d v="2015-09-13T14:11:52"/>
    <n v="1436983912"/>
    <x v="20"/>
    <b v="0"/>
    <n v="25"/>
    <b v="1"/>
    <s v="film &amp; video/television"/>
    <x v="20"/>
    <n v="1634.83275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d v="2014-09-26T11:03:09"/>
    <n v="1409151789"/>
    <x v="21"/>
    <b v="0"/>
    <n v="101"/>
    <b v="1"/>
    <s v="film &amp; video/television"/>
    <x v="21"/>
    <n v="11721.333333333334"/>
    <x v="0"/>
    <x v="0"/>
  </r>
  <r>
    <x v="22"/>
    <s v="CREATURES OF HABIT!"/>
    <s v="Meet Gary, and Troy: Two unlikely friends that investigate &quot;strange phenomenon&quot;."/>
    <x v="18"/>
    <x v="22"/>
    <x v="0"/>
    <x v="0"/>
    <s v="USD"/>
    <n v="1420099140"/>
    <d v="2015-01-01T03:59:00"/>
    <n v="1418766740"/>
    <x v="22"/>
    <b v="0"/>
    <n v="8"/>
    <b v="1"/>
    <s v="film &amp; video/television"/>
    <x v="22"/>
    <n v="570.671875"/>
    <x v="0"/>
    <x v="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d v="2015-04-30T11:20:00"/>
    <n v="1428086501"/>
    <x v="23"/>
    <b v="0"/>
    <n v="23"/>
    <b v="1"/>
    <s v="film &amp; video/television"/>
    <x v="23"/>
    <n v="2210.1433333333334"/>
    <x v="0"/>
    <x v="0"/>
  </r>
  <r>
    <x v="24"/>
    <s v="Bring STL Up Late to TV"/>
    <s v="STL Up Late is a weekly late night comedy talk show for St. Louis television."/>
    <x v="19"/>
    <x v="24"/>
    <x v="0"/>
    <x v="0"/>
    <s v="USD"/>
    <n v="1442345940"/>
    <d v="2015-09-15T15:39:00"/>
    <n v="1439494863"/>
    <x v="24"/>
    <b v="0"/>
    <n v="574"/>
    <b v="1"/>
    <s v="film &amp; video/television"/>
    <x v="24"/>
    <n v="38082.69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d v="2016-01-08T20:36:01"/>
    <n v="1447115761"/>
    <x v="25"/>
    <b v="0"/>
    <n v="14"/>
    <b v="1"/>
    <s v="film &amp; video/television"/>
    <x v="25"/>
    <n v="1006.2454545454545"/>
    <x v="0"/>
    <x v="0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d v="2014-08-17T08:22:24"/>
    <n v="1404822144"/>
    <x v="26"/>
    <b v="0"/>
    <n v="19"/>
    <b v="1"/>
    <s v="film &amp; video/television"/>
    <x v="26"/>
    <n v="2005.9729729729729"/>
    <x v="0"/>
    <x v="0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d v="2014-11-16T00:57:13"/>
    <n v="1413518233"/>
    <x v="27"/>
    <b v="0"/>
    <n v="150"/>
    <b v="1"/>
    <s v="film &amp; video/television"/>
    <x v="27"/>
    <n v="12890.206"/>
    <x v="0"/>
    <x v="0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d v="2015-12-16T19:08:04"/>
    <n v="1447715284"/>
    <x v="28"/>
    <b v="0"/>
    <n v="71"/>
    <b v="1"/>
    <s v="film &amp; video/television"/>
    <x v="28"/>
    <n v="5650.0581249999996"/>
    <x v="0"/>
    <x v="0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d v="2014-07-22T12:09:28"/>
    <n v="1403453368"/>
    <x v="29"/>
    <b v="0"/>
    <n v="117"/>
    <b v="1"/>
    <s v="film &amp; video/television"/>
    <x v="29"/>
    <n v="6922.666666666667"/>
    <x v="0"/>
    <x v="0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d v="2014-08-21T03:01:55"/>
    <n v="1406012515"/>
    <x v="30"/>
    <b v="0"/>
    <n v="53"/>
    <b v="1"/>
    <s v="film &amp; video/television"/>
    <x v="30"/>
    <n v="4559.2333333333336"/>
    <x v="0"/>
    <x v="0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d v="2016-01-25T15:00:34"/>
    <n v="1452193234"/>
    <x v="31"/>
    <b v="0"/>
    <n v="1"/>
    <b v="1"/>
    <s v="film &amp; video/television"/>
    <x v="31"/>
    <n v="50.223295454545458"/>
    <x v="0"/>
    <x v="0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d v="2016-05-12T23:59:00"/>
    <n v="1459523017"/>
    <x v="32"/>
    <b v="0"/>
    <n v="89"/>
    <b v="1"/>
    <s v="film &amp; video/television"/>
    <x v="32"/>
    <n v="8175.8975"/>
    <x v="0"/>
    <x v="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d v="2015-11-08T12:51:41"/>
    <n v="1444405901"/>
    <x v="33"/>
    <b v="0"/>
    <n v="64"/>
    <b v="1"/>
    <s v="film &amp; video/television"/>
    <x v="33"/>
    <n v="3333.5607692307685"/>
    <x v="0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d v="2014-08-05T03:43:21"/>
    <n v="1405928601"/>
    <x v="34"/>
    <b v="0"/>
    <n v="68"/>
    <b v="1"/>
    <s v="film &amp; video/television"/>
    <x v="34"/>
    <n v="4475.4349999999995"/>
    <x v="0"/>
    <x v="0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d v="2015-04-27T20:00:00"/>
    <n v="1428130814"/>
    <x v="35"/>
    <b v="0"/>
    <n v="28"/>
    <b v="1"/>
    <s v="film &amp; video/television"/>
    <x v="35"/>
    <n v="3472.1178947368426"/>
    <x v="0"/>
    <x v="0"/>
  </r>
  <r>
    <x v="36"/>
    <s v="THE LISTENING BOX"/>
    <s v="A modern day priest makes an unusual discovery, setting off a chain of events."/>
    <x v="12"/>
    <x v="36"/>
    <x v="0"/>
    <x v="0"/>
    <s v="USD"/>
    <n v="1428128525"/>
    <d v="2015-04-04T02:22:05"/>
    <n v="1425540125"/>
    <x v="36"/>
    <b v="0"/>
    <n v="44"/>
    <b v="1"/>
    <s v="film &amp; video/television"/>
    <x v="36"/>
    <n v="3565.1529411764704"/>
    <x v="0"/>
    <x v="0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d v="2015-02-27T12:37:59"/>
    <n v="1422463079"/>
    <x v="37"/>
    <b v="0"/>
    <n v="253"/>
    <b v="1"/>
    <s v="film &amp; video/television"/>
    <x v="37"/>
    <n v="33258.113333333335"/>
    <x v="0"/>
    <x v="0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d v="2013-05-10T21:22:24"/>
    <n v="1365643344"/>
    <x v="38"/>
    <b v="0"/>
    <n v="66"/>
    <b v="1"/>
    <s v="film &amp; video/television"/>
    <x v="38"/>
    <n v="4160.7966666666662"/>
    <x v="0"/>
    <x v="0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d v="2014-05-25T18:59:00"/>
    <n v="1398388068"/>
    <x v="39"/>
    <b v="0"/>
    <n v="217"/>
    <b v="1"/>
    <s v="film &amp; video/television"/>
    <x v="39"/>
    <n v="22427.5"/>
    <x v="0"/>
    <x v="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d v="2014-06-19T00:00:00"/>
    <n v="1401426488"/>
    <x v="40"/>
    <b v="0"/>
    <n v="16"/>
    <b v="1"/>
    <s v="film &amp; video/television"/>
    <x v="40"/>
    <n v="1278.3540625000001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d v="2014-10-05T09:39:14"/>
    <n v="1409924354"/>
    <x v="41"/>
    <b v="0"/>
    <n v="19"/>
    <b v="1"/>
    <s v="film &amp; video/television"/>
    <x v="31"/>
    <n v="2005.9729729729729"/>
    <x v="0"/>
    <x v="0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d v="2014-12-28T11:20:26"/>
    <n v="1417188026"/>
    <x v="42"/>
    <b v="0"/>
    <n v="169"/>
    <b v="1"/>
    <s v="film &amp; video/television"/>
    <x v="41"/>
    <n v="10898.9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d v="2014-07-12T20:00:00"/>
    <n v="1402599486"/>
    <x v="43"/>
    <b v="0"/>
    <n v="263"/>
    <b v="1"/>
    <s v="film &amp; video/television"/>
    <x v="42"/>
    <n v="37071.268000000004"/>
    <x v="0"/>
    <x v="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d v="2014-10-06T22:22:17"/>
    <n v="1408760537"/>
    <x v="44"/>
    <b v="0"/>
    <n v="15"/>
    <b v="1"/>
    <s v="film &amp; video/television"/>
    <x v="31"/>
    <n v="2424.782608695652"/>
    <x v="0"/>
    <x v="0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d v="2016-04-27T10:58:27"/>
    <n v="1459177107"/>
    <x v="45"/>
    <b v="0"/>
    <n v="61"/>
    <b v="1"/>
    <s v="film &amp; video/television"/>
    <x v="43"/>
    <n v="5367.37"/>
    <x v="0"/>
    <x v="0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d v="2015-12-15T19:09:34"/>
    <n v="1447628974"/>
    <x v="46"/>
    <b v="0"/>
    <n v="45"/>
    <b v="1"/>
    <s v="film &amp; video/television"/>
    <x v="44"/>
    <n v="5035.5005000000001"/>
    <x v="0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d v="2014-12-19T16:40:07"/>
    <n v="1413834007"/>
    <x v="47"/>
    <b v="0"/>
    <n v="70"/>
    <b v="1"/>
    <s v="film &amp; video/television"/>
    <x v="45"/>
    <n v="15630.539500000003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d v="2015-03-01T08:00:00"/>
    <n v="1422534260"/>
    <x v="48"/>
    <b v="0"/>
    <n v="38"/>
    <b v="1"/>
    <s v="film &amp; video/television"/>
    <x v="46"/>
    <n v="2935.7157894736843"/>
    <x v="0"/>
    <x v="0"/>
  </r>
  <r>
    <x v="49"/>
    <s v="Driving Jersey - Season Five"/>
    <s v="Driving Jersey is real people telling real stories."/>
    <x v="14"/>
    <x v="48"/>
    <x v="0"/>
    <x v="0"/>
    <s v="USD"/>
    <n v="1445660045"/>
    <d v="2015-10-24T00:14:05"/>
    <n v="1443068045"/>
    <x v="49"/>
    <b v="0"/>
    <n v="87"/>
    <b v="1"/>
    <s v="film &amp; video/television"/>
    <x v="31"/>
    <n v="7158.84"/>
    <x v="0"/>
    <x v="0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d v="2015-01-30T13:00:00"/>
    <n v="1419271458"/>
    <x v="50"/>
    <b v="0"/>
    <n v="22"/>
    <b v="1"/>
    <s v="film &amp; video/television"/>
    <x v="31"/>
    <n v="1547.9137931034484"/>
    <x v="0"/>
    <x v="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d v="2015-08-10T18:17:17"/>
    <n v="1436653037"/>
    <x v="51"/>
    <b v="0"/>
    <n v="119"/>
    <b v="1"/>
    <s v="film &amp; video/television"/>
    <x v="47"/>
    <n v="19753.501666666667"/>
    <x v="0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d v="2014-07-17T12:50:46"/>
    <n v="1403023846"/>
    <x v="52"/>
    <b v="0"/>
    <n v="52"/>
    <b v="1"/>
    <s v="film &amp; video/television"/>
    <x v="48"/>
    <n v="4562.0091666666667"/>
    <x v="0"/>
    <x v="0"/>
  </r>
  <r>
    <x v="53"/>
    <s v="Rolling out Vegan Mashup's Season 2"/>
    <s v="Delicious TV's Vegan Mashup launching season two on public television"/>
    <x v="9"/>
    <x v="52"/>
    <x v="0"/>
    <x v="0"/>
    <s v="USD"/>
    <n v="1396648800"/>
    <d v="2014-04-04T18:00:00"/>
    <n v="1395407445"/>
    <x v="53"/>
    <b v="0"/>
    <n v="117"/>
    <b v="1"/>
    <s v="film &amp; video/television"/>
    <x v="49"/>
    <n v="6922.666666666667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d v="2015-12-25T13:07:01"/>
    <n v="1448471221"/>
    <x v="54"/>
    <b v="0"/>
    <n v="52"/>
    <b v="1"/>
    <s v="film &amp; video/television"/>
    <x v="50"/>
    <n v="4562.0091666666667"/>
    <x v="0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d v="2016-05-27T19:15:16"/>
    <n v="1462576516"/>
    <x v="55"/>
    <b v="0"/>
    <n v="86"/>
    <b v="1"/>
    <s v="film &amp; video/television"/>
    <x v="51"/>
    <n v="7921.625"/>
    <x v="0"/>
    <x v="0"/>
  </r>
  <r>
    <x v="56"/>
    <s v="Voxwomen Cycling Show"/>
    <s v="We want to see more women's cycling on TV - and we need your help to make it happen!"/>
    <x v="6"/>
    <x v="55"/>
    <x v="0"/>
    <x v="1"/>
    <s v="GBP"/>
    <n v="1433779200"/>
    <d v="2015-06-08T12:00:00"/>
    <n v="1432559424"/>
    <x v="56"/>
    <b v="0"/>
    <n v="174"/>
    <b v="1"/>
    <s v="film &amp; video/television"/>
    <x v="52"/>
    <n v="10579.516666666666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d v="2015-04-25T15:59:22"/>
    <n v="1427399962"/>
    <x v="57"/>
    <b v="0"/>
    <n v="69"/>
    <b v="1"/>
    <s v="film &amp; video/television"/>
    <x v="53"/>
    <n v="6062.6021428571421"/>
    <x v="0"/>
    <x v="0"/>
  </r>
  <r>
    <x v="58"/>
    <s v="Gloaming"/>
    <s v="Alex thought he knew how the world worked. You live, you die and it's over. He was very, very wrong."/>
    <x v="3"/>
    <x v="57"/>
    <x v="0"/>
    <x v="0"/>
    <s v="USD"/>
    <n v="1416423172"/>
    <d v="2014-11-19T14:52:52"/>
    <n v="1413827572"/>
    <x v="58"/>
    <b v="0"/>
    <n v="75"/>
    <b v="1"/>
    <s v="film &amp; video/television"/>
    <x v="54"/>
    <n v="6039.7753846153846"/>
    <x v="0"/>
    <x v="0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d v="2015-09-14T17:00:00"/>
    <n v="1439530776"/>
    <x v="59"/>
    <b v="0"/>
    <n v="33"/>
    <b v="1"/>
    <s v="film &amp; video/television"/>
    <x v="55"/>
    <n v="5887.1719354838715"/>
    <x v="0"/>
    <x v="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d v="2014-03-22T20:00:00"/>
    <n v="1393882717"/>
    <x v="60"/>
    <b v="0"/>
    <n v="108"/>
    <b v="1"/>
    <s v="film &amp; video/shorts"/>
    <x v="56"/>
    <n v="7348.954999999999"/>
    <x v="0"/>
    <x v="1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d v="2013-06-06T15:32:37"/>
    <n v="1368646357"/>
    <x v="61"/>
    <b v="0"/>
    <n v="23"/>
    <b v="1"/>
    <s v="film &amp; video/shorts"/>
    <x v="57"/>
    <n v="2210.1433333333334"/>
    <x v="0"/>
    <x v="1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d v="2013-03-03T15:11:18"/>
    <n v="1360177878"/>
    <x v="62"/>
    <b v="0"/>
    <n v="48"/>
    <b v="1"/>
    <s v="film &amp; video/shorts"/>
    <x v="58"/>
    <n v="6681.7362499999999"/>
    <x v="0"/>
    <x v="1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d v="2013-12-28T00:59:00"/>
    <n v="1386194013"/>
    <x v="63"/>
    <b v="0"/>
    <n v="64"/>
    <b v="1"/>
    <s v="film &amp; video/shorts"/>
    <x v="59"/>
    <n v="3333.5607692307685"/>
    <x v="0"/>
    <x v="1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d v="2013-07-07T20:26:21"/>
    <n v="1370651181"/>
    <x v="64"/>
    <b v="0"/>
    <n v="24"/>
    <b v="1"/>
    <s v="film &amp; video/shorts"/>
    <x v="60"/>
    <n v="1764.2944117647057"/>
    <x v="0"/>
    <x v="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d v="2014-08-11T01:59:00"/>
    <n v="1405453354"/>
    <x v="65"/>
    <b v="0"/>
    <n v="57"/>
    <b v="1"/>
    <s v="film &amp; video/shorts"/>
    <x v="61"/>
    <n v="5781.163043478261"/>
    <x v="0"/>
    <x v="1"/>
  </r>
  <r>
    <x v="66"/>
    <s v="A Stagnant Fever: Short Film"/>
    <s v="A dark comedy set in the '60s about clinical depression and one night stands."/>
    <x v="13"/>
    <x v="65"/>
    <x v="0"/>
    <x v="0"/>
    <s v="USD"/>
    <n v="1468873420"/>
    <d v="2016-07-18T16:23:40"/>
    <n v="1466281420"/>
    <x v="66"/>
    <b v="0"/>
    <n v="26"/>
    <b v="1"/>
    <s v="film &amp; video/shorts"/>
    <x v="62"/>
    <n v="2505.9714285714285"/>
    <x v="0"/>
    <x v="1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d v="2012-07-15T10:00:04"/>
    <n v="1339768804"/>
    <x v="67"/>
    <b v="0"/>
    <n v="20"/>
    <b v="1"/>
    <s v="film &amp; video/shorts"/>
    <x v="63"/>
    <n v="1494.1595454545457"/>
    <x v="0"/>
    <x v="1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d v="2014-02-23T09:39:51"/>
    <n v="1390570791"/>
    <x v="68"/>
    <b v="0"/>
    <n v="36"/>
    <b v="1"/>
    <s v="film &amp; video/shorts"/>
    <x v="64"/>
    <n v="2893.0464999999999"/>
    <x v="0"/>
    <x v="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d v="2011-10-02T02:59:00"/>
    <n v="1314765025"/>
    <x v="69"/>
    <b v="0"/>
    <n v="178"/>
    <b v="1"/>
    <s v="film &amp; video/shorts"/>
    <x v="65"/>
    <n v="11094.23"/>
    <x v="0"/>
    <x v="1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d v="2011-09-04T17:30:45"/>
    <n v="1309987845"/>
    <x v="70"/>
    <b v="0"/>
    <n v="17"/>
    <b v="1"/>
    <s v="film &amp; video/shorts"/>
    <x v="66"/>
    <n v="1808.7556603773585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d v="2012-05-28T02:30:57"/>
    <n v="1333002657"/>
    <x v="71"/>
    <b v="0"/>
    <n v="32"/>
    <b v="1"/>
    <s v="film &amp; video/shorts"/>
    <x v="67"/>
    <n v="2546.9"/>
    <x v="0"/>
    <x v="1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d v="2012-11-14T20:00:00"/>
    <n v="1351210481"/>
    <x v="72"/>
    <b v="0"/>
    <n v="41"/>
    <b v="1"/>
    <s v="film &amp; video/shorts"/>
    <x v="68"/>
    <n v="2792.8691304347826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d v="2011-05-02T23:59:00"/>
    <n v="1297620584"/>
    <x v="73"/>
    <b v="0"/>
    <n v="18"/>
    <b v="1"/>
    <s v="film &amp; video/shorts"/>
    <x v="31"/>
    <n v="1443.423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d v="2016-01-21T07:41:35"/>
    <n v="1450784495"/>
    <x v="74"/>
    <b v="0"/>
    <n v="29"/>
    <b v="1"/>
    <s v="film &amp; video/shorts"/>
    <x v="69"/>
    <n v="2554.6396296296298"/>
    <x v="0"/>
    <x v="1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d v="2013-04-23T01:01:12"/>
    <n v="1364101272"/>
    <x v="75"/>
    <b v="0"/>
    <n v="47"/>
    <b v="1"/>
    <s v="film &amp; video/shorts"/>
    <x v="70"/>
    <n v="4347.336956521739"/>
    <x v="0"/>
    <x v="1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d v="2011-12-27T13:35:58"/>
    <n v="1319819758"/>
    <x v="76"/>
    <b v="0"/>
    <n v="15"/>
    <b v="1"/>
    <s v="film &amp; video/shorts"/>
    <x v="71"/>
    <n v="2424.782608695652"/>
    <x v="0"/>
    <x v="1"/>
  </r>
  <r>
    <x v="77"/>
    <s v="Jonah and the Crab"/>
    <s v="A short film about a boy searching for companionship in a hermit crab he finds on the beach."/>
    <x v="44"/>
    <x v="76"/>
    <x v="0"/>
    <x v="0"/>
    <s v="USD"/>
    <n v="1337569140"/>
    <d v="2012-05-20T22:59:00"/>
    <n v="1332991717"/>
    <x v="77"/>
    <b v="0"/>
    <n v="26"/>
    <b v="1"/>
    <s v="film &amp; video/shorts"/>
    <x v="72"/>
    <n v="2505.9714285714285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d v="2016-09-01T13:32:01"/>
    <n v="1471887121"/>
    <x v="78"/>
    <b v="0"/>
    <n v="35"/>
    <b v="1"/>
    <s v="film &amp; video/shorts"/>
    <x v="73"/>
    <n v="3370.6326923076922"/>
    <x v="0"/>
    <x v="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d v="2014-04-25T14:38:13"/>
    <n v="1395859093"/>
    <x v="79"/>
    <b v="0"/>
    <n v="41"/>
    <b v="1"/>
    <s v="film &amp; video/shorts"/>
    <x v="74"/>
    <n v="2792.8691304347826"/>
    <x v="0"/>
    <x v="1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d v="2013-12-09T22:00:56"/>
    <n v="1383616856"/>
    <x v="80"/>
    <b v="0"/>
    <n v="47"/>
    <b v="1"/>
    <s v="film &amp; video/shorts"/>
    <x v="75"/>
    <n v="4347.336956521739"/>
    <x v="0"/>
    <x v="1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d v="2012-07-13T23:02:00"/>
    <n v="1341892127"/>
    <x v="81"/>
    <b v="0"/>
    <n v="28"/>
    <b v="1"/>
    <s v="film &amp; video/shorts"/>
    <x v="76"/>
    <n v="3472.1178947368426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d v="2011-10-09T15:41:01"/>
    <n v="1315597261"/>
    <x v="82"/>
    <b v="0"/>
    <n v="100"/>
    <b v="1"/>
    <s v="film &amp; video/shorts"/>
    <x v="77"/>
    <n v="24819.85"/>
    <x v="0"/>
    <x v="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d v="2015-02-22T07:30:00"/>
    <n v="1423320389"/>
    <x v="83"/>
    <b v="0"/>
    <n v="13"/>
    <b v="1"/>
    <s v="film &amp; video/shorts"/>
    <x v="78"/>
    <n v="969.35458333333338"/>
    <x v="0"/>
    <x v="1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d v="2011-05-15T14:11:26"/>
    <n v="1302891086"/>
    <x v="84"/>
    <b v="0"/>
    <n v="7"/>
    <b v="1"/>
    <s v="film &amp; video/shorts"/>
    <x v="31"/>
    <n v="705.95522388059703"/>
    <x v="0"/>
    <x v="1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d v="2011-09-22T23:00:37"/>
    <n v="1314154837"/>
    <x v="85"/>
    <b v="0"/>
    <n v="21"/>
    <b v="1"/>
    <s v="film &amp; video/shorts"/>
    <x v="79"/>
    <n v="1658.1821621621621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d v="2015-12-27T10:20:45"/>
    <n v="1444828845"/>
    <x v="86"/>
    <b v="0"/>
    <n v="17"/>
    <b v="1"/>
    <s v="film &amp; video/shorts"/>
    <x v="80"/>
    <n v="1808.7556603773585"/>
    <x v="0"/>
    <x v="1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d v="2010-06-02T21:41:00"/>
    <n v="1274705803"/>
    <x v="87"/>
    <b v="0"/>
    <n v="25"/>
    <b v="1"/>
    <s v="film &amp; video/shorts"/>
    <x v="81"/>
    <n v="1634.83275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d v="2014-06-22T11:48:51"/>
    <n v="1401205731"/>
    <x v="88"/>
    <b v="0"/>
    <n v="60"/>
    <b v="1"/>
    <s v="film &amp; video/shorts"/>
    <x v="82"/>
    <n v="4999.4192857142853"/>
    <x v="0"/>
    <x v="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d v="2013-06-02T14:03:12"/>
    <n v="1368036192"/>
    <x v="89"/>
    <b v="0"/>
    <n v="56"/>
    <b v="1"/>
    <s v="film &amp; video/shorts"/>
    <x v="83"/>
    <n v="4556.6774999999998"/>
    <x v="0"/>
    <x v="1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d v="2011-07-12T03:08:19"/>
    <n v="1307862499"/>
    <x v="90"/>
    <b v="0"/>
    <n v="16"/>
    <b v="1"/>
    <s v="film &amp; video/shorts"/>
    <x v="84"/>
    <n v="1278.3540625000001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d v="2011-05-17T05:39:24"/>
    <n v="1300354764"/>
    <x v="91"/>
    <b v="0"/>
    <n v="46"/>
    <b v="1"/>
    <s v="film &amp; video/shorts"/>
    <x v="43"/>
    <n v="4256.6611999999996"/>
    <x v="0"/>
    <x v="1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d v="2017-02-01T04:00:00"/>
    <n v="1481949983"/>
    <x v="92"/>
    <b v="0"/>
    <n v="43"/>
    <b v="1"/>
    <s v="film &amp; video/shorts"/>
    <x v="85"/>
    <n v="5251.2666666666664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d v="2012-07-03T17:00:00"/>
    <n v="1338928537"/>
    <x v="93"/>
    <b v="0"/>
    <n v="15"/>
    <b v="1"/>
    <s v="film &amp; video/shorts"/>
    <x v="86"/>
    <n v="2424.782608695652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d v="2014-04-07T13:13:42"/>
    <n v="1395162822"/>
    <x v="94"/>
    <b v="0"/>
    <n v="12"/>
    <b v="1"/>
    <s v="film &amp; video/shorts"/>
    <x v="87"/>
    <n v="1176.7069565217391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d v="2012-02-25T20:07:21"/>
    <n v="1327622841"/>
    <x v="95"/>
    <b v="0"/>
    <n v="21"/>
    <b v="1"/>
    <s v="film &amp; video/shorts"/>
    <x v="88"/>
    <n v="1658.1821621621621"/>
    <x v="0"/>
    <x v="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d v="2010-07-31T23:00:00"/>
    <n v="1274889241"/>
    <x v="96"/>
    <b v="0"/>
    <n v="34"/>
    <b v="1"/>
    <s v="film &amp; video/shorts"/>
    <x v="89"/>
    <n v="3216.066969696969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d v="2011-07-11T23:14:42"/>
    <n v="1307848482"/>
    <x v="97"/>
    <b v="0"/>
    <n v="8"/>
    <b v="1"/>
    <s v="film &amp; video/shorts"/>
    <x v="90"/>
    <n v="570.671875"/>
    <x v="0"/>
    <x v="1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d v="2012-12-07T19:30:00"/>
    <n v="1351796674"/>
    <x v="98"/>
    <b v="0"/>
    <n v="60"/>
    <b v="1"/>
    <s v="film &amp; video/shorts"/>
    <x v="90"/>
    <n v="4999.4192857142853"/>
    <x v="0"/>
    <x v="1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d v="2014-01-22T17:39:59"/>
    <n v="1387834799"/>
    <x v="99"/>
    <b v="0"/>
    <n v="39"/>
    <b v="1"/>
    <s v="film &amp; video/shorts"/>
    <x v="91"/>
    <n v="2905.058"/>
    <x v="0"/>
    <x v="1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d v="2012-11-04T15:04:46"/>
    <n v="1350324286"/>
    <x v="100"/>
    <b v="0"/>
    <n v="26"/>
    <b v="1"/>
    <s v="film &amp; video/shorts"/>
    <x v="31"/>
    <n v="2505.9714285714285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d v="2013-01-24T14:38:30"/>
    <n v="1356979110"/>
    <x v="101"/>
    <b v="0"/>
    <n v="35"/>
    <b v="1"/>
    <s v="film &amp; video/shorts"/>
    <x v="31"/>
    <n v="3370.6326923076922"/>
    <x v="0"/>
    <x v="1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d v="2010-12-22T23:08:53"/>
    <n v="1290481733"/>
    <x v="102"/>
    <b v="0"/>
    <n v="65"/>
    <b v="1"/>
    <s v="film &amp; video/shorts"/>
    <x v="92"/>
    <n v="5722.2508333333344"/>
    <x v="0"/>
    <x v="1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d v="2014-03-07T15:20:30"/>
    <n v="1392232830"/>
    <x v="103"/>
    <b v="0"/>
    <n v="49"/>
    <b v="1"/>
    <s v="film &amp; video/shorts"/>
    <x v="93"/>
    <n v="2909.8"/>
    <x v="0"/>
    <x v="1"/>
  </r>
  <r>
    <x v="104"/>
    <s v="Good 'Ol Trumpet"/>
    <s v="UCF short film about an old man, his love for music, and his misplaced trumpet.  "/>
    <x v="2"/>
    <x v="49"/>
    <x v="0"/>
    <x v="0"/>
    <s v="USD"/>
    <n v="1301792400"/>
    <d v="2011-04-02T21:00:00"/>
    <n v="1299775266"/>
    <x v="104"/>
    <b v="0"/>
    <n v="10"/>
    <b v="1"/>
    <s v="film &amp; video/shorts"/>
    <x v="43"/>
    <n v="842.98978723404264"/>
    <x v="0"/>
    <x v="1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d v="2016-05-13T20:00:00"/>
    <n v="1461605020"/>
    <x v="105"/>
    <b v="0"/>
    <n v="60"/>
    <b v="1"/>
    <s v="film &amp; video/shorts"/>
    <x v="94"/>
    <n v="4999.4192857142853"/>
    <x v="0"/>
    <x v="1"/>
  </r>
  <r>
    <x v="106"/>
    <s v="LOST WEEKEND"/>
    <s v="A Boy. A Girl. A Car. A Serial Killer."/>
    <x v="10"/>
    <x v="102"/>
    <x v="0"/>
    <x v="0"/>
    <s v="USD"/>
    <n v="1333391901"/>
    <d v="2012-04-02T14:38:21"/>
    <n v="1332182301"/>
    <x v="106"/>
    <b v="0"/>
    <n v="27"/>
    <b v="1"/>
    <s v="film &amp; video/shorts"/>
    <x v="10"/>
    <n v="3204.2722222222224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d v="2011-04-24T19:34:47"/>
    <n v="1301787287"/>
    <x v="107"/>
    <b v="0"/>
    <n v="69"/>
    <b v="1"/>
    <s v="film &amp; video/shorts"/>
    <x v="95"/>
    <n v="6062.6021428571421"/>
    <x v="0"/>
    <x v="1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d v="2013-05-31T10:42:50"/>
    <n v="1364827370"/>
    <x v="108"/>
    <b v="0"/>
    <n v="47"/>
    <b v="1"/>
    <s v="film &amp; video/shorts"/>
    <x v="96"/>
    <n v="4347.336956521739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d v="2011-02-25T20:37:10"/>
    <n v="1296088630"/>
    <x v="109"/>
    <b v="0"/>
    <n v="47"/>
    <b v="1"/>
    <s v="film &amp; video/shorts"/>
    <x v="97"/>
    <n v="4347.336956521739"/>
    <x v="0"/>
    <x v="1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d v="2013-11-14T01:59:00"/>
    <n v="1381445253"/>
    <x v="110"/>
    <b v="0"/>
    <n v="26"/>
    <b v="1"/>
    <s v="film &amp; video/shorts"/>
    <x v="98"/>
    <n v="2505.9714285714285"/>
    <x v="0"/>
    <x v="1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d v="2015-05-31T03:59:47"/>
    <n v="1430467187"/>
    <x v="111"/>
    <b v="0"/>
    <n v="53"/>
    <b v="1"/>
    <s v="film &amp; video/shorts"/>
    <x v="99"/>
    <n v="4559.2333333333336"/>
    <x v="0"/>
    <x v="1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d v="2014-04-12T22:00:00"/>
    <n v="1395277318"/>
    <x v="112"/>
    <b v="0"/>
    <n v="81"/>
    <b v="1"/>
    <s v="film &amp; video/shorts"/>
    <x v="87"/>
    <n v="4602.4861538461537"/>
    <x v="0"/>
    <x v="1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d v="2011-08-06T11:00:00"/>
    <n v="1311963128"/>
    <x v="113"/>
    <b v="0"/>
    <n v="78"/>
    <b v="1"/>
    <s v="film &amp; video/shorts"/>
    <x v="100"/>
    <n v="7578.5161538461534"/>
    <x v="0"/>
    <x v="1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d v="2012-01-13T02:34:48"/>
    <n v="1321252488"/>
    <x v="114"/>
    <b v="0"/>
    <n v="35"/>
    <b v="1"/>
    <s v="film &amp; video/shorts"/>
    <x v="101"/>
    <n v="3370.6326923076922"/>
    <x v="0"/>
    <x v="1"/>
  </r>
  <r>
    <x v="115"/>
    <s v="The World's Greatest Lover"/>
    <s v="Never judge a book (or a lover) by their cover."/>
    <x v="52"/>
    <x v="110"/>
    <x v="0"/>
    <x v="0"/>
    <s v="USD"/>
    <n v="1328377444"/>
    <d v="2012-02-04T13:44:04"/>
    <n v="1326217444"/>
    <x v="115"/>
    <b v="0"/>
    <n v="22"/>
    <b v="1"/>
    <s v="film &amp; video/shorts"/>
    <x v="102"/>
    <n v="1547.9137931034484"/>
    <x v="0"/>
    <x v="1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d v="2011-04-08T06:55:55"/>
    <n v="1298289355"/>
    <x v="116"/>
    <b v="0"/>
    <n v="57"/>
    <b v="1"/>
    <s v="film &amp; video/shorts"/>
    <x v="103"/>
    <n v="5781.163043478261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d v="2010-06-09T15:00:00"/>
    <n v="1268337744"/>
    <x v="117"/>
    <b v="0"/>
    <n v="27"/>
    <b v="1"/>
    <s v="film &amp; video/shorts"/>
    <x v="104"/>
    <n v="3204.2722222222224"/>
    <x v="0"/>
    <x v="1"/>
  </r>
  <r>
    <x v="118"/>
    <s v="DENOUNCED - A Short Film"/>
    <s v="When a ruthless hit-man is 'denounced' from the mafia, his old enemies declare war."/>
    <x v="10"/>
    <x v="113"/>
    <x v="0"/>
    <x v="0"/>
    <s v="USD"/>
    <n v="1311902236"/>
    <d v="2011-07-28T21:17:16"/>
    <n v="1309310236"/>
    <x v="118"/>
    <b v="0"/>
    <n v="39"/>
    <b v="1"/>
    <s v="film &amp; video/shorts"/>
    <x v="105"/>
    <n v="2905.058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d v="2011-08-13T19:00:00"/>
    <n v="1310693986"/>
    <x v="119"/>
    <b v="0"/>
    <n v="37"/>
    <b v="1"/>
    <s v="film &amp; video/shorts"/>
    <x v="106"/>
    <n v="4326.8844444444449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d v="2016-10-02T21:11:47"/>
    <n v="1472865107"/>
    <x v="120"/>
    <b v="0"/>
    <n v="1"/>
    <b v="0"/>
    <s v="film &amp; video/science fiction"/>
    <x v="107"/>
    <n v="50.223295454545458"/>
    <x v="0"/>
    <x v="2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d v="2015-04-18T06:16:00"/>
    <n v="1427993710"/>
    <x v="121"/>
    <b v="0"/>
    <n v="1"/>
    <b v="0"/>
    <s v="film &amp; video/science fiction"/>
    <x v="108"/>
    <n v="50.223295454545458"/>
    <x v="0"/>
    <x v="2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d v="2016-10-10T06:21:47"/>
    <n v="1470910907"/>
    <x v="122"/>
    <b v="0"/>
    <n v="0"/>
    <b v="0"/>
    <s v="film &amp; video/science fiction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d v="2014-10-28T18:00:00"/>
    <n v="1411411564"/>
    <x v="123"/>
    <b v="0"/>
    <n v="6"/>
    <b v="0"/>
    <s v="film &amp; video/science fiction"/>
    <x v="110"/>
    <n v="740.04042857142861"/>
    <x v="0"/>
    <x v="2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d v="2015-05-15T18:17:22"/>
    <n v="1429568242"/>
    <x v="124"/>
    <b v="0"/>
    <n v="0"/>
    <b v="0"/>
    <s v="film &amp; video/science fiction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d v="2017-02-03T19:51:20"/>
    <n v="1480981880"/>
    <x v="125"/>
    <b v="0"/>
    <n v="6"/>
    <b v="0"/>
    <s v="film &amp; video/science fiction"/>
    <x v="111"/>
    <n v="740.04042857142861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d v="2015-06-10T22:00:00"/>
    <n v="1431353337"/>
    <x v="126"/>
    <b v="0"/>
    <n v="13"/>
    <b v="0"/>
    <s v="film &amp; video/science fiction"/>
    <x v="112"/>
    <n v="969.35458333333338"/>
    <x v="0"/>
    <x v="2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d v="2015-04-03T09:59:01"/>
    <n v="1425481141"/>
    <x v="127"/>
    <b v="0"/>
    <n v="4"/>
    <b v="0"/>
    <s v="film &amp; video/science fiction"/>
    <x v="113"/>
    <n v="227.77278688524589"/>
    <x v="0"/>
    <x v="2"/>
  </r>
  <r>
    <x v="128"/>
    <s v="Ralphi3 (Canceled)"/>
    <s v="A Science Fiction film filled with entertainment and Excitement"/>
    <x v="57"/>
    <x v="122"/>
    <x v="1"/>
    <x v="0"/>
    <s v="USD"/>
    <n v="1476941293"/>
    <d v="2016-10-20T01:28:13"/>
    <n v="1473917293"/>
    <x v="128"/>
    <b v="0"/>
    <n v="6"/>
    <b v="0"/>
    <s v="film &amp; video/science fiction"/>
    <x v="114"/>
    <n v="740.04042857142861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d v="2014-10-30T18:29:43"/>
    <n v="1409524183"/>
    <x v="129"/>
    <b v="0"/>
    <n v="0"/>
    <b v="0"/>
    <s v="film &amp; video/science fiction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d v="2014-06-16T16:16:00"/>
    <n v="1400536692"/>
    <x v="130"/>
    <b v="0"/>
    <n v="0"/>
    <b v="0"/>
    <s v="film &amp; video/science fiction"/>
    <x v="109"/>
    <n v="0"/>
    <x v="0"/>
    <x v="2"/>
  </r>
  <r>
    <x v="131"/>
    <s v="I (Canceled)"/>
    <s v="I"/>
    <x v="38"/>
    <x v="117"/>
    <x v="1"/>
    <x v="0"/>
    <s v="USD"/>
    <n v="1467763200"/>
    <d v="2016-07-05T20:00:00"/>
    <n v="1466453161"/>
    <x v="131"/>
    <b v="0"/>
    <n v="0"/>
    <b v="0"/>
    <s v="film &amp; video/science fiction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d v="2014-11-07T16:30:07"/>
    <n v="1411500607"/>
    <x v="132"/>
    <b v="0"/>
    <n v="81"/>
    <b v="0"/>
    <s v="film &amp; video/science fiction"/>
    <x v="115"/>
    <n v="4602.4861538461537"/>
    <x v="0"/>
    <x v="2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d v="2016-05-31T13:31:00"/>
    <n v="1462130584"/>
    <x v="133"/>
    <b v="0"/>
    <n v="0"/>
    <b v="0"/>
    <s v="film &amp; video/science fiction"/>
    <x v="109"/>
    <n v="0"/>
    <x v="0"/>
    <x v="2"/>
  </r>
  <r>
    <x v="134"/>
    <s v="MARLEY'S GHOST (AMBASSADORS OF STEAM) (Canceled)"/>
    <s v="steampunk  remake of &quot;a Christmas carol&quot;"/>
    <x v="10"/>
    <x v="117"/>
    <x v="1"/>
    <x v="0"/>
    <s v="USD"/>
    <n v="1441386000"/>
    <d v="2015-09-04T13:00:00"/>
    <n v="1438811418"/>
    <x v="134"/>
    <b v="0"/>
    <n v="0"/>
    <b v="0"/>
    <s v="film &amp; video/science fiction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d v="2014-07-01T15:00:00"/>
    <n v="1401354597"/>
    <x v="135"/>
    <b v="0"/>
    <n v="5"/>
    <b v="0"/>
    <s v="film &amp; video/science fiction"/>
    <x v="116"/>
    <n v="347.37"/>
    <x v="0"/>
    <x v="2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d v="2015-05-16T06:16:00"/>
    <n v="1427968234"/>
    <x v="136"/>
    <b v="0"/>
    <n v="0"/>
    <b v="0"/>
    <s v="film &amp; video/science fiction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d v="2015-10-12T09:46:33"/>
    <n v="1440337593"/>
    <x v="137"/>
    <b v="0"/>
    <n v="0"/>
    <b v="0"/>
    <s v="film &amp; video/science fiction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d v="2015-08-01T00:59:00"/>
    <n v="1435731041"/>
    <x v="138"/>
    <b v="0"/>
    <n v="58"/>
    <b v="0"/>
    <s v="film &amp; video/science fiction"/>
    <x v="117"/>
    <n v="5705.3728571428574"/>
    <x v="0"/>
    <x v="2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d v="2015-07-12T18:06:12"/>
    <n v="1435874772"/>
    <x v="139"/>
    <b v="0"/>
    <n v="1"/>
    <b v="0"/>
    <s v="film &amp; video/science fiction"/>
    <x v="31"/>
    <n v="50.223295454545458"/>
    <x v="0"/>
    <x v="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d v="2015-03-19T23:45:32"/>
    <n v="1424234732"/>
    <x v="140"/>
    <b v="0"/>
    <n v="0"/>
    <b v="0"/>
    <s v="film &amp; video/science fiction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d v="2015-05-30T23:40:23"/>
    <n v="1429155623"/>
    <x v="141"/>
    <b v="0"/>
    <n v="28"/>
    <b v="0"/>
    <s v="film &amp; video/science fiction"/>
    <x v="118"/>
    <n v="3472.1178947368426"/>
    <x v="0"/>
    <x v="2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d v="2014-11-16T18:26:18"/>
    <n v="1414358778"/>
    <x v="142"/>
    <b v="0"/>
    <n v="1"/>
    <b v="0"/>
    <s v="film &amp; video/science fiction"/>
    <x v="119"/>
    <n v="50.223295454545458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d v="2016-09-03T01:55:00"/>
    <n v="1467941542"/>
    <x v="143"/>
    <b v="0"/>
    <n v="0"/>
    <b v="0"/>
    <s v="film &amp; video/science fiction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d v="2015-04-13T13:17:52"/>
    <n v="1423765072"/>
    <x v="144"/>
    <b v="0"/>
    <n v="37"/>
    <b v="0"/>
    <s v="film &amp; video/science fiction"/>
    <x v="120"/>
    <n v="4326.8844444444449"/>
    <x v="0"/>
    <x v="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d v="2015-08-11T09:00:52"/>
    <n v="1436965252"/>
    <x v="145"/>
    <b v="0"/>
    <n v="9"/>
    <b v="0"/>
    <s v="film &amp; video/science fiction"/>
    <x v="121"/>
    <n v="751.21245614035092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d v="2017-01-17T20:23:18"/>
    <n v="1479514998"/>
    <x v="146"/>
    <b v="0"/>
    <n v="3"/>
    <b v="0"/>
    <s v="film &amp; video/science fiction"/>
    <x v="122"/>
    <n v="191.76785714285714"/>
    <x v="0"/>
    <x v="2"/>
  </r>
  <r>
    <x v="147"/>
    <s v="Consumed (Static Air) (Canceled)"/>
    <s v="Film makers catch live footage beyond their wildest dreams."/>
    <x v="39"/>
    <x v="117"/>
    <x v="1"/>
    <x v="1"/>
    <s v="GBP"/>
    <n v="1420741080"/>
    <d v="2015-01-08T14:18:00"/>
    <n v="1417026340"/>
    <x v="147"/>
    <b v="0"/>
    <n v="0"/>
    <b v="0"/>
    <s v="film &amp; video/science fiction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d v="2016-02-27T02:45:36"/>
    <n v="1453963536"/>
    <x v="148"/>
    <b v="0"/>
    <n v="2"/>
    <b v="0"/>
    <s v="film &amp; video/science fiction"/>
    <x v="123"/>
    <n v="91.389593023255813"/>
    <x v="0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d v="2014-12-25T04:00:00"/>
    <n v="1416888470"/>
    <x v="149"/>
    <b v="0"/>
    <n v="6"/>
    <b v="0"/>
    <s v="film &amp; video/science fiction"/>
    <x v="124"/>
    <n v="740.04042857142861"/>
    <x v="0"/>
    <x v="2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d v="2015-05-25T23:53:02"/>
    <n v="1427428382"/>
    <x v="150"/>
    <b v="0"/>
    <n v="67"/>
    <b v="0"/>
    <s v="film &amp; video/science fiction"/>
    <x v="125"/>
    <n v="6906.636363636364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d v="2015-06-18T09:13:11"/>
    <n v="1429449191"/>
    <x v="151"/>
    <b v="0"/>
    <n v="5"/>
    <b v="0"/>
    <s v="film &amp; video/science fiction"/>
    <x v="126"/>
    <n v="347.37"/>
    <x v="0"/>
    <x v="2"/>
  </r>
  <r>
    <x v="152"/>
    <s v="The Great Dark (Canceled)"/>
    <s v="The Great Dark is a journey through the unimaginable...and un foreseeable..."/>
    <x v="66"/>
    <x v="134"/>
    <x v="1"/>
    <x v="0"/>
    <s v="USD"/>
    <n v="1411437100"/>
    <d v="2014-09-22T21:51:40"/>
    <n v="1408845100"/>
    <x v="152"/>
    <b v="0"/>
    <n v="2"/>
    <b v="0"/>
    <s v="film &amp; video/science fiction"/>
    <x v="127"/>
    <n v="91.389593023255813"/>
    <x v="0"/>
    <x v="2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d v="2014-12-02T11:04:04"/>
    <n v="1413900244"/>
    <x v="153"/>
    <b v="0"/>
    <n v="10"/>
    <b v="0"/>
    <s v="film &amp; video/science fiction"/>
    <x v="128"/>
    <n v="842.98978723404264"/>
    <x v="0"/>
    <x v="2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d v="2015-06-03T09:08:15"/>
    <n v="1429621695"/>
    <x v="154"/>
    <b v="0"/>
    <n v="3"/>
    <b v="0"/>
    <s v="film &amp; video/science fiction"/>
    <x v="129"/>
    <n v="191.76785714285714"/>
    <x v="0"/>
    <x v="2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d v="2015-07-23T09:25:35"/>
    <n v="1434201935"/>
    <x v="155"/>
    <b v="0"/>
    <n v="4"/>
    <b v="0"/>
    <s v="film &amp; video/science fiction"/>
    <x v="130"/>
    <n v="227.77278688524589"/>
    <x v="0"/>
    <x v="2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d v="2014-08-02T22:59:56"/>
    <n v="1401850796"/>
    <x v="156"/>
    <b v="0"/>
    <n v="15"/>
    <b v="0"/>
    <s v="film &amp; video/science fiction"/>
    <x v="131"/>
    <n v="2424.782608695652"/>
    <x v="0"/>
    <x v="2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d v="2016-02-26T17:52:52"/>
    <n v="1453931572"/>
    <x v="157"/>
    <b v="0"/>
    <n v="2"/>
    <b v="0"/>
    <s v="film &amp; video/science fiction"/>
    <x v="132"/>
    <n v="91.389593023255813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d v="2014-10-21T21:50:28"/>
    <n v="1411350628"/>
    <x v="158"/>
    <b v="0"/>
    <n v="0"/>
    <b v="0"/>
    <s v="film &amp; video/science fiction"/>
    <x v="109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d v="2016-07-03T06:25:45"/>
    <n v="1464085545"/>
    <x v="159"/>
    <b v="0"/>
    <n v="1"/>
    <b v="0"/>
    <s v="film &amp; video/science fiction"/>
    <x v="133"/>
    <n v="50.223295454545458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d v="2015-08-15T17:54:51"/>
    <n v="1434491691"/>
    <x v="160"/>
    <b v="0"/>
    <n v="0"/>
    <b v="0"/>
    <s v="film &amp; video/drama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d v="2014-07-02T12:29:55"/>
    <n v="1401726595"/>
    <x v="161"/>
    <b v="0"/>
    <n v="1"/>
    <b v="0"/>
    <s v="film &amp; video/drama"/>
    <x v="134"/>
    <n v="50.223295454545458"/>
    <x v="0"/>
    <x v="3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d v="2014-08-16T19:42:00"/>
    <n v="1405393356"/>
    <x v="162"/>
    <b v="0"/>
    <n v="10"/>
    <b v="0"/>
    <s v="film &amp; video/drama"/>
    <x v="135"/>
    <n v="842.98978723404264"/>
    <x v="0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d v="2015-09-30T20:00:00"/>
    <n v="1440716654"/>
    <x v="163"/>
    <b v="0"/>
    <n v="0"/>
    <b v="0"/>
    <s v="film &amp; video/drama"/>
    <x v="109"/>
    <n v="0"/>
    <x v="0"/>
    <x v="3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d v="2014-09-19T14:18:21"/>
    <n v="1405966701"/>
    <x v="164"/>
    <b v="0"/>
    <n v="7"/>
    <b v="0"/>
    <s v="film &amp; video/drama"/>
    <x v="136"/>
    <n v="705.95522388059703"/>
    <x v="0"/>
    <x v="3"/>
  </r>
  <r>
    <x v="165"/>
    <s v="NET"/>
    <s v="A teacher. A boy. The beach and a heatwave that drove them all insane."/>
    <x v="73"/>
    <x v="117"/>
    <x v="2"/>
    <x v="1"/>
    <s v="GBP"/>
    <n v="1452613724"/>
    <d v="2016-01-12T11:48:44"/>
    <n v="1450021724"/>
    <x v="165"/>
    <b v="0"/>
    <n v="0"/>
    <b v="0"/>
    <s v="film &amp; video/drama"/>
    <x v="109"/>
    <n v="0"/>
    <x v="0"/>
    <x v="3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d v="2017-01-15T21:49:22"/>
    <n v="1481939362"/>
    <x v="166"/>
    <b v="0"/>
    <n v="1"/>
    <b v="0"/>
    <s v="film &amp; video/drama"/>
    <x v="137"/>
    <n v="50.223295454545458"/>
    <x v="0"/>
    <x v="3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d v="2015-08-04T18:15:35"/>
    <n v="1433542535"/>
    <x v="167"/>
    <b v="0"/>
    <n v="2"/>
    <b v="0"/>
    <s v="film &amp; video/drama"/>
    <x v="134"/>
    <n v="91.389593023255813"/>
    <x v="0"/>
    <x v="3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d v="2015-03-19T15:02:50"/>
    <n v="1424203370"/>
    <x v="168"/>
    <b v="0"/>
    <n v="3"/>
    <b v="0"/>
    <s v="film &amp; video/drama"/>
    <x v="138"/>
    <n v="191.76785714285714"/>
    <x v="0"/>
    <x v="3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d v="2014-10-18T08:07:39"/>
    <n v="1411042059"/>
    <x v="169"/>
    <b v="0"/>
    <n v="10"/>
    <b v="0"/>
    <s v="film &amp; video/drama"/>
    <x v="139"/>
    <n v="842.98978723404264"/>
    <x v="0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d v="2015-08-30T01:28:00"/>
    <n v="1438385283"/>
    <x v="170"/>
    <b v="0"/>
    <n v="10"/>
    <b v="0"/>
    <s v="film &amp; video/drama"/>
    <x v="140"/>
    <n v="842.98978723404264"/>
    <x v="0"/>
    <x v="3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d v="2016-08-12T00:20:14"/>
    <n v="1465791614"/>
    <x v="171"/>
    <b v="0"/>
    <n v="1"/>
    <b v="0"/>
    <s v="film &amp; video/drama"/>
    <x v="133"/>
    <n v="50.223295454545458"/>
    <x v="0"/>
    <x v="3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d v="2015-03-19T04:28:43"/>
    <n v="1423733323"/>
    <x v="172"/>
    <b v="0"/>
    <n v="0"/>
    <b v="0"/>
    <s v="film &amp; video/drama"/>
    <x v="109"/>
    <n v="0"/>
    <x v="0"/>
    <x v="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d v="2015-02-28T09:45:08"/>
    <n v="1422539108"/>
    <x v="173"/>
    <b v="0"/>
    <n v="0"/>
    <b v="0"/>
    <s v="film &amp; video/drama"/>
    <x v="109"/>
    <n v="0"/>
    <x v="0"/>
    <x v="3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d v="2015-05-08T14:12:56"/>
    <n v="1425924776"/>
    <x v="174"/>
    <b v="0"/>
    <n v="0"/>
    <b v="0"/>
    <s v="film &amp; video/drama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d v="2014-08-29T14:40:11"/>
    <n v="1407177611"/>
    <x v="175"/>
    <b v="0"/>
    <n v="26"/>
    <b v="0"/>
    <s v="film &amp; video/drama"/>
    <x v="141"/>
    <n v="2505.9714285714285"/>
    <x v="0"/>
    <x v="3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d v="2015-08-05T15:46:39"/>
    <n v="1436211999"/>
    <x v="176"/>
    <b v="0"/>
    <n v="0"/>
    <b v="0"/>
    <s v="film &amp; video/drama"/>
    <x v="109"/>
    <n v="0"/>
    <x v="0"/>
    <x v="3"/>
  </r>
  <r>
    <x v="177"/>
    <s v="The Good Samaritan"/>
    <s v="I'm making a modern day version of the bible story &quot; The Good Samaritan&quot;"/>
    <x v="52"/>
    <x v="147"/>
    <x v="2"/>
    <x v="0"/>
    <s v="USD"/>
    <n v="1427155726"/>
    <d v="2015-03-23T20:08:46"/>
    <n v="1425690526"/>
    <x v="177"/>
    <b v="0"/>
    <n v="7"/>
    <b v="0"/>
    <s v="film &amp; video/drama"/>
    <x v="142"/>
    <n v="705.95522388059703"/>
    <x v="0"/>
    <x v="3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d v="2015-11-26T19:55:45"/>
    <n v="1445986545"/>
    <x v="178"/>
    <b v="0"/>
    <n v="0"/>
    <b v="0"/>
    <s v="film &amp; video/drama"/>
    <x v="109"/>
    <n v="0"/>
    <x v="0"/>
    <x v="3"/>
  </r>
  <r>
    <x v="179"/>
    <s v="Sustain: A Film About Survival"/>
    <s v="A feature-length film about how three people survive in a diseased world."/>
    <x v="28"/>
    <x v="148"/>
    <x v="2"/>
    <x v="0"/>
    <s v="USD"/>
    <n v="1457056555"/>
    <d v="2016-03-03T21:55:55"/>
    <n v="1454464555"/>
    <x v="179"/>
    <b v="0"/>
    <n v="2"/>
    <b v="0"/>
    <s v="film &amp; video/drama"/>
    <x v="143"/>
    <n v="91.389593023255813"/>
    <x v="0"/>
    <x v="3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d v="2015-04-13T15:00:00"/>
    <n v="1425512843"/>
    <x v="180"/>
    <b v="0"/>
    <n v="13"/>
    <b v="0"/>
    <s v="film &amp; video/drama"/>
    <x v="144"/>
    <n v="969.35458333333338"/>
    <x v="0"/>
    <x v="3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d v="2015-06-22T13:48:15"/>
    <n v="1432403295"/>
    <x v="181"/>
    <b v="0"/>
    <n v="4"/>
    <b v="0"/>
    <s v="film &amp; video/drama"/>
    <x v="145"/>
    <n v="227.77278688524589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d v="2017-01-06T20:17:12"/>
    <n v="1481156232"/>
    <x v="182"/>
    <b v="0"/>
    <n v="0"/>
    <b v="0"/>
    <s v="film &amp; video/drama"/>
    <x v="109"/>
    <n v="0"/>
    <x v="0"/>
    <x v="3"/>
  </r>
  <r>
    <x v="183"/>
    <s v="Three Little Words"/>
    <s v="Don't kill me until I meet my Dad"/>
    <x v="78"/>
    <x v="151"/>
    <x v="2"/>
    <x v="1"/>
    <s v="GBP"/>
    <n v="1417033610"/>
    <d v="2014-11-26T16:26:50"/>
    <n v="1414438010"/>
    <x v="183"/>
    <b v="0"/>
    <n v="12"/>
    <b v="0"/>
    <s v="film &amp; video/drama"/>
    <x v="146"/>
    <n v="1176.7069565217391"/>
    <x v="0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d v="2014-08-31T23:59:00"/>
    <n v="1404586762"/>
    <x v="184"/>
    <b v="0"/>
    <n v="2"/>
    <b v="0"/>
    <s v="film &amp; video/drama"/>
    <x v="147"/>
    <n v="91.389593023255813"/>
    <x v="0"/>
    <x v="3"/>
  </r>
  <r>
    <x v="185"/>
    <s v="BLANK Short Movie"/>
    <s v="Love has no boundaries!"/>
    <x v="79"/>
    <x v="153"/>
    <x v="2"/>
    <x v="10"/>
    <s v="NOK"/>
    <n v="1471557139"/>
    <d v="2016-08-18T17:52:19"/>
    <n v="1468965139"/>
    <x v="185"/>
    <b v="0"/>
    <n v="10"/>
    <b v="0"/>
    <s v="film &amp; video/drama"/>
    <x v="148"/>
    <n v="842.98978723404264"/>
    <x v="0"/>
    <x v="3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d v="2017-03-03T16:00:00"/>
    <n v="1485977434"/>
    <x v="186"/>
    <b v="0"/>
    <n v="0"/>
    <b v="0"/>
    <s v="film &amp; video/drama"/>
    <x v="109"/>
    <n v="0"/>
    <x v="0"/>
    <x v="3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d v="2015-07-21T02:59:00"/>
    <n v="1435383457"/>
    <x v="187"/>
    <b v="0"/>
    <n v="5"/>
    <b v="0"/>
    <s v="film &amp; video/drama"/>
    <x v="149"/>
    <n v="347.37"/>
    <x v="0"/>
    <x v="3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d v="2014-09-05T00:23:35"/>
    <n v="1407299015"/>
    <x v="188"/>
    <b v="0"/>
    <n v="0"/>
    <b v="0"/>
    <s v="film &amp; video/drama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d v="2016-09-03T12:34:37"/>
    <n v="1467736477"/>
    <x v="189"/>
    <b v="0"/>
    <n v="5"/>
    <b v="0"/>
    <s v="film &amp; video/drama"/>
    <x v="150"/>
    <n v="347.37"/>
    <x v="0"/>
    <x v="3"/>
  </r>
  <r>
    <x v="190"/>
    <s v="REGIONRAT, the movie"/>
    <s v="Because hope can be a 4 letter word"/>
    <x v="14"/>
    <x v="155"/>
    <x v="2"/>
    <x v="0"/>
    <s v="USD"/>
    <n v="1466091446"/>
    <d v="2016-06-16T11:37:26"/>
    <n v="1465227446"/>
    <x v="190"/>
    <b v="0"/>
    <n v="1"/>
    <b v="0"/>
    <s v="film &amp; video/drama"/>
    <x v="151"/>
    <n v="50.223295454545458"/>
    <x v="0"/>
    <x v="3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d v="2015-10-02T06:35:38"/>
    <n v="1440326138"/>
    <x v="191"/>
    <b v="0"/>
    <n v="3"/>
    <b v="0"/>
    <s v="film &amp; video/drama"/>
    <x v="152"/>
    <n v="191.76785714285714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d v="2014-10-17T15:00:32"/>
    <n v="1410980432"/>
    <x v="192"/>
    <b v="0"/>
    <n v="3"/>
    <b v="0"/>
    <s v="film &amp; video/drama"/>
    <x v="153"/>
    <n v="191.76785714285714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d v="2014-11-28T19:26:06"/>
    <n v="1412029566"/>
    <x v="193"/>
    <b v="0"/>
    <n v="0"/>
    <b v="0"/>
    <s v="film &amp; video/drama"/>
    <x v="109"/>
    <n v="0"/>
    <x v="0"/>
    <x v="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d v="2016-03-06T19:55:31"/>
    <n v="1452124531"/>
    <x v="194"/>
    <b v="0"/>
    <n v="3"/>
    <b v="0"/>
    <s v="film &amp; video/drama"/>
    <x v="154"/>
    <n v="191.76785714285714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d v="2015-07-10T12:05:32"/>
    <n v="1431360332"/>
    <x v="195"/>
    <b v="0"/>
    <n v="0"/>
    <b v="0"/>
    <s v="film &amp; video/drama"/>
    <x v="109"/>
    <n v="0"/>
    <x v="0"/>
    <x v="3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d v="2015-10-10T17:00:00"/>
    <n v="1442062898"/>
    <x v="196"/>
    <b v="0"/>
    <n v="19"/>
    <b v="0"/>
    <s v="film &amp; video/drama"/>
    <x v="155"/>
    <n v="2005.9729729729729"/>
    <x v="0"/>
    <x v="3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d v="2017-02-17T17:00:00"/>
    <n v="1483734100"/>
    <x v="197"/>
    <b v="0"/>
    <n v="8"/>
    <b v="0"/>
    <s v="film &amp; video/drama"/>
    <x v="156"/>
    <n v="570.671875"/>
    <x v="0"/>
    <x v="3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d v="2014-10-05T05:12:02"/>
    <n v="1409908322"/>
    <x v="198"/>
    <b v="0"/>
    <n v="6"/>
    <b v="0"/>
    <s v="film &amp; video/drama"/>
    <x v="157"/>
    <n v="740.04042857142861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d v="2016-08-31T22:58:22"/>
    <n v="1470106702"/>
    <x v="199"/>
    <b v="0"/>
    <n v="0"/>
    <b v="0"/>
    <s v="film &amp; video/drama"/>
    <x v="109"/>
    <n v="0"/>
    <x v="0"/>
    <x v="3"/>
  </r>
  <r>
    <x v="200"/>
    <s v="The Crossing Shore"/>
    <s v="A film dedicated to an AAF Pilot's struggle to survive behind enemy lines during WWII."/>
    <x v="12"/>
    <x v="162"/>
    <x v="2"/>
    <x v="0"/>
    <s v="USD"/>
    <n v="1410746403"/>
    <d v="2014-09-14T22:00:03"/>
    <n v="1408154403"/>
    <x v="200"/>
    <b v="0"/>
    <n v="18"/>
    <b v="0"/>
    <s v="film &amp; video/drama"/>
    <x v="158"/>
    <n v="1443.423"/>
    <x v="0"/>
    <x v="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d v="2015-02-08T15:38:49"/>
    <n v="1421696329"/>
    <x v="201"/>
    <b v="0"/>
    <n v="7"/>
    <b v="0"/>
    <s v="film &amp; video/drama"/>
    <x v="159"/>
    <n v="705.95522388059703"/>
    <x v="0"/>
    <x v="3"/>
  </r>
  <r>
    <x v="202"/>
    <s v="Modern Gangsters"/>
    <s v="new web series created by jonney terry"/>
    <x v="12"/>
    <x v="117"/>
    <x v="2"/>
    <x v="0"/>
    <s v="USD"/>
    <n v="1444337940"/>
    <d v="2015-10-08T16:59:00"/>
    <n v="1441750564"/>
    <x v="202"/>
    <b v="0"/>
    <n v="0"/>
    <b v="0"/>
    <s v="film &amp; video/drama"/>
    <x v="109"/>
    <n v="0"/>
    <x v="0"/>
    <x v="3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d v="2015-01-29T16:21:04"/>
    <n v="1417378864"/>
    <x v="203"/>
    <b v="0"/>
    <n v="8"/>
    <b v="0"/>
    <s v="film &amp; video/drama"/>
    <x v="160"/>
    <n v="570.671875"/>
    <x v="0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d v="2016-08-04T10:00:03"/>
    <n v="1467727203"/>
    <x v="204"/>
    <b v="0"/>
    <n v="1293"/>
    <b v="0"/>
    <s v="film &amp; video/drama"/>
    <x v="161"/>
    <n v="152165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d v="2015-10-06T11:10:22"/>
    <n v="1441120222"/>
    <x v="205"/>
    <b v="0"/>
    <n v="17"/>
    <b v="0"/>
    <s v="film &amp; video/drama"/>
    <x v="162"/>
    <n v="1808.7556603773585"/>
    <x v="0"/>
    <x v="3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d v="2016-08-05T20:06:23"/>
    <n v="1468627583"/>
    <x v="206"/>
    <b v="0"/>
    <n v="0"/>
    <b v="0"/>
    <s v="film &amp; video/drama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d v="2015-01-04T00:43:58"/>
    <n v="1417754638"/>
    <x v="207"/>
    <b v="0"/>
    <n v="13"/>
    <b v="0"/>
    <s v="film &amp; video/drama"/>
    <x v="163"/>
    <n v="969.35458333333338"/>
    <x v="0"/>
    <x v="3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d v="2014-12-16T04:52:47"/>
    <n v="1416127967"/>
    <x v="208"/>
    <b v="0"/>
    <n v="0"/>
    <b v="0"/>
    <s v="film &amp; video/drama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d v="2015-07-10T18:08:55"/>
    <n v="1433974135"/>
    <x v="209"/>
    <b v="0"/>
    <n v="0"/>
    <b v="0"/>
    <s v="film &amp; video/drama"/>
    <x v="109"/>
    <n v="0"/>
    <x v="0"/>
    <x v="3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d v="2015-10-01T01:00:00"/>
    <n v="1441157592"/>
    <x v="210"/>
    <b v="0"/>
    <n v="33"/>
    <b v="0"/>
    <s v="film &amp; video/drama"/>
    <x v="164"/>
    <n v="5887.1719354838715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d v="2015-09-18T23:50:17"/>
    <n v="1440042617"/>
    <x v="211"/>
    <b v="0"/>
    <n v="12"/>
    <b v="0"/>
    <s v="film &amp; video/drama"/>
    <x v="165"/>
    <n v="1176.7069565217391"/>
    <x v="0"/>
    <x v="3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d v="2016-04-16T16:08:40"/>
    <n v="1455656920"/>
    <x v="212"/>
    <b v="0"/>
    <n v="1"/>
    <b v="0"/>
    <s v="film &amp; video/drama"/>
    <x v="166"/>
    <n v="50.223295454545458"/>
    <x v="0"/>
    <x v="3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d v="2015-08-16T10:06:41"/>
    <n v="1437142547"/>
    <x v="213"/>
    <b v="0"/>
    <n v="1"/>
    <b v="0"/>
    <s v="film &amp; video/drama"/>
    <x v="167"/>
    <n v="50.223295454545458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d v="2015-03-06T11:22:29"/>
    <n v="1420471349"/>
    <x v="214"/>
    <b v="0"/>
    <n v="1"/>
    <b v="0"/>
    <s v="film &amp; video/drama"/>
    <x v="168"/>
    <n v="50.223295454545458"/>
    <x v="0"/>
    <x v="3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d v="2016-02-17T19:59:00"/>
    <n v="1452058282"/>
    <x v="215"/>
    <b v="0"/>
    <n v="1"/>
    <b v="0"/>
    <s v="film &amp; video/drama"/>
    <x v="169"/>
    <n v="50.223295454545458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d v="2015-04-22T18:00:37"/>
    <n v="1425423637"/>
    <x v="216"/>
    <b v="0"/>
    <n v="84"/>
    <b v="0"/>
    <s v="film &amp; video/drama"/>
    <x v="170"/>
    <n v="9253.3022222222226"/>
    <x v="0"/>
    <x v="3"/>
  </r>
  <r>
    <x v="217"/>
    <s v="Bitch"/>
    <s v="A roadmovie by paw"/>
    <x v="57"/>
    <x v="172"/>
    <x v="2"/>
    <x v="11"/>
    <s v="SEK"/>
    <n v="1419780149"/>
    <d v="2014-12-28T11:22:29"/>
    <n v="1417101749"/>
    <x v="217"/>
    <b v="0"/>
    <n v="38"/>
    <b v="0"/>
    <s v="film &amp; video/drama"/>
    <x v="171"/>
    <n v="2935.7157894736843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d v="2015-05-15T11:04:49"/>
    <n v="1426518289"/>
    <x v="218"/>
    <b v="0"/>
    <n v="1"/>
    <b v="0"/>
    <s v="film &amp; video/drama"/>
    <x v="172"/>
    <n v="50.223295454545458"/>
    <x v="0"/>
    <x v="3"/>
  </r>
  <r>
    <x v="219"/>
    <s v="True Colors"/>
    <s v="An hour-long pilot about a group of suburban LGBT teens coming of age in the early 90's."/>
    <x v="63"/>
    <x v="174"/>
    <x v="2"/>
    <x v="0"/>
    <s v="USD"/>
    <n v="1459493940"/>
    <d v="2016-04-01T02:59:00"/>
    <n v="1456732225"/>
    <x v="219"/>
    <b v="0"/>
    <n v="76"/>
    <b v="0"/>
    <s v="film &amp; video/drama"/>
    <x v="173"/>
    <n v="6833.6214285714286"/>
    <x v="0"/>
    <x v="3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d v="2015-08-20T16:06:00"/>
    <n v="1436542030"/>
    <x v="220"/>
    <b v="0"/>
    <n v="3"/>
    <b v="0"/>
    <s v="film &amp; video/drama"/>
    <x v="174"/>
    <n v="191.76785714285714"/>
    <x v="0"/>
    <x v="3"/>
  </r>
  <r>
    <x v="221"/>
    <s v="Archetypes"/>
    <s v="Film about Schizophrenia with Surreal Twists!"/>
    <x v="63"/>
    <x v="117"/>
    <x v="2"/>
    <x v="0"/>
    <s v="USD"/>
    <n v="1427569564"/>
    <d v="2015-03-28T15:06:04"/>
    <n v="1422389164"/>
    <x v="221"/>
    <b v="0"/>
    <n v="0"/>
    <b v="0"/>
    <s v="film &amp; video/drama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d v="2015-03-26T22:39:00"/>
    <n v="1422383318"/>
    <x v="222"/>
    <b v="0"/>
    <n v="2"/>
    <b v="0"/>
    <s v="film &amp; video/drama"/>
    <x v="175"/>
    <n v="91.389593023255813"/>
    <x v="0"/>
    <x v="3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d v="2016-05-21T21:05:00"/>
    <n v="1461287350"/>
    <x v="223"/>
    <b v="0"/>
    <n v="0"/>
    <b v="0"/>
    <s v="film &amp; video/drama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d v="2015-07-10T01:38:46"/>
    <n v="1431322726"/>
    <x v="224"/>
    <b v="0"/>
    <n v="0"/>
    <b v="0"/>
    <s v="film &amp; video/drama"/>
    <x v="109"/>
    <n v="0"/>
    <x v="0"/>
    <x v="3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d v="2016-04-08T18:04:14"/>
    <n v="1457564654"/>
    <x v="225"/>
    <b v="0"/>
    <n v="0"/>
    <b v="0"/>
    <s v="film &amp; video/drama"/>
    <x v="109"/>
    <n v="0"/>
    <x v="0"/>
    <x v="3"/>
  </r>
  <r>
    <x v="226"/>
    <s v="MAGGIE Film"/>
    <s v="A TRUE STORY OF DOMESTIC VILOLENCE THAT SEEKS TO OFFER THE VIEWER OUTLEST OF SUPPORT."/>
    <x v="88"/>
    <x v="156"/>
    <x v="2"/>
    <x v="1"/>
    <s v="GBP"/>
    <n v="1433064540"/>
    <d v="2015-05-31T05:29:00"/>
    <n v="1428854344"/>
    <x v="226"/>
    <b v="0"/>
    <n v="2"/>
    <b v="0"/>
    <s v="film &amp; video/drama"/>
    <x v="176"/>
    <n v="91.389593023255813"/>
    <x v="0"/>
    <x v="3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d v="2015-07-09T17:27:21"/>
    <n v="1433885241"/>
    <x v="227"/>
    <b v="0"/>
    <n v="0"/>
    <b v="0"/>
    <s v="film &amp; video/drama"/>
    <x v="109"/>
    <n v="0"/>
    <x v="0"/>
    <x v="3"/>
  </r>
  <r>
    <x v="228"/>
    <s v="Facets of a Geek life"/>
    <s v="I am making a film from one one of my books called facets of a Geek life."/>
    <x v="6"/>
    <x v="117"/>
    <x v="2"/>
    <x v="1"/>
    <s v="GBP"/>
    <n v="1433176105"/>
    <d v="2015-06-01T12:28:25"/>
    <n v="1427992105"/>
    <x v="228"/>
    <b v="0"/>
    <n v="0"/>
    <b v="0"/>
    <s v="film &amp; video/drama"/>
    <x v="109"/>
    <n v="0"/>
    <x v="0"/>
    <x v="3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d v="2016-02-13T18:24:57"/>
    <n v="1452810297"/>
    <x v="229"/>
    <b v="0"/>
    <n v="0"/>
    <b v="0"/>
    <s v="film &amp; video/drama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d v="2015-06-04T14:39:11"/>
    <n v="1430851151"/>
    <x v="230"/>
    <b v="0"/>
    <n v="2"/>
    <b v="0"/>
    <s v="film &amp; video/drama"/>
    <x v="177"/>
    <n v="91.389593023255813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d v="2016-01-02T19:00:51"/>
    <n v="1449183651"/>
    <x v="231"/>
    <b v="0"/>
    <n v="0"/>
    <b v="0"/>
    <s v="film &amp; video/drama"/>
    <x v="109"/>
    <n v="0"/>
    <x v="0"/>
    <x v="3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d v="2015-02-27T15:49:06"/>
    <n v="1422474546"/>
    <x v="232"/>
    <b v="0"/>
    <n v="7"/>
    <b v="0"/>
    <s v="film &amp; video/drama"/>
    <x v="178"/>
    <n v="705.95522388059703"/>
    <x v="0"/>
    <x v="3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d v="2016-09-29T17:52:52"/>
    <n v="1472593972"/>
    <x v="233"/>
    <b v="0"/>
    <n v="0"/>
    <b v="0"/>
    <s v="film &amp; video/drama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d v="2015-06-20T20:50:59"/>
    <n v="1431391859"/>
    <x v="234"/>
    <b v="0"/>
    <n v="5"/>
    <b v="0"/>
    <s v="film &amp; video/drama"/>
    <x v="179"/>
    <n v="347.37"/>
    <x v="0"/>
    <x v="3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d v="2015-07-09T17:48:17"/>
    <n v="1433886497"/>
    <x v="235"/>
    <b v="0"/>
    <n v="0"/>
    <b v="0"/>
    <s v="film &amp; video/drama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d v="2016-01-04T20:00:00"/>
    <n v="1447380099"/>
    <x v="236"/>
    <b v="0"/>
    <n v="0"/>
    <b v="0"/>
    <s v="film &amp; video/drama"/>
    <x v="109"/>
    <n v="0"/>
    <x v="0"/>
    <x v="3"/>
  </r>
  <r>
    <x v="237"/>
    <s v="Making The Choice"/>
    <s v="Making The Choice is a christian short film series."/>
    <x v="36"/>
    <x v="155"/>
    <x v="2"/>
    <x v="0"/>
    <s v="USD"/>
    <n v="1457445069"/>
    <d v="2016-03-08T09:51:09"/>
    <n v="1452261069"/>
    <x v="237"/>
    <b v="0"/>
    <n v="1"/>
    <b v="0"/>
    <s v="film &amp; video/drama"/>
    <x v="119"/>
    <n v="50.223295454545458"/>
    <x v="0"/>
    <x v="3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d v="2016-12-30T05:00:00"/>
    <n v="1481324760"/>
    <x v="238"/>
    <b v="0"/>
    <n v="0"/>
    <b v="0"/>
    <s v="film &amp; video/drama"/>
    <x v="109"/>
    <n v="0"/>
    <x v="0"/>
    <x v="3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d v="2015-11-08T08:00:00"/>
    <n v="1445308730"/>
    <x v="239"/>
    <b v="0"/>
    <n v="5"/>
    <b v="0"/>
    <s v="film &amp; video/drama"/>
    <x v="180"/>
    <n v="347.37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d v="2013-05-05T13:00:11"/>
    <n v="1363885211"/>
    <x v="240"/>
    <b v="1"/>
    <n v="137"/>
    <b v="1"/>
    <s v="film &amp; video/documentary"/>
    <x v="181"/>
    <n v="13858.02"/>
    <x v="0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d v="2014-12-21T12:45:04"/>
    <n v="1415292304"/>
    <x v="241"/>
    <b v="1"/>
    <n v="376"/>
    <b v="1"/>
    <s v="film &amp; video/documentary"/>
    <x v="182"/>
    <n v="41000"/>
    <x v="0"/>
    <x v="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d v="2011-12-20T07:49:50"/>
    <n v="1321357790"/>
    <x v="242"/>
    <b v="1"/>
    <n v="202"/>
    <b v="1"/>
    <s v="film &amp; video/documentary"/>
    <x v="183"/>
    <n v="22082.010000000002"/>
    <x v="0"/>
    <x v="4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d v="2014-02-21T21:08:24"/>
    <n v="1390439304"/>
    <x v="243"/>
    <b v="1"/>
    <n v="328"/>
    <b v="1"/>
    <s v="film &amp; video/documentary"/>
    <x v="184"/>
    <n v="25648"/>
    <x v="0"/>
    <x v="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d v="2010-03-16T03:06:00"/>
    <n v="1265269559"/>
    <x v="244"/>
    <b v="1"/>
    <n v="84"/>
    <b v="1"/>
    <s v="film &amp; video/documentary"/>
    <x v="185"/>
    <n v="9253.30222222222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d v="2012-08-15T21:16:25"/>
    <n v="1342487785"/>
    <x v="245"/>
    <b v="1"/>
    <n v="96"/>
    <b v="1"/>
    <s v="film &amp; video/documentary"/>
    <x v="186"/>
    <n v="9172.2071428571417"/>
    <x v="0"/>
    <x v="4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d v="2010-12-18T05:43:25"/>
    <n v="1288341805"/>
    <x v="246"/>
    <b v="1"/>
    <n v="223"/>
    <b v="1"/>
    <s v="film &amp; video/documentary"/>
    <x v="187"/>
    <n v="15273"/>
    <x v="0"/>
    <x v="4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d v="2010-10-15T23:39:00"/>
    <n v="1284042614"/>
    <x v="247"/>
    <b v="1"/>
    <n v="62"/>
    <b v="1"/>
    <s v="film &amp; video/documentary"/>
    <x v="188"/>
    <n v="6333.2266666666674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d v="2012-01-07T14:35:09"/>
    <n v="1322073309"/>
    <x v="248"/>
    <b v="1"/>
    <n v="146"/>
    <b v="1"/>
    <s v="film &amp; video/documentary"/>
    <x v="189"/>
    <n v="36424.33333333333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d v="2010-08-22T13:40:00"/>
    <n v="1275603020"/>
    <x v="249"/>
    <b v="1"/>
    <n v="235"/>
    <b v="1"/>
    <s v="film &amp; video/documentary"/>
    <x v="190"/>
    <n v="25673.5"/>
    <x v="0"/>
    <x v="4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d v="2013-06-06T09:34:51"/>
    <n v="1367933691"/>
    <x v="250"/>
    <b v="1"/>
    <n v="437"/>
    <b v="1"/>
    <s v="film &amp; video/documentary"/>
    <x v="191"/>
    <n v="31675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d v="2012-05-16T15:00:00"/>
    <n v="1334429646"/>
    <x v="251"/>
    <b v="1"/>
    <n v="77"/>
    <b v="1"/>
    <s v="film &amp; video/documentary"/>
    <x v="192"/>
    <n v="6230.9337500000001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d v="2010-05-31T23:59:00"/>
    <n v="1269878058"/>
    <x v="252"/>
    <b v="1"/>
    <n v="108"/>
    <b v="1"/>
    <s v="film &amp; video/documentary"/>
    <x v="193"/>
    <n v="7348.954999999999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d v="2012-02-15T11:37:15"/>
    <n v="1326728235"/>
    <x v="253"/>
    <b v="1"/>
    <n v="7"/>
    <b v="1"/>
    <s v="film &amp; video/documentary"/>
    <x v="194"/>
    <n v="705.95522388059703"/>
    <x v="0"/>
    <x v="4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d v="2015-10-16T22:00:00"/>
    <n v="1442443910"/>
    <x v="254"/>
    <b v="1"/>
    <n v="314"/>
    <b v="1"/>
    <s v="film &amp; video/documentary"/>
    <x v="195"/>
    <n v="33030.67"/>
    <x v="0"/>
    <x v="4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d v="2011-03-16T07:38:02"/>
    <n v="1297687082"/>
    <x v="255"/>
    <b v="1"/>
    <n v="188"/>
    <b v="1"/>
    <s v="film &amp; video/documentary"/>
    <x v="196"/>
    <n v="27244.135000000002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d v="2013-03-16T14:27:47"/>
    <n v="1360866467"/>
    <x v="256"/>
    <b v="1"/>
    <n v="275"/>
    <b v="1"/>
    <s v="film &amp; video/documentary"/>
    <x v="197"/>
    <n v="18083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d v="2016-05-19T11:02:42"/>
    <n v="1461078162"/>
    <x v="257"/>
    <b v="1"/>
    <n v="560"/>
    <b v="1"/>
    <s v="film &amp; video/documentary"/>
    <x v="198"/>
    <n v="37354.26999999999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d v="2011-06-17T21:14:26"/>
    <n v="1305767666"/>
    <x v="258"/>
    <b v="1"/>
    <n v="688"/>
    <b v="1"/>
    <s v="film &amp; video/documentary"/>
    <x v="199"/>
    <n v="57342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d v="2015-04-08T13:42:49"/>
    <n v="1425922969"/>
    <x v="259"/>
    <b v="1"/>
    <n v="942"/>
    <b v="1"/>
    <s v="film &amp; video/documentary"/>
    <x v="200"/>
    <n v="98953.42"/>
    <x v="0"/>
    <x v="4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d v="2010-07-17T05:59:00"/>
    <n v="1275415679"/>
    <x v="260"/>
    <b v="1"/>
    <n v="88"/>
    <b v="1"/>
    <s v="film &amp; video/documentary"/>
    <x v="201"/>
    <n v="5830.295000000001"/>
    <x v="0"/>
    <x v="4"/>
  </r>
  <r>
    <x v="261"/>
    <s v="Empires: The Film"/>
    <s v="Empires explores the impact of networks on histories and philosophies of political thought."/>
    <x v="22"/>
    <x v="200"/>
    <x v="0"/>
    <x v="0"/>
    <s v="USD"/>
    <n v="1339080900"/>
    <d v="2012-06-07T10:55:00"/>
    <n v="1334783704"/>
    <x v="261"/>
    <b v="1"/>
    <n v="220"/>
    <b v="1"/>
    <s v="film &amp; video/documentary"/>
    <x v="202"/>
    <n v="21480"/>
    <x v="0"/>
    <x v="4"/>
  </r>
  <r>
    <x v="262"/>
    <s v="The Last Cosmonaut"/>
    <s v="He can never die. He will live forever. He is the last cosmonaut, and this is his story."/>
    <x v="30"/>
    <x v="44"/>
    <x v="0"/>
    <x v="0"/>
    <s v="USD"/>
    <n v="1298699828"/>
    <d v="2011-02-26T01:57:08"/>
    <n v="1294811828"/>
    <x v="262"/>
    <b v="1"/>
    <n v="145"/>
    <b v="1"/>
    <s v="film &amp; video/documentary"/>
    <x v="203"/>
    <n v="9579.126666666667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d v="2012-09-27T18:54:54"/>
    <n v="1346194494"/>
    <x v="263"/>
    <b v="1"/>
    <n v="963"/>
    <b v="1"/>
    <s v="film &amp; video/documentary"/>
    <x v="204"/>
    <n v="29520.27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d v="2012-05-11T10:53:15"/>
    <n v="1334155995"/>
    <x v="264"/>
    <b v="1"/>
    <n v="91"/>
    <b v="1"/>
    <s v="film &amp; video/documentary"/>
    <x v="205"/>
    <n v="6337.128333333334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d v="2010-05-10T16:16:00"/>
    <n v="1269928430"/>
    <x v="265"/>
    <b v="1"/>
    <n v="58"/>
    <b v="1"/>
    <s v="film &amp; video/documentary"/>
    <x v="206"/>
    <n v="5705.3728571428574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d v="2010-04-22T23:51:00"/>
    <n v="1264565507"/>
    <x v="266"/>
    <b v="1"/>
    <n v="36"/>
    <b v="1"/>
    <s v="film &amp; video/documentary"/>
    <x v="207"/>
    <n v="2893.0464999999999"/>
    <x v="0"/>
    <x v="4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d v="2014-06-25T06:51:39"/>
    <n v="1401101499"/>
    <x v="267"/>
    <b v="1"/>
    <n v="165"/>
    <b v="1"/>
    <s v="film &amp; video/documentary"/>
    <x v="208"/>
    <n v="23373.48"/>
    <x v="0"/>
    <x v="4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d v="2011-11-07T00:39:38"/>
    <n v="1316749178"/>
    <x v="268"/>
    <b v="1"/>
    <n v="111"/>
    <b v="1"/>
    <s v="film &amp; video/documentary"/>
    <x v="209"/>
    <n v="8121.8957142857153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d v="2017-02-22T00:43:42"/>
    <n v="1485146622"/>
    <x v="269"/>
    <b v="1"/>
    <n v="1596"/>
    <b v="1"/>
    <s v="film &amp; video/documentary"/>
    <x v="210"/>
    <n v="147233.76999999999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d v="2011-05-25T00:00:00"/>
    <n v="1301950070"/>
    <x v="270"/>
    <b v="1"/>
    <n v="61"/>
    <b v="1"/>
    <s v="film &amp; video/documentary"/>
    <x v="211"/>
    <n v="5367.37"/>
    <x v="0"/>
    <x v="4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d v="2014-01-02T04:00:00"/>
    <n v="1386123861"/>
    <x v="271"/>
    <b v="1"/>
    <n v="287"/>
    <b v="1"/>
    <s v="film &amp; video/documentary"/>
    <x v="212"/>
    <n v="31404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d v="2010-04-28T14:49:00"/>
    <n v="1267220191"/>
    <x v="272"/>
    <b v="1"/>
    <n v="65"/>
    <b v="1"/>
    <s v="film &amp; video/documentary"/>
    <x v="213"/>
    <n v="5722.2508333333344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d v="2011-07-03T07:57:46"/>
    <n v="1307102266"/>
    <x v="273"/>
    <b v="1"/>
    <n v="118"/>
    <b v="1"/>
    <s v="film &amp; video/documentary"/>
    <x v="214"/>
    <n v="9744.0974999999999"/>
    <x v="0"/>
    <x v="4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d v="2012-04-05T02:59:00"/>
    <n v="1330638829"/>
    <x v="274"/>
    <b v="1"/>
    <n v="113"/>
    <b v="1"/>
    <s v="film &amp; video/documentary"/>
    <x v="215"/>
    <n v="12470.146666666667"/>
    <x v="0"/>
    <x v="4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d v="2012-11-09T21:46:06"/>
    <n v="1349916366"/>
    <x v="275"/>
    <b v="1"/>
    <n v="332"/>
    <b v="1"/>
    <s v="film &amp; video/documentary"/>
    <x v="216"/>
    <n v="21679"/>
    <x v="0"/>
    <x v="4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d v="2012-04-27T20:57:54"/>
    <n v="1330394274"/>
    <x v="276"/>
    <b v="1"/>
    <n v="62"/>
    <b v="1"/>
    <s v="film &amp; video/documentary"/>
    <x v="217"/>
    <n v="6333.2266666666674"/>
    <x v="0"/>
    <x v="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d v="2015-05-23T17:23:39"/>
    <n v="1429824219"/>
    <x v="277"/>
    <b v="1"/>
    <n v="951"/>
    <b v="1"/>
    <s v="film &amp; video/documentary"/>
    <x v="218"/>
    <n v="71748"/>
    <x v="0"/>
    <x v="4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d v="2012-10-11T20:58:59"/>
    <n v="1347411539"/>
    <x v="278"/>
    <b v="1"/>
    <n v="415"/>
    <b v="1"/>
    <s v="film &amp; video/documentary"/>
    <x v="219"/>
    <n v="195034"/>
    <x v="0"/>
    <x v="4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d v="2017-02-26T22:01:00"/>
    <n v="1485237096"/>
    <x v="279"/>
    <b v="1"/>
    <n v="305"/>
    <b v="1"/>
    <s v="film &amp; video/documentary"/>
    <x v="220"/>
    <n v="27916.555"/>
    <x v="0"/>
    <x v="4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d v="2014-05-30T10:10:35"/>
    <n v="1397571035"/>
    <x v="280"/>
    <b v="1"/>
    <n v="2139"/>
    <b v="1"/>
    <s v="film &amp; video/documentary"/>
    <x v="221"/>
    <n v="117108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d v="2009-08-10T15:26:00"/>
    <n v="1242532513"/>
    <x v="281"/>
    <b v="1"/>
    <n v="79"/>
    <b v="1"/>
    <s v="film &amp; video/documentary"/>
    <x v="222"/>
    <n v="5590.7553846153851"/>
    <x v="0"/>
    <x v="4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d v="2010-02-22T18:00:00"/>
    <n v="1263679492"/>
    <x v="282"/>
    <b v="1"/>
    <n v="179"/>
    <b v="1"/>
    <s v="film &amp; video/documentary"/>
    <x v="223"/>
    <n v="23315.4"/>
    <x v="0"/>
    <x v="4"/>
  </r>
  <r>
    <x v="283"/>
    <s v="SOLE SURVIVOR"/>
    <s v="What is the impact of survivorship on the human condition?"/>
    <x v="102"/>
    <x v="221"/>
    <x v="0"/>
    <x v="0"/>
    <s v="USD"/>
    <n v="1306904340"/>
    <d v="2011-06-01T00:59:00"/>
    <n v="1305219744"/>
    <x v="283"/>
    <b v="1"/>
    <n v="202"/>
    <b v="1"/>
    <s v="film &amp; video/documentary"/>
    <x v="224"/>
    <n v="22082.010000000002"/>
    <x v="0"/>
    <x v="4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d v="2012-01-21T13:43:00"/>
    <n v="1325007780"/>
    <x v="284"/>
    <b v="1"/>
    <n v="760"/>
    <b v="1"/>
    <s v="film &amp; video/documentary"/>
    <x v="225"/>
    <n v="41850.46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d v="2013-09-19T14:08:48"/>
    <n v="1377022128"/>
    <x v="285"/>
    <b v="1"/>
    <n v="563"/>
    <b v="1"/>
    <s v="film &amp; video/documentary"/>
    <x v="226"/>
    <n v="32035.51"/>
    <x v="0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d v="2013-03-25T14:35:24"/>
    <n v="1360352124"/>
    <x v="286"/>
    <b v="1"/>
    <n v="135"/>
    <b v="1"/>
    <s v="film &amp; video/documentary"/>
    <x v="227"/>
    <n v="15483.666666666666"/>
    <x v="0"/>
    <x v="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d v="2012-11-02T00:00:00"/>
    <n v="1349160018"/>
    <x v="287"/>
    <b v="1"/>
    <n v="290"/>
    <b v="1"/>
    <s v="film &amp; video/documentary"/>
    <x v="228"/>
    <n v="70902.006666666668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d v="2012-06-26T00:03:13"/>
    <n v="1337659393"/>
    <x v="288"/>
    <b v="1"/>
    <n v="447"/>
    <b v="1"/>
    <s v="film &amp; video/documentary"/>
    <x v="229"/>
    <n v="51605.31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d v="2013-11-02T06:57:14"/>
    <n v="1380797834"/>
    <x v="289"/>
    <b v="1"/>
    <n v="232"/>
    <b v="1"/>
    <s v="film &amp; video/documentary"/>
    <x v="230"/>
    <n v="15723"/>
    <x v="0"/>
    <x v="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d v="2011-02-02T03:59:00"/>
    <n v="1292316697"/>
    <x v="290"/>
    <b v="1"/>
    <n v="168"/>
    <b v="1"/>
    <s v="film &amp; video/documentary"/>
    <x v="231"/>
    <n v="8352.33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d v="2013-04-30T20:01:00"/>
    <n v="1365791246"/>
    <x v="291"/>
    <b v="1"/>
    <n v="128"/>
    <b v="1"/>
    <s v="film &amp; video/documentary"/>
    <x v="232"/>
    <n v="12864.142857142857"/>
    <x v="0"/>
    <x v="4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d v="2011-10-28T23:59:00"/>
    <n v="1317064599"/>
    <x v="292"/>
    <b v="1"/>
    <n v="493"/>
    <b v="1"/>
    <s v="film &amp; video/documentary"/>
    <x v="233"/>
    <n v="52669.99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d v="2014-04-20T12:01:54"/>
    <n v="1395417714"/>
    <x v="293"/>
    <b v="1"/>
    <n v="131"/>
    <b v="1"/>
    <s v="film &amp; video/documentary"/>
    <x v="234"/>
    <n v="15264.62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d v="2010-07-19T12:00:00"/>
    <n v="1276480894"/>
    <x v="294"/>
    <b v="1"/>
    <n v="50"/>
    <b v="1"/>
    <s v="film &amp; video/documentary"/>
    <x v="31"/>
    <n v="3773.9390909090912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d v="2013-10-31T20:00:00"/>
    <n v="1378080409"/>
    <x v="295"/>
    <b v="1"/>
    <n v="665"/>
    <b v="1"/>
    <s v="film &amp; video/documentary"/>
    <x v="235"/>
    <n v="66554.559999999998"/>
    <x v="0"/>
    <x v="4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d v="2012-09-07T07:24:43"/>
    <n v="1344857083"/>
    <x v="296"/>
    <b v="1"/>
    <n v="129"/>
    <b v="1"/>
    <s v="film &amp; video/documentary"/>
    <x v="236"/>
    <n v="24557.775000000001"/>
    <x v="0"/>
    <x v="4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d v="2015-04-30T23:59:00"/>
    <n v="1427390901"/>
    <x v="297"/>
    <b v="1"/>
    <n v="142"/>
    <b v="1"/>
    <s v="film &amp; video/documentary"/>
    <x v="237"/>
    <n v="12681"/>
    <x v="0"/>
    <x v="4"/>
  </r>
  <r>
    <x v="298"/>
    <s v="DisHonesty - A Documentary Feature Film"/>
    <s v="The truth is, we all lie - and by &quot;we,&quot; we mean everyone!"/>
    <x v="103"/>
    <x v="235"/>
    <x v="0"/>
    <x v="0"/>
    <s v="USD"/>
    <n v="1399669200"/>
    <d v="2014-05-09T17:00:00"/>
    <n v="1394536048"/>
    <x v="298"/>
    <b v="1"/>
    <n v="2436"/>
    <b v="1"/>
    <s v="film &amp; video/documentary"/>
    <x v="238"/>
    <n v="137254.84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d v="2010-11-17T02:24:20"/>
    <n v="1287379460"/>
    <x v="299"/>
    <b v="1"/>
    <n v="244"/>
    <b v="1"/>
    <s v="film &amp; video/documentary"/>
    <x v="239"/>
    <n v="17669.625"/>
    <x v="0"/>
    <x v="4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d v="2011-04-24T19:02:18"/>
    <n v="1301007738"/>
    <x v="300"/>
    <b v="1"/>
    <n v="298"/>
    <b v="1"/>
    <s v="film &amp; video/documentary"/>
    <x v="240"/>
    <n v="25430.66"/>
    <x v="0"/>
    <x v="4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d v="2013-03-19T12:42:15"/>
    <n v="1360258935"/>
    <x v="301"/>
    <b v="1"/>
    <n v="251"/>
    <b v="1"/>
    <s v="film &amp; video/documentary"/>
    <x v="241"/>
    <n v="18282.016666666666"/>
    <x v="0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d v="2012-02-24T16:33:58"/>
    <n v="1327523638"/>
    <x v="302"/>
    <b v="1"/>
    <n v="108"/>
    <b v="1"/>
    <s v="film &amp; video/documentary"/>
    <x v="242"/>
    <n v="7348.954999999999"/>
    <x v="0"/>
    <x v="4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d v="2012-06-01T21:42:26"/>
    <n v="1336009346"/>
    <x v="303"/>
    <b v="1"/>
    <n v="82"/>
    <b v="1"/>
    <s v="film &amp; video/documentary"/>
    <x v="243"/>
    <n v="5487.2133333333331"/>
    <x v="0"/>
    <x v="4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d v="2012-08-31T22:00:00"/>
    <n v="1343096197"/>
    <x v="304"/>
    <b v="1"/>
    <n v="74"/>
    <b v="1"/>
    <s v="film &amp; video/documentary"/>
    <x v="244"/>
    <n v="5084.2892307692318"/>
    <x v="0"/>
    <x v="4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d v="2012-03-10T11:07:29"/>
    <n v="1328800049"/>
    <x v="305"/>
    <b v="1"/>
    <n v="189"/>
    <b v="1"/>
    <s v="film &amp; video/documentary"/>
    <x v="245"/>
    <n v="11819.584999999999"/>
    <x v="0"/>
    <x v="4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d v="2013-03-20T15:05:33"/>
    <n v="1362081933"/>
    <x v="306"/>
    <b v="1"/>
    <n v="80"/>
    <b v="1"/>
    <s v="film &amp; video/documentary"/>
    <x v="246"/>
    <n v="7609"/>
    <x v="0"/>
    <x v="4"/>
  </r>
  <r>
    <x v="307"/>
    <s v="Grammar Revolution"/>
    <s v="Why is grammar important?"/>
    <x v="29"/>
    <x v="244"/>
    <x v="0"/>
    <x v="0"/>
    <s v="USD"/>
    <n v="1360276801"/>
    <d v="2013-02-07T18:40:01"/>
    <n v="1357684801"/>
    <x v="307"/>
    <b v="1"/>
    <n v="576"/>
    <b v="1"/>
    <s v="film &amp; video/documentary"/>
    <x v="247"/>
    <n v="24490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d v="2011-03-10T12:40:10"/>
    <n v="1295887210"/>
    <x v="308"/>
    <b v="1"/>
    <n v="202"/>
    <b v="1"/>
    <s v="film &amp; video/documentary"/>
    <x v="248"/>
    <n v="22082.010000000002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d v="2012-09-03T14:02:14"/>
    <n v="1344880934"/>
    <x v="309"/>
    <b v="1"/>
    <n v="238"/>
    <b v="1"/>
    <s v="film &amp; video/documentary"/>
    <x v="249"/>
    <n v="22202.625"/>
    <x v="0"/>
    <x v="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d v="2011-10-19T22:00:00"/>
    <n v="1317788623"/>
    <x v="310"/>
    <b v="1"/>
    <n v="36"/>
    <b v="1"/>
    <s v="film &amp; video/documentary"/>
    <x v="250"/>
    <n v="2893.0464999999999"/>
    <x v="0"/>
    <x v="4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d v="2012-01-01T03:59:00"/>
    <n v="1321852592"/>
    <x v="311"/>
    <b v="1"/>
    <n v="150"/>
    <b v="1"/>
    <s v="film &amp; video/documentary"/>
    <x v="251"/>
    <n v="12890.206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d v="2013-04-14T17:03:52"/>
    <n v="1363381432"/>
    <x v="312"/>
    <b v="1"/>
    <n v="146"/>
    <b v="1"/>
    <s v="film &amp; video/documentary"/>
    <x v="252"/>
    <n v="36424.333333333336"/>
    <x v="0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d v="2010-08-11T11:59:00"/>
    <n v="1277702894"/>
    <x v="313"/>
    <b v="1"/>
    <n v="222"/>
    <b v="1"/>
    <s v="film &amp; video/documentary"/>
    <x v="253"/>
    <n v="19101.5"/>
    <x v="0"/>
    <x v="4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d v="2013-03-01T15:59:48"/>
    <n v="1359575988"/>
    <x v="314"/>
    <b v="1"/>
    <n v="120"/>
    <b v="1"/>
    <s v="film &amp; video/documentary"/>
    <x v="254"/>
    <n v="10427.011111111111"/>
    <x v="0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d v="2012-08-22T14:32:14"/>
    <n v="1343068334"/>
    <x v="315"/>
    <b v="1"/>
    <n v="126"/>
    <b v="1"/>
    <s v="film &amp; video/documentary"/>
    <x v="255"/>
    <n v="13735.666666666666"/>
    <x v="0"/>
    <x v="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d v="2014-12-11T00:59:00"/>
    <n v="1415398197"/>
    <x v="316"/>
    <b v="1"/>
    <n v="158"/>
    <b v="1"/>
    <s v="film &amp; video/documentary"/>
    <x v="256"/>
    <n v="19121.833333333332"/>
    <x v="0"/>
    <x v="4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d v="2013-12-11T12:14:43"/>
    <n v="1384186483"/>
    <x v="317"/>
    <b v="1"/>
    <n v="316"/>
    <b v="1"/>
    <s v="film &amp; video/documentary"/>
    <x v="257"/>
    <n v="30241"/>
    <x v="0"/>
    <x v="4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d v="2013-03-26T19:55:51"/>
    <n v="1361753751"/>
    <x v="318"/>
    <b v="1"/>
    <n v="284"/>
    <b v="1"/>
    <s v="film &amp; video/documentary"/>
    <x v="258"/>
    <n v="31826.5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d v="2010-02-02T03:59:00"/>
    <n v="1257538029"/>
    <x v="319"/>
    <b v="1"/>
    <n v="51"/>
    <b v="1"/>
    <s v="film &amp; video/documentary"/>
    <x v="259"/>
    <n v="3143.8429999999998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d v="2015-12-22T19:00:00"/>
    <n v="1448284433"/>
    <x v="320"/>
    <b v="1"/>
    <n v="158"/>
    <b v="1"/>
    <s v="film &amp; video/documentary"/>
    <x v="260"/>
    <n v="19121.833333333332"/>
    <x v="0"/>
    <x v="4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d v="2016-11-08T07:43:06"/>
    <n v="1475577786"/>
    <x v="321"/>
    <b v="1"/>
    <n v="337"/>
    <b v="1"/>
    <s v="film &amp; video/documentary"/>
    <x v="261"/>
    <n v="23306"/>
    <x v="0"/>
    <x v="4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d v="2016-05-13T09:40:48"/>
    <n v="1460554848"/>
    <x v="322"/>
    <b v="1"/>
    <n v="186"/>
    <b v="1"/>
    <s v="film &amp; video/documentary"/>
    <x v="262"/>
    <n v="17228.833333333332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d v="2016-12-21T03:59:00"/>
    <n v="1479886966"/>
    <x v="323"/>
    <b v="1"/>
    <n v="58"/>
    <b v="1"/>
    <s v="film &amp; video/documentary"/>
    <x v="263"/>
    <n v="5705.3728571428574"/>
    <x v="0"/>
    <x v="4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d v="2015-08-01T11:01:48"/>
    <n v="1435590108"/>
    <x v="324"/>
    <b v="1"/>
    <n v="82"/>
    <b v="1"/>
    <s v="film &amp; video/documentary"/>
    <x v="264"/>
    <n v="5487.2133333333331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d v="2016-12-20T00:30:33"/>
    <n v="1479184233"/>
    <x v="325"/>
    <b v="1"/>
    <n v="736"/>
    <b v="1"/>
    <s v="film &amp; video/documentary"/>
    <x v="265"/>
    <n v="52198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d v="2017-03-14T18:57:00"/>
    <n v="1486625606"/>
    <x v="326"/>
    <b v="1"/>
    <n v="1151"/>
    <b v="1"/>
    <s v="film &amp; video/documentary"/>
    <x v="266"/>
    <n v="169394.6"/>
    <x v="0"/>
    <x v="4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d v="2015-03-22T04:00:00"/>
    <n v="1424669929"/>
    <x v="327"/>
    <b v="1"/>
    <n v="34"/>
    <b v="1"/>
    <s v="film &amp; video/documentary"/>
    <x v="267"/>
    <n v="3216.0669696969699"/>
    <x v="0"/>
    <x v="4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d v="2015-11-01T00:00:00"/>
    <n v="1443739388"/>
    <x v="328"/>
    <b v="1"/>
    <n v="498"/>
    <b v="1"/>
    <s v="film &amp; video/documentary"/>
    <x v="268"/>
    <n v="44208.4"/>
    <x v="0"/>
    <x v="4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d v="2015-11-07T00:00:00"/>
    <n v="1444821127"/>
    <x v="329"/>
    <b v="1"/>
    <n v="167"/>
    <b v="1"/>
    <s v="film &amp; video/documentary"/>
    <x v="269"/>
    <n v="11603.6625"/>
    <x v="0"/>
    <x v="4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d v="2013-05-16T23:59:00"/>
    <n v="1366028563"/>
    <x v="330"/>
    <b v="1"/>
    <n v="340"/>
    <b v="1"/>
    <s v="film &amp; video/documentary"/>
    <x v="270"/>
    <n v="24237.126666666667"/>
    <x v="0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d v="2016-06-17T09:57:14"/>
    <n v="1463493434"/>
    <x v="331"/>
    <b v="1"/>
    <n v="438"/>
    <b v="1"/>
    <s v="film &amp; video/documentary"/>
    <x v="271"/>
    <n v="42642"/>
    <x v="0"/>
    <x v="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d v="2015-10-28T04:00:00"/>
    <n v="1442420377"/>
    <x v="332"/>
    <b v="1"/>
    <n v="555"/>
    <b v="1"/>
    <s v="film &amp; video/documentary"/>
    <x v="272"/>
    <n v="292291"/>
    <x v="0"/>
    <x v="4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d v="2016-04-07T10:16:31"/>
    <n v="1457450191"/>
    <x v="333"/>
    <b v="1"/>
    <n v="266"/>
    <b v="1"/>
    <s v="film &amp; video/documentary"/>
    <x v="273"/>
    <n v="39282.5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d v="2015-05-15T15:00:00"/>
    <n v="1428423757"/>
    <x v="334"/>
    <b v="1"/>
    <n v="69"/>
    <b v="1"/>
    <s v="film &amp; video/documentary"/>
    <x v="274"/>
    <n v="6062.6021428571421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d v="2015-05-08T18:00:00"/>
    <n v="1428428515"/>
    <x v="335"/>
    <b v="1"/>
    <n v="80"/>
    <b v="1"/>
    <s v="film &amp; video/documentary"/>
    <x v="275"/>
    <n v="7609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d v="2015-11-13T11:18:38"/>
    <n v="1444832318"/>
    <x v="336"/>
    <b v="1"/>
    <n v="493"/>
    <b v="1"/>
    <s v="film &amp; video/documentary"/>
    <x v="276"/>
    <n v="52669.9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d v="2015-03-13T22:05:08"/>
    <n v="1423710308"/>
    <x v="337"/>
    <b v="1"/>
    <n v="31"/>
    <b v="1"/>
    <s v="film &amp; video/documentary"/>
    <x v="277"/>
    <n v="2489.3351851851853"/>
    <x v="0"/>
    <x v="4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d v="2016-09-02T21:00:00"/>
    <n v="1468001290"/>
    <x v="338"/>
    <b v="1"/>
    <n v="236"/>
    <b v="1"/>
    <s v="film &amp; video/documentary"/>
    <x v="278"/>
    <n v="19285.955000000002"/>
    <x v="0"/>
    <x v="4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d v="2015-04-29T14:14:28"/>
    <n v="1427739268"/>
    <x v="339"/>
    <b v="1"/>
    <n v="89"/>
    <b v="1"/>
    <s v="film &amp; video/documentary"/>
    <x v="279"/>
    <n v="8175.8975"/>
    <x v="0"/>
    <x v="4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d v="2017-03-08T17:00:00"/>
    <n v="1486397007"/>
    <x v="340"/>
    <b v="1"/>
    <n v="299"/>
    <b v="1"/>
    <s v="film &amp; video/documentary"/>
    <x v="280"/>
    <n v="43758"/>
    <x v="0"/>
    <x v="4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d v="2014-09-30T23:59:00"/>
    <n v="1410555998"/>
    <x v="341"/>
    <b v="1"/>
    <n v="55"/>
    <b v="1"/>
    <s v="film &amp; video/documentary"/>
    <x v="281"/>
    <n v="4138.9825000000001"/>
    <x v="0"/>
    <x v="4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d v="2016-04-29T14:44:25"/>
    <n v="1459363465"/>
    <x v="342"/>
    <b v="1"/>
    <n v="325"/>
    <b v="1"/>
    <s v="film &amp; video/documentary"/>
    <x v="282"/>
    <n v="70121.506666666668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d v="2014-11-13T23:00:00"/>
    <n v="1413308545"/>
    <x v="343"/>
    <b v="1"/>
    <n v="524"/>
    <b v="1"/>
    <s v="film &amp; video/documentary"/>
    <x v="283"/>
    <n v="30608.59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d v="2015-05-31T22:20:00"/>
    <n v="1429312694"/>
    <x v="344"/>
    <b v="1"/>
    <n v="285"/>
    <b v="1"/>
    <s v="film &amp; video/documentary"/>
    <x v="284"/>
    <n v="33842"/>
    <x v="0"/>
    <x v="4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d v="2015-05-20T18:39:50"/>
    <n v="1429569590"/>
    <x v="345"/>
    <b v="1"/>
    <n v="179"/>
    <b v="1"/>
    <s v="film &amp; video/documentary"/>
    <x v="285"/>
    <n v="23315.4"/>
    <x v="0"/>
    <x v="4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d v="2015-10-14T08:00:21"/>
    <n v="1442232021"/>
    <x v="346"/>
    <b v="1"/>
    <n v="188"/>
    <b v="1"/>
    <s v="film &amp; video/documentary"/>
    <x v="286"/>
    <n v="27244.135000000002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d v="2015-11-14T08:53:29"/>
    <n v="1444910009"/>
    <x v="347"/>
    <b v="1"/>
    <n v="379"/>
    <b v="1"/>
    <s v="film &amp; video/documentary"/>
    <x v="287"/>
    <n v="107453.6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d v="2015-08-21T10:05:16"/>
    <n v="1437573916"/>
    <x v="348"/>
    <b v="1"/>
    <n v="119"/>
    <b v="1"/>
    <s v="film &amp; video/documentary"/>
    <x v="288"/>
    <n v="19753.501666666667"/>
    <x v="0"/>
    <x v="4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d v="2017-02-24T07:58:28"/>
    <n v="1485345508"/>
    <x v="349"/>
    <b v="1"/>
    <n v="167"/>
    <b v="1"/>
    <s v="film &amp; video/documentary"/>
    <x v="289"/>
    <n v="11603.6625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d v="2016-09-10T23:59:00"/>
    <n v="1470274509"/>
    <x v="350"/>
    <b v="1"/>
    <n v="221"/>
    <b v="1"/>
    <s v="film &amp; video/documentary"/>
    <x v="290"/>
    <n v="26830.483333333334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d v="2016-04-07T18:09:14"/>
    <n v="1456614554"/>
    <x v="351"/>
    <b v="1"/>
    <n v="964"/>
    <b v="1"/>
    <s v="film &amp; video/documentary"/>
    <x v="291"/>
    <n v="43296"/>
    <x v="0"/>
    <x v="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d v="2014-10-08T00:01:08"/>
    <n v="1410148868"/>
    <x v="352"/>
    <b v="1"/>
    <n v="286"/>
    <b v="1"/>
    <s v="film &amp; video/documentary"/>
    <x v="292"/>
    <n v="16764.683333333334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d v="2015-11-19T16:00:19"/>
    <n v="1445367619"/>
    <x v="353"/>
    <b v="1"/>
    <n v="613"/>
    <b v="1"/>
    <s v="film &amp; video/documentary"/>
    <x v="293"/>
    <n v="63460.18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d v="2016-04-08T14:52:01"/>
    <n v="1457553121"/>
    <x v="354"/>
    <b v="1"/>
    <n v="29"/>
    <b v="1"/>
    <s v="film &amp; video/documentary"/>
    <x v="294"/>
    <n v="2554.6396296296298"/>
    <x v="0"/>
    <x v="4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d v="2014-12-01T04:03:14"/>
    <n v="1414738994"/>
    <x v="355"/>
    <b v="1"/>
    <n v="165"/>
    <b v="1"/>
    <s v="film &amp; video/documentary"/>
    <x v="295"/>
    <n v="23373.48"/>
    <x v="0"/>
    <x v="4"/>
  </r>
  <r>
    <x v="356"/>
    <s v="43 and 80"/>
    <s v="A documentary about halibut conservation and how it impacts communities of Southeast Alaska."/>
    <x v="51"/>
    <x v="293"/>
    <x v="0"/>
    <x v="0"/>
    <s v="USD"/>
    <n v="1458152193"/>
    <d v="2016-03-16T14:16:33"/>
    <n v="1455563793"/>
    <x v="356"/>
    <b v="1"/>
    <n v="97"/>
    <b v="1"/>
    <s v="film &amp; video/documentary"/>
    <x v="296"/>
    <n v="9855.2185714285715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d v="2015-04-24T01:19:57"/>
    <n v="1426396797"/>
    <x v="357"/>
    <b v="1"/>
    <n v="303"/>
    <b v="1"/>
    <s v="film &amp; video/documentary"/>
    <x v="297"/>
    <n v="75010"/>
    <x v="0"/>
    <x v="4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d v="2016-06-15T11:00:00"/>
    <n v="1463517521"/>
    <x v="358"/>
    <b v="1"/>
    <n v="267"/>
    <b v="1"/>
    <s v="film &amp; video/documentary"/>
    <x v="298"/>
    <n v="51544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d v="2014-11-14T01:12:00"/>
    <n v="1414028490"/>
    <x v="359"/>
    <b v="1"/>
    <n v="302"/>
    <b v="1"/>
    <s v="film &amp; video/documentary"/>
    <x v="299"/>
    <n v="17400.114999999998"/>
    <x v="0"/>
    <x v="4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d v="2015-07-22T23:11:00"/>
    <n v="1433799180"/>
    <x v="360"/>
    <b v="0"/>
    <n v="87"/>
    <b v="1"/>
    <s v="film &amp; video/documentary"/>
    <x v="300"/>
    <n v="7158.8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d v="2014-11-22T21:01:46"/>
    <n v="1414108906"/>
    <x v="361"/>
    <b v="0"/>
    <n v="354"/>
    <b v="1"/>
    <s v="film &amp; video/documentary"/>
    <x v="301"/>
    <n v="78043.595000000001"/>
    <x v="0"/>
    <x v="4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d v="2014-08-07T20:00:00"/>
    <n v="1405573391"/>
    <x v="362"/>
    <b v="0"/>
    <n v="86"/>
    <b v="1"/>
    <s v="film &amp; video/documentary"/>
    <x v="302"/>
    <n v="7921.625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d v="2010-05-02T15:22:00"/>
    <n v="1268934736"/>
    <x v="363"/>
    <b v="0"/>
    <n v="26"/>
    <b v="1"/>
    <s v="film &amp; video/documentary"/>
    <x v="303"/>
    <n v="2505.97142857142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d v="2014-06-20T23:59:00"/>
    <n v="1400704672"/>
    <x v="364"/>
    <b v="0"/>
    <n v="113"/>
    <b v="1"/>
    <s v="film &amp; video/documentary"/>
    <x v="304"/>
    <n v="12470.146666666667"/>
    <x v="0"/>
    <x v="4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d v="2014-02-28T10:33:19"/>
    <n v="1391005999"/>
    <x v="365"/>
    <b v="0"/>
    <n v="65"/>
    <b v="1"/>
    <s v="film &amp; video/documentary"/>
    <x v="305"/>
    <n v="5722.2508333333344"/>
    <x v="0"/>
    <x v="4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d v="2012-05-20T15:01:58"/>
    <n v="1334948518"/>
    <x v="366"/>
    <b v="0"/>
    <n v="134"/>
    <b v="1"/>
    <s v="film &amp; video/documentary"/>
    <x v="306"/>
    <n v="19003.183333333334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d v="2013-05-01T00:59:00"/>
    <n v="1363960278"/>
    <x v="367"/>
    <b v="0"/>
    <n v="119"/>
    <b v="1"/>
    <s v="film &amp; video/documentary"/>
    <x v="307"/>
    <n v="19753.501666666667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d v="2015-03-15T09:32:02"/>
    <n v="1423405922"/>
    <x v="368"/>
    <b v="0"/>
    <n v="159"/>
    <b v="1"/>
    <s v="film &amp; video/documentary"/>
    <x v="308"/>
    <n v="12170.714285714286"/>
    <x v="0"/>
    <x v="4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d v="2012-01-15T09:14:29"/>
    <n v="1324041269"/>
    <x v="369"/>
    <b v="0"/>
    <n v="167"/>
    <b v="1"/>
    <s v="film &amp; video/documentary"/>
    <x v="309"/>
    <n v="11603.6625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d v="2017-01-06T15:05:00"/>
    <n v="1481137500"/>
    <x v="370"/>
    <b v="0"/>
    <n v="43"/>
    <b v="1"/>
    <s v="film &amp; video/documentary"/>
    <x v="310"/>
    <n v="5251.2666666666664"/>
    <x v="0"/>
    <x v="4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d v="2013-02-01T14:25:39"/>
    <n v="1355855139"/>
    <x v="371"/>
    <b v="0"/>
    <n v="1062"/>
    <b v="1"/>
    <s v="film &amp; video/documentary"/>
    <x v="311"/>
    <n v="171253"/>
    <x v="0"/>
    <x v="4"/>
  </r>
  <r>
    <x v="372"/>
    <s v="Wild Equus"/>
    <s v="A short documentary exploring the uses of 'Natural Horsemanship' across Europe"/>
    <x v="43"/>
    <x v="308"/>
    <x v="0"/>
    <x v="1"/>
    <s v="GBP"/>
    <n v="1459872000"/>
    <d v="2016-04-05T12:00:00"/>
    <n v="1456408244"/>
    <x v="372"/>
    <b v="0"/>
    <n v="9"/>
    <b v="1"/>
    <s v="film &amp; video/documentary"/>
    <x v="312"/>
    <n v="751.21245614035092"/>
    <x v="0"/>
    <x v="4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d v="2012-07-18T17:53:18"/>
    <n v="1340056398"/>
    <x v="373"/>
    <b v="0"/>
    <n v="89"/>
    <b v="1"/>
    <s v="film &amp; video/documentary"/>
    <x v="313"/>
    <n v="8175.8975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d v="2011-09-16T17:20:31"/>
    <n v="1312320031"/>
    <x v="374"/>
    <b v="0"/>
    <n v="174"/>
    <b v="1"/>
    <s v="film &amp; video/documentary"/>
    <x v="314"/>
    <n v="10579.516666666666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d v="2014-03-01T13:18:00"/>
    <n v="1390088311"/>
    <x v="375"/>
    <b v="0"/>
    <n v="14"/>
    <b v="1"/>
    <s v="film &amp; video/documentary"/>
    <x v="43"/>
    <n v="1006.2454545454545"/>
    <x v="0"/>
    <x v="4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d v="2016-08-25T06:51:56"/>
    <n v="1469443916"/>
    <x v="376"/>
    <b v="0"/>
    <n v="48"/>
    <b v="1"/>
    <s v="film &amp; video/documentary"/>
    <x v="315"/>
    <n v="6681.7362499999999"/>
    <x v="0"/>
    <x v="4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d v="2015-11-14T03:01:00"/>
    <n v="1444888868"/>
    <x v="377"/>
    <b v="0"/>
    <n v="133"/>
    <b v="1"/>
    <s v="film &amp; video/documentary"/>
    <x v="316"/>
    <n v="8990.2000000000007"/>
    <x v="0"/>
    <x v="4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d v="2016-01-25T19:52:00"/>
    <n v="1451655808"/>
    <x v="378"/>
    <b v="0"/>
    <n v="83"/>
    <b v="1"/>
    <s v="film &amp; video/documentary"/>
    <x v="317"/>
    <n v="4174.1111111111113"/>
    <x v="0"/>
    <x v="4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d v="2012-05-03T12:31:12"/>
    <n v="1332174672"/>
    <x v="379"/>
    <b v="0"/>
    <n v="149"/>
    <b v="1"/>
    <s v="film &amp; video/documentary"/>
    <x v="318"/>
    <n v="9028.8875000000007"/>
    <x v="0"/>
    <x v="4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d v="2016-01-23T13:16:32"/>
    <n v="1451409392"/>
    <x v="380"/>
    <b v="0"/>
    <n v="49"/>
    <b v="1"/>
    <s v="film &amp; video/documentary"/>
    <x v="319"/>
    <n v="2909.8"/>
    <x v="0"/>
    <x v="4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d v="2012-07-30T01:00:00"/>
    <n v="1340642717"/>
    <x v="381"/>
    <b v="0"/>
    <n v="251"/>
    <b v="1"/>
    <s v="film &amp; video/documentary"/>
    <x v="320"/>
    <n v="18282.016666666666"/>
    <x v="0"/>
    <x v="4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d v="2012-09-06T13:01:40"/>
    <n v="1345741300"/>
    <x v="382"/>
    <b v="0"/>
    <n v="22"/>
    <b v="1"/>
    <s v="film &amp; video/documentary"/>
    <x v="321"/>
    <n v="1547.9137931034484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d v="2014-05-18T22:49:19"/>
    <n v="1398480559"/>
    <x v="383"/>
    <b v="0"/>
    <n v="48"/>
    <b v="1"/>
    <s v="film &amp; video/documentary"/>
    <x v="322"/>
    <n v="6681.7362499999999"/>
    <x v="0"/>
    <x v="4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d v="2015-01-06T14:45:47"/>
    <n v="1417977947"/>
    <x v="384"/>
    <b v="0"/>
    <n v="383"/>
    <b v="1"/>
    <s v="film &amp; video/documentary"/>
    <x v="323"/>
    <n v="22421"/>
    <x v="0"/>
    <x v="4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d v="2014-11-21T11:01:41"/>
    <n v="1413986501"/>
    <x v="385"/>
    <b v="0"/>
    <n v="237"/>
    <b v="1"/>
    <s v="film &amp; video/documentary"/>
    <x v="324"/>
    <n v="21296.666666666668"/>
    <x v="0"/>
    <x v="4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d v="2015-08-10T18:49:51"/>
    <n v="1437950991"/>
    <x v="386"/>
    <b v="0"/>
    <n v="13"/>
    <b v="1"/>
    <s v="film &amp; video/documentary"/>
    <x v="325"/>
    <n v="969.35458333333338"/>
    <x v="0"/>
    <x v="4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d v="2015-08-15T02:00:00"/>
    <n v="1436976858"/>
    <x v="387"/>
    <b v="0"/>
    <n v="562"/>
    <b v="1"/>
    <s v="film &amp; video/documentary"/>
    <x v="326"/>
    <n v="81316"/>
    <x v="0"/>
    <x v="4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d v="2016-07-27T21:49:40"/>
    <n v="1467078580"/>
    <x v="388"/>
    <b v="0"/>
    <n v="71"/>
    <b v="1"/>
    <s v="film &amp; video/documentary"/>
    <x v="327"/>
    <n v="5650.0581249999996"/>
    <x v="0"/>
    <x v="4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d v="2014-03-07T18:59:00"/>
    <n v="1391477450"/>
    <x v="389"/>
    <b v="0"/>
    <n v="1510"/>
    <b v="1"/>
    <s v="film &amp; video/documentary"/>
    <x v="328"/>
    <n v="123444.12"/>
    <x v="0"/>
    <x v="4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d v="2015-05-07T20:52:52"/>
    <n v="1429318372"/>
    <x v="390"/>
    <b v="0"/>
    <n v="14"/>
    <b v="1"/>
    <s v="film &amp; video/documentary"/>
    <x v="31"/>
    <n v="1006.2454545454545"/>
    <x v="0"/>
    <x v="4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d v="2011-12-17T20:59:00"/>
    <n v="1321578051"/>
    <x v="391"/>
    <b v="0"/>
    <n v="193"/>
    <b v="1"/>
    <s v="film &amp; video/documentary"/>
    <x v="329"/>
    <n v="12751.666666666666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d v="2011-09-07T23:00:00"/>
    <n v="1312823571"/>
    <x v="392"/>
    <b v="0"/>
    <n v="206"/>
    <b v="1"/>
    <s v="film &amp; video/documentary"/>
    <x v="330"/>
    <n v="17868.901999999998"/>
    <x v="0"/>
    <x v="4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d v="2013-10-10T13:00:52"/>
    <n v="1378746052"/>
    <x v="393"/>
    <b v="0"/>
    <n v="351"/>
    <b v="1"/>
    <s v="film &amp; video/documentary"/>
    <x v="331"/>
    <n v="55223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d v="2016-04-17T14:38:02"/>
    <n v="1455737882"/>
    <x v="394"/>
    <b v="0"/>
    <n v="50"/>
    <b v="1"/>
    <s v="film &amp; video/documentary"/>
    <x v="332"/>
    <n v="3773.9390909090912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d v="2012-04-27T17:32:00"/>
    <n v="1332452960"/>
    <x v="395"/>
    <b v="0"/>
    <n v="184"/>
    <b v="1"/>
    <s v="film &amp; video/documentary"/>
    <x v="333"/>
    <n v="12514.862499999999"/>
    <x v="0"/>
    <x v="4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d v="2012-07-07T09:33:26"/>
    <n v="1340372006"/>
    <x v="396"/>
    <b v="0"/>
    <n v="196"/>
    <b v="1"/>
    <s v="film &amp; video/documentary"/>
    <x v="313"/>
    <n v="15961.182000000001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d v="2010-08-31T23:44:00"/>
    <n v="1279651084"/>
    <x v="397"/>
    <b v="0"/>
    <n v="229"/>
    <b v="1"/>
    <s v="film &amp; video/documentary"/>
    <x v="334"/>
    <n v="33945.116666666669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d v="2015-04-29T15:02:06"/>
    <n v="1426446126"/>
    <x v="398"/>
    <b v="0"/>
    <n v="67"/>
    <b v="1"/>
    <s v="film &amp; video/documentary"/>
    <x v="335"/>
    <n v="6906.636363636364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d v="2016-12-14T08:00:00"/>
    <n v="1479070867"/>
    <x v="399"/>
    <b v="0"/>
    <n v="95"/>
    <b v="1"/>
    <s v="film &amp; video/documentary"/>
    <x v="336"/>
    <n v="10819.427777777779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d v="2014-05-16T23:30:00"/>
    <n v="1397661347"/>
    <x v="400"/>
    <b v="0"/>
    <n v="62"/>
    <b v="1"/>
    <s v="film &amp; video/documentary"/>
    <x v="337"/>
    <n v="6333.2266666666674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d v="2011-08-07T16:12:50"/>
    <n v="1310155970"/>
    <x v="401"/>
    <b v="0"/>
    <n v="73"/>
    <b v="1"/>
    <s v="film &amp; video/documentary"/>
    <x v="338"/>
    <n v="11824.792307692307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d v="2015-11-05T09:56:57"/>
    <n v="1444913817"/>
    <x v="402"/>
    <b v="0"/>
    <n v="43"/>
    <b v="1"/>
    <s v="film &amp; video/documentary"/>
    <x v="339"/>
    <n v="5251.2666666666664"/>
    <x v="0"/>
    <x v="4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d v="2011-08-10T03:08:00"/>
    <n v="1308900441"/>
    <x v="403"/>
    <b v="0"/>
    <n v="70"/>
    <b v="1"/>
    <s v="film &amp; video/documentary"/>
    <x v="340"/>
    <n v="15630.539500000003"/>
    <x v="0"/>
    <x v="4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d v="2014-02-05T19:04:00"/>
    <n v="1389107062"/>
    <x v="404"/>
    <b v="0"/>
    <n v="271"/>
    <b v="1"/>
    <s v="film &amp; video/documentary"/>
    <x v="341"/>
    <n v="26165.285"/>
    <x v="0"/>
    <x v="4"/>
  </r>
  <r>
    <x v="405"/>
    <s v="The Healing Effect Movie"/>
    <s v="Come, join our movie movement.  A new documentary about the healing power of food."/>
    <x v="121"/>
    <x v="340"/>
    <x v="0"/>
    <x v="0"/>
    <s v="USD"/>
    <n v="1394071339"/>
    <d v="2014-03-05T22:02:19"/>
    <n v="1391479339"/>
    <x v="405"/>
    <b v="0"/>
    <n v="55"/>
    <b v="1"/>
    <s v="film &amp; video/documentary"/>
    <x v="342"/>
    <n v="4138.9825000000001"/>
    <x v="0"/>
    <x v="4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d v="2011-05-09T01:59:00"/>
    <n v="1301975637"/>
    <x v="406"/>
    <b v="0"/>
    <n v="35"/>
    <b v="1"/>
    <s v="film &amp; video/documentary"/>
    <x v="343"/>
    <n v="3370.6326923076922"/>
    <x v="0"/>
    <x v="4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d v="2011-11-19T17:54:10"/>
    <n v="1316552050"/>
    <x v="407"/>
    <b v="0"/>
    <n v="22"/>
    <b v="1"/>
    <s v="film &amp; video/documentary"/>
    <x v="344"/>
    <n v="1547.9137931034484"/>
    <x v="0"/>
    <x v="4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d v="2013-11-05T14:39:50"/>
    <n v="1380217190"/>
    <x v="408"/>
    <b v="0"/>
    <n v="38"/>
    <b v="1"/>
    <s v="film &amp; video/documentary"/>
    <x v="345"/>
    <n v="2935.7157894736843"/>
    <x v="0"/>
    <x v="4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d v="2016-07-22T16:42:24"/>
    <n v="1466628144"/>
    <x v="409"/>
    <b v="0"/>
    <n v="15"/>
    <b v="1"/>
    <s v="film &amp; video/documentary"/>
    <x v="346"/>
    <n v="2424.782608695652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d v="2015-06-18T19:33:17"/>
    <n v="1429486397"/>
    <x v="410"/>
    <b v="0"/>
    <n v="7"/>
    <b v="1"/>
    <s v="film &amp; video/documentary"/>
    <x v="347"/>
    <n v="705.95522388059703"/>
    <x v="0"/>
    <x v="4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d v="2013-12-22T01:00:00"/>
    <n v="1384920804"/>
    <x v="411"/>
    <b v="0"/>
    <n v="241"/>
    <b v="1"/>
    <s v="film &amp; video/documentary"/>
    <x v="348"/>
    <n v="21159.5"/>
    <x v="0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d v="2012-07-25T13:49:38"/>
    <n v="1341856178"/>
    <x v="412"/>
    <b v="0"/>
    <n v="55"/>
    <b v="1"/>
    <s v="film &amp; video/documentary"/>
    <x v="349"/>
    <n v="4138.9825000000001"/>
    <x v="0"/>
    <x v="4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d v="2012-07-19T17:03:31"/>
    <n v="1340139811"/>
    <x v="413"/>
    <b v="0"/>
    <n v="171"/>
    <b v="1"/>
    <s v="film &amp; video/documentary"/>
    <x v="350"/>
    <n v="18291.666666666668"/>
    <x v="0"/>
    <x v="4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d v="2013-10-11T21:31:05"/>
    <n v="1378949465"/>
    <x v="414"/>
    <b v="0"/>
    <n v="208"/>
    <b v="1"/>
    <s v="film &amp; video/documentary"/>
    <x v="351"/>
    <n v="1902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d v="2014-10-17T08:00:00"/>
    <n v="1411417602"/>
    <x v="415"/>
    <b v="0"/>
    <n v="21"/>
    <b v="1"/>
    <s v="film &amp; video/documentary"/>
    <x v="352"/>
    <n v="1658.1821621621621"/>
    <x v="0"/>
    <x v="4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d v="2014-02-08T05:30:31"/>
    <n v="1389259831"/>
    <x v="416"/>
    <b v="0"/>
    <n v="25"/>
    <b v="1"/>
    <s v="film &amp; video/documentary"/>
    <x v="353"/>
    <n v="1634.83275"/>
    <x v="0"/>
    <x v="4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d v="2013-04-08T00:33:00"/>
    <n v="1364426260"/>
    <x v="417"/>
    <b v="0"/>
    <n v="52"/>
    <b v="1"/>
    <s v="film &amp; video/documentary"/>
    <x v="354"/>
    <n v="4562.0091666666667"/>
    <x v="0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d v="2015-07-23T02:46:37"/>
    <n v="1435041997"/>
    <x v="418"/>
    <b v="0"/>
    <n v="104"/>
    <b v="1"/>
    <s v="film &amp; video/documentary"/>
    <x v="355"/>
    <n v="11106.835333333333"/>
    <x v="0"/>
    <x v="4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d v="2013-06-29T16:13:07"/>
    <n v="1367352787"/>
    <x v="419"/>
    <b v="0"/>
    <n v="73"/>
    <b v="1"/>
    <s v="film &amp; video/documentary"/>
    <x v="356"/>
    <n v="11824.7923076923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d v="2014-03-14T00:40:31"/>
    <n v="1392183631"/>
    <x v="420"/>
    <b v="0"/>
    <n v="3"/>
    <b v="0"/>
    <s v="film &amp; video/animation"/>
    <x v="357"/>
    <n v="191.76785714285714"/>
    <x v="0"/>
    <x v="5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d v="2015-08-21T07:47:36"/>
    <n v="1434973656"/>
    <x v="421"/>
    <b v="0"/>
    <n v="6"/>
    <b v="0"/>
    <s v="film &amp; video/animation"/>
    <x v="358"/>
    <n v="740.04042857142861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d v="2014-09-11T02:14:57"/>
    <n v="1407824097"/>
    <x v="422"/>
    <b v="0"/>
    <n v="12"/>
    <b v="0"/>
    <s v="film &amp; video/animation"/>
    <x v="359"/>
    <n v="1176.7069565217391"/>
    <x v="0"/>
    <x v="5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d v="2013-06-05T18:13:50"/>
    <n v="1367878430"/>
    <x v="423"/>
    <b v="0"/>
    <n v="13"/>
    <b v="0"/>
    <s v="film &amp; video/animation"/>
    <x v="360"/>
    <n v="969.35458333333338"/>
    <x v="0"/>
    <x v="5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d v="2012-03-26T04:01:39"/>
    <n v="1327568499"/>
    <x v="424"/>
    <b v="0"/>
    <n v="5"/>
    <b v="0"/>
    <s v="film &amp; video/animation"/>
    <x v="361"/>
    <n v="347.37"/>
    <x v="0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d v="2015-11-27T17:40:04"/>
    <n v="1443472804"/>
    <x v="425"/>
    <b v="0"/>
    <n v="2"/>
    <b v="0"/>
    <s v="film &amp; video/animation"/>
    <x v="362"/>
    <n v="91.389593023255813"/>
    <x v="0"/>
    <x v="5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d v="2016-03-01T13:05:14"/>
    <n v="1454259914"/>
    <x v="426"/>
    <b v="0"/>
    <n v="8"/>
    <b v="0"/>
    <s v="film &amp; video/animation"/>
    <x v="363"/>
    <n v="570.671875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d v="2015-10-22T14:59:00"/>
    <n v="1444340940"/>
    <x v="427"/>
    <b v="0"/>
    <n v="0"/>
    <b v="0"/>
    <s v="film &amp; video/animation"/>
    <x v="109"/>
    <n v="0"/>
    <x v="0"/>
    <x v="5"/>
  </r>
  <r>
    <x v="428"/>
    <s v="Little Clay Bible - Zacchaeus"/>
    <s v="Fresh, fun, entertaining Bible stories on YouTube, stop-motion style."/>
    <x v="14"/>
    <x v="362"/>
    <x v="2"/>
    <x v="0"/>
    <s v="USD"/>
    <n v="1402956000"/>
    <d v="2014-06-16T18:00:00"/>
    <n v="1400523845"/>
    <x v="428"/>
    <b v="0"/>
    <n v="13"/>
    <b v="0"/>
    <s v="film &amp; video/animation"/>
    <x v="364"/>
    <n v="969.35458333333338"/>
    <x v="0"/>
    <x v="5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d v="2009-11-27T00:59:00"/>
    <n v="1252964282"/>
    <x v="429"/>
    <b v="0"/>
    <n v="0"/>
    <b v="0"/>
    <s v="film &amp; video/animation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d v="2013-09-10T22:34:27"/>
    <n v="1377570867"/>
    <x v="430"/>
    <b v="0"/>
    <n v="5"/>
    <b v="0"/>
    <s v="film &amp; video/animation"/>
    <x v="365"/>
    <n v="347.37"/>
    <x v="0"/>
    <x v="5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d v="2016-07-05T16:54:43"/>
    <n v="1465160083"/>
    <x v="431"/>
    <b v="0"/>
    <n v="8"/>
    <b v="0"/>
    <s v="film &amp; video/animation"/>
    <x v="366"/>
    <n v="570.671875"/>
    <x v="0"/>
    <x v="5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d v="2015-10-21T13:26:21"/>
    <n v="1440264381"/>
    <x v="432"/>
    <b v="0"/>
    <n v="8"/>
    <b v="0"/>
    <s v="film &amp; video/animation"/>
    <x v="367"/>
    <n v="570.671875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d v="2015-10-11T11:07:02"/>
    <n v="1439392022"/>
    <x v="433"/>
    <b v="0"/>
    <n v="0"/>
    <b v="0"/>
    <s v="film &amp; video/animation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d v="2013-12-01T17:01:42"/>
    <n v="1383076902"/>
    <x v="434"/>
    <b v="0"/>
    <n v="2"/>
    <b v="0"/>
    <s v="film &amp; video/animation"/>
    <x v="152"/>
    <n v="91.389593023255813"/>
    <x v="0"/>
    <x v="5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d v="2013-09-13T13:56:20"/>
    <n v="1376502980"/>
    <x v="435"/>
    <b v="0"/>
    <n v="3"/>
    <b v="0"/>
    <s v="film &amp; video/animation"/>
    <x v="368"/>
    <n v="191.76785714285714"/>
    <x v="0"/>
    <x v="5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d v="2013-07-31T04:41:53"/>
    <n v="1372668113"/>
    <x v="436"/>
    <b v="0"/>
    <n v="0"/>
    <b v="0"/>
    <s v="film &amp; video/animation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d v="2016-10-08T03:38:46"/>
    <n v="1470728326"/>
    <x v="437"/>
    <b v="0"/>
    <n v="0"/>
    <b v="0"/>
    <s v="film &amp; video/animation"/>
    <x v="109"/>
    <n v="0"/>
    <x v="0"/>
    <x v="5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d v="2015-11-18T03:15:58"/>
    <n v="1445235358"/>
    <x v="438"/>
    <b v="0"/>
    <n v="11"/>
    <b v="0"/>
    <s v="film &amp; video/animation"/>
    <x v="369"/>
    <n v="1461.2"/>
    <x v="0"/>
    <x v="5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d v="2014-10-17T14:16:58"/>
    <n v="1412705818"/>
    <x v="439"/>
    <b v="0"/>
    <n v="0"/>
    <b v="0"/>
    <s v="film &amp; video/animation"/>
    <x v="109"/>
    <n v="0"/>
    <x v="0"/>
    <x v="5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d v="2016-03-24T18:39:13"/>
    <n v="1456270753"/>
    <x v="440"/>
    <b v="0"/>
    <n v="1"/>
    <b v="0"/>
    <s v="film &amp; video/animation"/>
    <x v="370"/>
    <n v="50.223295454545458"/>
    <x v="0"/>
    <x v="5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d v="2013-11-02T15:03:16"/>
    <n v="1380826996"/>
    <x v="441"/>
    <b v="0"/>
    <n v="0"/>
    <b v="0"/>
    <s v="film &amp; video/animation"/>
    <x v="109"/>
    <n v="0"/>
    <x v="0"/>
    <x v="5"/>
  </r>
  <r>
    <x v="442"/>
    <s v="The Paranormal Idiot"/>
    <s v="Doomsday is here"/>
    <x v="73"/>
    <x v="368"/>
    <x v="2"/>
    <x v="0"/>
    <s v="USD"/>
    <n v="1424380783"/>
    <d v="2015-02-19T17:19:43"/>
    <n v="1421788783"/>
    <x v="442"/>
    <b v="0"/>
    <n v="17"/>
    <b v="0"/>
    <s v="film &amp; video/animation"/>
    <x v="371"/>
    <n v="1808.7556603773585"/>
    <x v="0"/>
    <x v="5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d v="2014-02-09T20:21:41"/>
    <n v="1389399701"/>
    <x v="443"/>
    <b v="0"/>
    <n v="2"/>
    <b v="0"/>
    <s v="film &amp; video/animation"/>
    <x v="370"/>
    <n v="91.389593023255813"/>
    <x v="0"/>
    <x v="5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d v="2012-02-15T17:46:01"/>
    <n v="1324158361"/>
    <x v="444"/>
    <b v="0"/>
    <n v="1"/>
    <b v="0"/>
    <s v="film &amp; video/animation"/>
    <x v="152"/>
    <n v="50.223295454545458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d v="2015-05-21T04:02:55"/>
    <n v="1430899375"/>
    <x v="445"/>
    <b v="0"/>
    <n v="2"/>
    <b v="0"/>
    <s v="film &amp; video/animation"/>
    <x v="372"/>
    <n v="91.389593023255813"/>
    <x v="0"/>
    <x v="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d v="2015-03-03T22:00:20"/>
    <n v="1422842420"/>
    <x v="446"/>
    <b v="0"/>
    <n v="16"/>
    <b v="0"/>
    <s v="film &amp; video/animation"/>
    <x v="373"/>
    <n v="1278.3540625000001"/>
    <x v="0"/>
    <x v="5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d v="2013-03-23T08:19:23"/>
    <n v="1361884763"/>
    <x v="447"/>
    <b v="0"/>
    <n v="1"/>
    <b v="0"/>
    <s v="film &amp; video/animation"/>
    <x v="374"/>
    <n v="50.223295454545458"/>
    <x v="0"/>
    <x v="5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d v="2014-05-14T14:11:35"/>
    <n v="1398363095"/>
    <x v="448"/>
    <b v="0"/>
    <n v="4"/>
    <b v="0"/>
    <s v="film &amp; video/animation"/>
    <x v="375"/>
    <n v="227.77278688524589"/>
    <x v="0"/>
    <x v="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d v="2013-10-17T09:38:05"/>
    <n v="1379425085"/>
    <x v="449"/>
    <b v="0"/>
    <n v="5"/>
    <b v="0"/>
    <s v="film &amp; video/animation"/>
    <x v="376"/>
    <n v="347.37"/>
    <x v="0"/>
    <x v="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d v="2014-02-14T18:43:20"/>
    <n v="1389825800"/>
    <x v="450"/>
    <b v="0"/>
    <n v="7"/>
    <b v="0"/>
    <s v="film &amp; video/animation"/>
    <x v="377"/>
    <n v="705.95522388059703"/>
    <x v="0"/>
    <x v="5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d v="2014-01-25T13:09:51"/>
    <n v="1388077791"/>
    <x v="451"/>
    <b v="0"/>
    <n v="0"/>
    <b v="0"/>
    <s v="film &amp; video/animation"/>
    <x v="109"/>
    <n v="0"/>
    <x v="0"/>
    <x v="5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d v="2015-05-13T12:53:35"/>
    <n v="1428944015"/>
    <x v="452"/>
    <b v="0"/>
    <n v="12"/>
    <b v="0"/>
    <s v="film &amp; video/animation"/>
    <x v="378"/>
    <n v="1176.7069565217391"/>
    <x v="0"/>
    <x v="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d v="2015-02-19T15:47:59"/>
    <n v="1422992879"/>
    <x v="453"/>
    <b v="0"/>
    <n v="2"/>
    <b v="0"/>
    <s v="film &amp; video/animation"/>
    <x v="379"/>
    <n v="91.389593023255813"/>
    <x v="0"/>
    <x v="5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d v="2014-11-26T09:14:00"/>
    <n v="1414343571"/>
    <x v="454"/>
    <b v="0"/>
    <n v="5"/>
    <b v="0"/>
    <s v="film &amp; video/animation"/>
    <x v="380"/>
    <n v="347.37"/>
    <x v="0"/>
    <x v="5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d v="2012-04-16T20:31:00"/>
    <n v="1330733022"/>
    <x v="455"/>
    <b v="0"/>
    <n v="2"/>
    <b v="0"/>
    <s v="film &amp; video/animation"/>
    <x v="381"/>
    <n v="91.389593023255813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d v="2013-10-21T23:59:00"/>
    <n v="1380559201"/>
    <x v="456"/>
    <b v="0"/>
    <n v="3"/>
    <b v="0"/>
    <s v="film &amp; video/animation"/>
    <x v="382"/>
    <n v="191.76785714285714"/>
    <x v="0"/>
    <x v="5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d v="2014-08-16T14:25:12"/>
    <n v="1405621512"/>
    <x v="457"/>
    <b v="0"/>
    <n v="0"/>
    <b v="0"/>
    <s v="film &amp; video/animation"/>
    <x v="109"/>
    <n v="0"/>
    <x v="0"/>
    <x v="5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d v="2013-05-14T12:47:40"/>
    <n v="1365958060"/>
    <x v="458"/>
    <b v="0"/>
    <n v="49"/>
    <b v="0"/>
    <s v="film &amp; video/animation"/>
    <x v="383"/>
    <n v="2909.8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d v="2011-11-13T12:22:07"/>
    <n v="1316013727"/>
    <x v="459"/>
    <b v="0"/>
    <n v="1"/>
    <b v="0"/>
    <s v="film &amp; video/animation"/>
    <x v="384"/>
    <n v="50.223295454545458"/>
    <x v="0"/>
    <x v="5"/>
  </r>
  <r>
    <x v="460"/>
    <s v="Darwin's Kiss"/>
    <s v="An animated web series about biological evolution gone haywire."/>
    <x v="0"/>
    <x v="379"/>
    <x v="2"/>
    <x v="0"/>
    <s v="USD"/>
    <n v="1401595200"/>
    <d v="2014-06-01T00:00:00"/>
    <n v="1398862875"/>
    <x v="460"/>
    <b v="0"/>
    <n v="2"/>
    <b v="0"/>
    <s v="film &amp; video/animation"/>
    <x v="385"/>
    <n v="91.389593023255813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d v="2013-06-02T16:19:27"/>
    <n v="1368476367"/>
    <x v="461"/>
    <b v="0"/>
    <n v="0"/>
    <b v="0"/>
    <s v="film &amp; video/animation"/>
    <x v="109"/>
    <n v="0"/>
    <x v="0"/>
    <x v="5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d v="2011-08-09T23:02:21"/>
    <n v="1307761341"/>
    <x v="462"/>
    <b v="0"/>
    <n v="0"/>
    <b v="0"/>
    <s v="film &amp; video/animation"/>
    <x v="109"/>
    <n v="0"/>
    <x v="0"/>
    <x v="5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d v="2011-09-24T13:02:33"/>
    <n v="1311699753"/>
    <x v="463"/>
    <b v="0"/>
    <n v="11"/>
    <b v="0"/>
    <s v="film &amp; video/animation"/>
    <x v="386"/>
    <n v="1461.2"/>
    <x v="0"/>
    <x v="5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d v="2016-05-18T16:22:15"/>
    <n v="1461874935"/>
    <x v="464"/>
    <b v="0"/>
    <n v="1"/>
    <b v="0"/>
    <s v="film &amp; video/animation"/>
    <x v="387"/>
    <n v="50.223295454545458"/>
    <x v="0"/>
    <x v="5"/>
  </r>
  <r>
    <x v="465"/>
    <s v="&quot;Amp&quot; A Story About a Robot"/>
    <s v="&quot;Amp&quot; is a short film about a robot with needs."/>
    <x v="133"/>
    <x v="381"/>
    <x v="2"/>
    <x v="0"/>
    <s v="USD"/>
    <n v="1403837574"/>
    <d v="2014-06-26T22:52:54"/>
    <n v="1402455174"/>
    <x v="465"/>
    <b v="0"/>
    <n v="8"/>
    <b v="0"/>
    <s v="film &amp; video/animation"/>
    <x v="388"/>
    <n v="570.671875"/>
    <x v="0"/>
    <x v="5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d v="2012-09-07T18:37:44"/>
    <n v="1344465464"/>
    <x v="466"/>
    <b v="0"/>
    <n v="5"/>
    <b v="0"/>
    <s v="film &amp; video/animation"/>
    <x v="389"/>
    <n v="347.37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d v="2012-09-28T12:18:54"/>
    <n v="1344961134"/>
    <x v="467"/>
    <b v="0"/>
    <n v="39"/>
    <b v="0"/>
    <s v="film &amp; video/animation"/>
    <x v="390"/>
    <n v="2905.058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d v="2012-07-10T23:51:05"/>
    <n v="1336795283"/>
    <x v="468"/>
    <b v="0"/>
    <n v="0"/>
    <b v="0"/>
    <s v="film &amp; video/animation"/>
    <x v="109"/>
    <n v="0"/>
    <x v="0"/>
    <x v="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d v="2014-09-05T19:45:24"/>
    <n v="1404776724"/>
    <x v="469"/>
    <b v="0"/>
    <n v="0"/>
    <b v="0"/>
    <s v="film &amp; video/animation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d v="2014-01-16T00:00:00"/>
    <n v="1385524889"/>
    <x v="470"/>
    <b v="0"/>
    <n v="2"/>
    <b v="0"/>
    <s v="film &amp; video/animation"/>
    <x v="391"/>
    <n v="91.389593023255813"/>
    <x v="0"/>
    <x v="5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d v="2014-04-19T12:19:39"/>
    <n v="1394039979"/>
    <x v="471"/>
    <b v="0"/>
    <n v="170"/>
    <b v="0"/>
    <s v="film &amp; video/animation"/>
    <x v="392"/>
    <n v="18868.25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d v="2014-08-23T18:08:38"/>
    <n v="1406239718"/>
    <x v="472"/>
    <b v="0"/>
    <n v="5"/>
    <b v="0"/>
    <s v="film &amp; video/animation"/>
    <x v="393"/>
    <n v="347.37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d v="2014-09-17T12:45:19"/>
    <n v="1408380319"/>
    <x v="473"/>
    <b v="0"/>
    <n v="14"/>
    <b v="0"/>
    <s v="film &amp; video/animation"/>
    <x v="394"/>
    <n v="1006.2454545454545"/>
    <x v="0"/>
    <x v="5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d v="2017-02-17T03:53:49"/>
    <n v="1484726029"/>
    <x v="474"/>
    <b v="0"/>
    <n v="1"/>
    <b v="0"/>
    <s v="film &amp; video/animation"/>
    <x v="395"/>
    <n v="50.223295454545458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d v="2015-05-05T22:04:03"/>
    <n v="1428285843"/>
    <x v="475"/>
    <b v="0"/>
    <n v="0"/>
    <b v="0"/>
    <s v="film &amp; video/animation"/>
    <x v="109"/>
    <n v="0"/>
    <x v="0"/>
    <x v="5"/>
  </r>
  <r>
    <x v="476"/>
    <s v="Sight Word Music Videos"/>
    <s v="Animated Music Videos that teach kids how to read."/>
    <x v="135"/>
    <x v="387"/>
    <x v="2"/>
    <x v="0"/>
    <s v="USD"/>
    <n v="1401767940"/>
    <d v="2014-06-02T23:59:00"/>
    <n v="1398727441"/>
    <x v="476"/>
    <b v="0"/>
    <n v="124"/>
    <b v="0"/>
    <s v="film &amp; video/animation"/>
    <x v="396"/>
    <n v="16531.53"/>
    <x v="0"/>
    <x v="5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d v="2012-05-18T16:02:14"/>
    <n v="1332187334"/>
    <x v="477"/>
    <b v="0"/>
    <n v="0"/>
    <b v="0"/>
    <s v="film &amp; video/animation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d v="2015-04-01T16:51:49"/>
    <n v="1425333109"/>
    <x v="478"/>
    <b v="0"/>
    <n v="0"/>
    <b v="0"/>
    <s v="film &amp; video/animation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d v="2014-11-21T06:47:15"/>
    <n v="1411379235"/>
    <x v="479"/>
    <b v="0"/>
    <n v="55"/>
    <b v="0"/>
    <s v="film &amp; video/animation"/>
    <x v="397"/>
    <n v="4138.9825000000001"/>
    <x v="0"/>
    <x v="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d v="2013-08-09T08:00:15"/>
    <n v="1373457615"/>
    <x v="480"/>
    <b v="0"/>
    <n v="140"/>
    <b v="0"/>
    <s v="film &amp; video/animation"/>
    <x v="398"/>
    <n v="12203.018749999999"/>
    <x v="0"/>
    <x v="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d v="2012-10-10T12:08:09"/>
    <n v="1347293289"/>
    <x v="481"/>
    <b v="0"/>
    <n v="21"/>
    <b v="0"/>
    <s v="film &amp; video/animation"/>
    <x v="399"/>
    <n v="1658.1821621621621"/>
    <x v="0"/>
    <x v="5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d v="2016-04-14T10:34:00"/>
    <n v="1458336690"/>
    <x v="482"/>
    <b v="0"/>
    <n v="1"/>
    <b v="0"/>
    <s v="film &amp; video/animation"/>
    <x v="370"/>
    <n v="50.223295454545458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d v="2013-01-29T00:44:32"/>
    <n v="1354250672"/>
    <x v="483"/>
    <b v="0"/>
    <n v="147"/>
    <b v="0"/>
    <s v="film &amp; video/animation"/>
    <x v="400"/>
    <n v="14220.75375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d v="2015-11-05T19:32:52"/>
    <n v="1443220372"/>
    <x v="484"/>
    <b v="0"/>
    <n v="11"/>
    <b v="0"/>
    <s v="film &amp; video/animation"/>
    <x v="401"/>
    <n v="1461.2"/>
    <x v="0"/>
    <x v="5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d v="2013-05-17T08:08:19"/>
    <n v="1366200499"/>
    <x v="485"/>
    <b v="0"/>
    <n v="125"/>
    <b v="0"/>
    <s v="film &amp; video/animation"/>
    <x v="402"/>
    <n v="14155.797500000001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d v="2014-06-01T18:37:19"/>
    <n v="1399070239"/>
    <x v="486"/>
    <b v="0"/>
    <n v="1"/>
    <b v="0"/>
    <s v="film &amp; video/animation"/>
    <x v="403"/>
    <n v="50.223295454545458"/>
    <x v="0"/>
    <x v="5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d v="2016-12-25T11:16:34"/>
    <n v="1477491394"/>
    <x v="487"/>
    <b v="0"/>
    <n v="0"/>
    <b v="0"/>
    <s v="film &amp; video/animation"/>
    <x v="109"/>
    <n v="0"/>
    <x v="0"/>
    <x v="5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d v="2017-01-08T21:18:20"/>
    <n v="1481332700"/>
    <x v="488"/>
    <b v="0"/>
    <n v="0"/>
    <b v="0"/>
    <s v="film &amp; video/animation"/>
    <x v="109"/>
    <n v="0"/>
    <x v="0"/>
    <x v="5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d v="2012-01-05T07:33:00"/>
    <n v="1323084816"/>
    <x v="489"/>
    <b v="0"/>
    <n v="3"/>
    <b v="0"/>
    <s v="film &amp; video/animation"/>
    <x v="404"/>
    <n v="191.76785714285714"/>
    <x v="0"/>
    <x v="5"/>
  </r>
  <r>
    <x v="490"/>
    <s v="PROJECT IS CANCELLED"/>
    <s v="Cancelled"/>
    <x v="28"/>
    <x v="117"/>
    <x v="2"/>
    <x v="0"/>
    <s v="USD"/>
    <n v="1345677285"/>
    <d v="2012-08-22T19:14:45"/>
    <n v="1343085285"/>
    <x v="490"/>
    <b v="0"/>
    <n v="0"/>
    <b v="0"/>
    <s v="film &amp; video/animation"/>
    <x v="109"/>
    <n v="0"/>
    <x v="0"/>
    <x v="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d v="2016-01-27T19:34:59"/>
    <n v="1451345699"/>
    <x v="491"/>
    <b v="0"/>
    <n v="0"/>
    <b v="0"/>
    <s v="film &amp; video/animation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d v="2016-10-12T20:50:30"/>
    <n v="1471135830"/>
    <x v="492"/>
    <b v="0"/>
    <n v="0"/>
    <b v="0"/>
    <s v="film &amp; video/animation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d v="2015-05-20T13:25:38"/>
    <n v="1429550738"/>
    <x v="493"/>
    <b v="0"/>
    <n v="0"/>
    <b v="0"/>
    <s v="film &amp; video/animation"/>
    <x v="109"/>
    <n v="0"/>
    <x v="0"/>
    <x v="5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d v="2014-07-02T23:00:00"/>
    <n v="1402343765"/>
    <x v="494"/>
    <b v="0"/>
    <n v="3"/>
    <b v="0"/>
    <s v="film &amp; video/animation"/>
    <x v="405"/>
    <n v="191.76785714285714"/>
    <x v="0"/>
    <x v="5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d v="2015-07-16T15:51:45"/>
    <n v="1434484305"/>
    <x v="495"/>
    <b v="0"/>
    <n v="0"/>
    <b v="0"/>
    <s v="film &amp; video/animation"/>
    <x v="109"/>
    <n v="0"/>
    <x v="0"/>
    <x v="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d v="2014-02-10T18:21:14"/>
    <n v="1386886874"/>
    <x v="496"/>
    <b v="0"/>
    <n v="1"/>
    <b v="0"/>
    <s v="film &amp; video/animation"/>
    <x v="406"/>
    <n v="50.223295454545458"/>
    <x v="0"/>
    <x v="5"/>
  </r>
  <r>
    <x v="497"/>
    <s v="Galaxy Probe Kids"/>
    <s v="live-action/animated series pilot."/>
    <x v="140"/>
    <x v="134"/>
    <x v="2"/>
    <x v="0"/>
    <s v="USD"/>
    <n v="1419483600"/>
    <d v="2014-12-25T01:00:00"/>
    <n v="1414889665"/>
    <x v="497"/>
    <b v="0"/>
    <n v="3"/>
    <b v="0"/>
    <s v="film &amp; video/animation"/>
    <x v="407"/>
    <n v="191.76785714285714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d v="2011-12-23T14:17:29"/>
    <n v="1321035449"/>
    <x v="498"/>
    <b v="0"/>
    <n v="22"/>
    <b v="0"/>
    <s v="film &amp; video/animation"/>
    <x v="408"/>
    <n v="1547.9137931034484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d v="2009-10-12T16:59:00"/>
    <n v="1250630968"/>
    <x v="499"/>
    <b v="0"/>
    <n v="26"/>
    <b v="0"/>
    <s v="film &amp; video/animation"/>
    <x v="409"/>
    <n v="2505.9714285714285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d v="2010-05-08T18:16:00"/>
    <n v="1268255751"/>
    <x v="500"/>
    <b v="0"/>
    <n v="4"/>
    <b v="0"/>
    <s v="film &amp; video/animation"/>
    <x v="410"/>
    <n v="227.77278688524589"/>
    <x v="0"/>
    <x v="5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d v="2011-07-09T01:37:31"/>
    <n v="1307597851"/>
    <x v="501"/>
    <b v="0"/>
    <n v="0"/>
    <b v="0"/>
    <s v="film &amp; video/animation"/>
    <x v="109"/>
    <n v="0"/>
    <x v="0"/>
    <x v="5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d v="2012-03-18T08:17:05"/>
    <n v="1329484625"/>
    <x v="502"/>
    <b v="0"/>
    <n v="4"/>
    <b v="0"/>
    <s v="film &amp; video/animation"/>
    <x v="411"/>
    <n v="227.77278688524589"/>
    <x v="0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d v="2015-01-17T08:38:23"/>
    <n v="1418906303"/>
    <x v="503"/>
    <b v="0"/>
    <n v="9"/>
    <b v="0"/>
    <s v="film &amp; video/animation"/>
    <x v="412"/>
    <n v="751.21245614035092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d v="2012-04-10T18:36:27"/>
    <n v="1328916987"/>
    <x v="504"/>
    <b v="0"/>
    <n v="5"/>
    <b v="0"/>
    <s v="film &amp; video/animation"/>
    <x v="413"/>
    <n v="347.37"/>
    <x v="0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d v="2015-12-24T22:21:26"/>
    <n v="1447122086"/>
    <x v="505"/>
    <b v="0"/>
    <n v="14"/>
    <b v="0"/>
    <s v="film &amp; video/animation"/>
    <x v="414"/>
    <n v="1006.2454545454545"/>
    <x v="0"/>
    <x v="5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d v="2013-08-10T09:15:20"/>
    <n v="1373548520"/>
    <x v="506"/>
    <b v="0"/>
    <n v="1"/>
    <b v="0"/>
    <s v="film &amp; video/animation"/>
    <x v="415"/>
    <n v="50.223295454545458"/>
    <x v="0"/>
    <x v="5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d v="2012-10-19T19:00:57"/>
    <n v="1346799657"/>
    <x v="507"/>
    <b v="0"/>
    <n v="10"/>
    <b v="0"/>
    <s v="film &amp; video/animation"/>
    <x v="416"/>
    <n v="842.989787234042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d v="2012-05-25T10:14:00"/>
    <n v="1332808501"/>
    <x v="508"/>
    <b v="0"/>
    <n v="3"/>
    <b v="0"/>
    <s v="film &amp; video/animation"/>
    <x v="417"/>
    <n v="191.76785714285714"/>
    <x v="0"/>
    <x v="5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d v="2015-06-28T11:09:30"/>
    <n v="1432912170"/>
    <x v="509"/>
    <b v="0"/>
    <n v="1"/>
    <b v="0"/>
    <s v="film &amp; video/animation"/>
    <x v="418"/>
    <n v="50.223295454545458"/>
    <x v="0"/>
    <x v="5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d v="2016-03-01T00:13:59"/>
    <n v="1454213639"/>
    <x v="510"/>
    <b v="0"/>
    <n v="0"/>
    <b v="0"/>
    <s v="film &amp; video/animation"/>
    <x v="109"/>
    <n v="0"/>
    <x v="0"/>
    <x v="5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d v="2013-04-06T02:16:22"/>
    <n v="1362640582"/>
    <x v="511"/>
    <b v="0"/>
    <n v="5"/>
    <b v="0"/>
    <s v="film &amp; video/animation"/>
    <x v="419"/>
    <n v="347.37"/>
    <x v="0"/>
    <x v="5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d v="2016-11-20T14:48:47"/>
    <n v="1475776127"/>
    <x v="512"/>
    <b v="0"/>
    <n v="2"/>
    <b v="0"/>
    <s v="film &amp; video/animation"/>
    <x v="420"/>
    <n v="91.389593023255813"/>
    <x v="0"/>
    <x v="5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d v="2016-08-15T03:00:00"/>
    <n v="1467387705"/>
    <x v="513"/>
    <b v="0"/>
    <n v="68"/>
    <b v="0"/>
    <s v="film &amp; video/animation"/>
    <x v="421"/>
    <n v="4475.4349999999995"/>
    <x v="0"/>
    <x v="5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d v="2014-08-09T10:44:07"/>
    <n v="1405003447"/>
    <x v="514"/>
    <b v="0"/>
    <n v="3"/>
    <b v="0"/>
    <s v="film &amp; video/animation"/>
    <x v="422"/>
    <n v="191.76785714285714"/>
    <x v="0"/>
    <x v="5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d v="2015-12-29T07:46:41"/>
    <n v="1447933601"/>
    <x v="515"/>
    <b v="0"/>
    <n v="34"/>
    <b v="0"/>
    <s v="film &amp; video/animation"/>
    <x v="423"/>
    <n v="3216.0669696969699"/>
    <x v="0"/>
    <x v="5"/>
  </r>
  <r>
    <x v="516"/>
    <s v="Shipmates"/>
    <s v="A big brother style comedy animation series starring famous seafarers"/>
    <x v="10"/>
    <x v="117"/>
    <x v="2"/>
    <x v="1"/>
    <s v="GBP"/>
    <n v="1432752080"/>
    <d v="2015-05-27T14:41:20"/>
    <n v="1427568080"/>
    <x v="516"/>
    <b v="0"/>
    <n v="0"/>
    <b v="0"/>
    <s v="film &amp; video/animation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d v="2017-02-02T10:46:01"/>
    <n v="1483454761"/>
    <x v="517"/>
    <b v="0"/>
    <n v="3"/>
    <b v="0"/>
    <s v="film &amp; video/animation"/>
    <x v="424"/>
    <n v="191.76785714285714"/>
    <x v="0"/>
    <x v="5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d v="2015-09-06T10:46:00"/>
    <n v="1438958824"/>
    <x v="518"/>
    <b v="0"/>
    <n v="0"/>
    <b v="0"/>
    <s v="film &amp; video/animation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d v="2012-12-05T05:23:41"/>
    <n v="1352107421"/>
    <x v="519"/>
    <b v="0"/>
    <n v="70"/>
    <b v="0"/>
    <s v="film &amp; video/animation"/>
    <x v="425"/>
    <n v="15630.539500000003"/>
    <x v="0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d v="2015-12-10T12:51:01"/>
    <n v="1447174261"/>
    <x v="520"/>
    <b v="0"/>
    <n v="34"/>
    <b v="1"/>
    <s v="theater/plays"/>
    <x v="426"/>
    <n v="3216.0669696969699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d v="2016-11-01T00:59:00"/>
    <n v="1475460819"/>
    <x v="521"/>
    <b v="0"/>
    <n v="56"/>
    <b v="1"/>
    <s v="theater/plays"/>
    <x v="427"/>
    <n v="4556.6774999999998"/>
    <x v="1"/>
    <x v="6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d v="2016-03-20T19:58:45"/>
    <n v="1456793925"/>
    <x v="522"/>
    <b v="0"/>
    <n v="31"/>
    <b v="1"/>
    <s v="theater/plays"/>
    <x v="89"/>
    <n v="2489.3351851851853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d v="2015-09-20T23:11:16"/>
    <n v="1440213076"/>
    <x v="523"/>
    <b v="0"/>
    <n v="84"/>
    <b v="1"/>
    <s v="theater/plays"/>
    <x v="428"/>
    <n v="9253.3022222222226"/>
    <x v="1"/>
    <x v="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d v="2016-06-01T13:12:49"/>
    <n v="1462209169"/>
    <x v="524"/>
    <b v="0"/>
    <n v="130"/>
    <b v="1"/>
    <s v="theater/plays"/>
    <x v="429"/>
    <n v="13897.104000000001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d v="2014-09-13T05:37:21"/>
    <n v="1406713041"/>
    <x v="525"/>
    <b v="0"/>
    <n v="12"/>
    <b v="1"/>
    <s v="theater/plays"/>
    <x v="31"/>
    <n v="1176.7069565217391"/>
    <x v="1"/>
    <x v="6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d v="2015-08-07T13:00:00"/>
    <n v="1436278344"/>
    <x v="526"/>
    <b v="0"/>
    <n v="23"/>
    <b v="1"/>
    <s v="theater/plays"/>
    <x v="430"/>
    <n v="2210.1433333333334"/>
    <x v="1"/>
    <x v="6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d v="2017-02-17T12:05:00"/>
    <n v="1484715366"/>
    <x v="527"/>
    <b v="0"/>
    <n v="158"/>
    <b v="1"/>
    <s v="theater/plays"/>
    <x v="431"/>
    <n v="19121.833333333332"/>
    <x v="1"/>
    <x v="6"/>
  </r>
  <r>
    <x v="528"/>
    <s v="Devastated No Matter What"/>
    <s v="A Festival Backed Production of a Full-Length Play."/>
    <x v="146"/>
    <x v="414"/>
    <x v="0"/>
    <x v="0"/>
    <s v="USD"/>
    <n v="1434921600"/>
    <d v="2015-06-21T17:20:00"/>
    <n v="1433109907"/>
    <x v="528"/>
    <b v="0"/>
    <n v="30"/>
    <b v="1"/>
    <s v="theater/plays"/>
    <x v="432"/>
    <n v="2533.3331250000001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d v="2017-01-11T01:00:00"/>
    <n v="1482281094"/>
    <x v="529"/>
    <b v="0"/>
    <n v="18"/>
    <b v="1"/>
    <s v="theater/plays"/>
    <x v="433"/>
    <n v="1443.423"/>
    <x v="1"/>
    <x v="6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d v="2015-06-23T22:00:00"/>
    <n v="1433254268"/>
    <x v="530"/>
    <b v="0"/>
    <n v="29"/>
    <b v="1"/>
    <s v="theater/plays"/>
    <x v="434"/>
    <n v="2554.6396296296298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d v="2016-12-17T02:59:00"/>
    <n v="1478050429"/>
    <x v="531"/>
    <b v="0"/>
    <n v="31"/>
    <b v="1"/>
    <s v="theater/plays"/>
    <x v="31"/>
    <n v="2489.3351851851853"/>
    <x v="1"/>
    <x v="6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d v="2016-05-12T20:10:08"/>
    <n v="1460506208"/>
    <x v="532"/>
    <b v="0"/>
    <n v="173"/>
    <b v="1"/>
    <s v="theater/plays"/>
    <x v="435"/>
    <n v="20928"/>
    <x v="1"/>
    <x v="6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d v="2016-05-16T06:26:05"/>
    <n v="1461320765"/>
    <x v="533"/>
    <b v="0"/>
    <n v="17"/>
    <b v="1"/>
    <s v="theater/plays"/>
    <x v="20"/>
    <n v="1808.7556603773585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d v="2015-11-01T19:00:00"/>
    <n v="1443036470"/>
    <x v="534"/>
    <b v="0"/>
    <n v="48"/>
    <b v="1"/>
    <s v="theater/plays"/>
    <x v="436"/>
    <n v="6681.7362499999999"/>
    <x v="1"/>
    <x v="6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d v="2017-01-06T09:05:05"/>
    <n v="1481115905"/>
    <x v="535"/>
    <b v="0"/>
    <n v="59"/>
    <b v="1"/>
    <s v="theater/plays"/>
    <x v="78"/>
    <n v="5506.1350000000002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d v="2015-08-03T14:00:00"/>
    <n v="1435133807"/>
    <x v="536"/>
    <b v="0"/>
    <n v="39"/>
    <b v="1"/>
    <s v="theater/plays"/>
    <x v="437"/>
    <n v="2905.058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d v="2015-11-04T15:26:31"/>
    <n v="1444069591"/>
    <x v="537"/>
    <b v="0"/>
    <n v="59"/>
    <b v="1"/>
    <s v="theater/plays"/>
    <x v="11"/>
    <n v="5506.1350000000002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d v="2016-05-13T15:04:23"/>
    <n v="1460574263"/>
    <x v="538"/>
    <b v="0"/>
    <n v="60"/>
    <b v="1"/>
    <s v="theater/plays"/>
    <x v="438"/>
    <n v="4999.4192857142853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d v="2016-07-04T21:11:47"/>
    <n v="1465866707"/>
    <x v="539"/>
    <b v="0"/>
    <n v="20"/>
    <b v="1"/>
    <s v="theater/plays"/>
    <x v="439"/>
    <n v="1494.1595454545457"/>
    <x v="1"/>
    <x v="6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d v="2015-02-04T15:36:46"/>
    <n v="1420486606"/>
    <x v="540"/>
    <b v="0"/>
    <n v="1"/>
    <b v="0"/>
    <s v="technology/web"/>
    <x v="440"/>
    <n v="50.223295454545458"/>
    <x v="2"/>
    <x v="7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d v="2015-10-28T21:07:14"/>
    <n v="1443488834"/>
    <x v="541"/>
    <b v="0"/>
    <n v="1"/>
    <b v="0"/>
    <s v="technology/web"/>
    <x v="441"/>
    <n v="50.223295454545458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d v="2016-05-03T12:41:56"/>
    <n v="1457113316"/>
    <x v="542"/>
    <b v="0"/>
    <n v="1"/>
    <b v="0"/>
    <s v="technology/web"/>
    <x v="442"/>
    <n v="50.223295454545458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d v="2014-10-31T22:12:42"/>
    <n v="1412215962"/>
    <x v="543"/>
    <b v="0"/>
    <n v="2"/>
    <b v="0"/>
    <s v="technology/web"/>
    <x v="443"/>
    <n v="91.389593023255813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d v="2016-07-04T11:46:00"/>
    <n v="1465055160"/>
    <x v="544"/>
    <b v="0"/>
    <n v="2"/>
    <b v="0"/>
    <s v="technology/web"/>
    <x v="444"/>
    <n v="91.38959302325581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d v="2015-11-15T11:13:09"/>
    <n v="1444140789"/>
    <x v="545"/>
    <b v="0"/>
    <n v="34"/>
    <b v="0"/>
    <s v="technology/web"/>
    <x v="445"/>
    <n v="3216.0669696969699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d v="2015-10-17T12:01:55"/>
    <n v="1441209715"/>
    <x v="546"/>
    <b v="0"/>
    <n v="2"/>
    <b v="0"/>
    <s v="technology/web"/>
    <x v="446"/>
    <n v="91.389593023255813"/>
    <x v="2"/>
    <x v="7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d v="2016-02-10T12:42:44"/>
    <n v="1452530564"/>
    <x v="547"/>
    <b v="0"/>
    <n v="0"/>
    <b v="0"/>
    <s v="technology/web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d v="2015-10-29T17:40:48"/>
    <n v="1443562848"/>
    <x v="548"/>
    <b v="0"/>
    <n v="1"/>
    <b v="0"/>
    <s v="technology/web"/>
    <x v="447"/>
    <n v="50.223295454545458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d v="2015-07-08T11:17:02"/>
    <n v="1433776622"/>
    <x v="549"/>
    <b v="0"/>
    <n v="8"/>
    <b v="0"/>
    <s v="technology/web"/>
    <x v="448"/>
    <n v="570.67187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d v="2017-01-31T01:00:00"/>
    <n v="1484756245"/>
    <x v="550"/>
    <b v="0"/>
    <n v="4"/>
    <b v="0"/>
    <s v="technology/web"/>
    <x v="449"/>
    <n v="227.77278688524589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d v="2015-08-01T13:53:00"/>
    <n v="1434609424"/>
    <x v="551"/>
    <b v="0"/>
    <n v="28"/>
    <b v="0"/>
    <s v="technology/web"/>
    <x v="450"/>
    <n v="3472.1178947368426"/>
    <x v="2"/>
    <x v="7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d v="2016-01-09T10:48:16"/>
    <n v="1447166896"/>
    <x v="552"/>
    <b v="0"/>
    <n v="0"/>
    <b v="0"/>
    <s v="technology/web"/>
    <x v="109"/>
    <n v="0"/>
    <x v="2"/>
    <x v="7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d v="2014-11-14T14:16:31"/>
    <n v="1413393391"/>
    <x v="553"/>
    <b v="0"/>
    <n v="6"/>
    <b v="0"/>
    <s v="technology/web"/>
    <x v="451"/>
    <n v="740.04042857142861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d v="2014-10-19T12:26:12"/>
    <n v="1411143972"/>
    <x v="554"/>
    <b v="0"/>
    <n v="22"/>
    <b v="0"/>
    <s v="technology/web"/>
    <x v="452"/>
    <n v="1547.9137931034484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d v="2016-06-12T04:29:03"/>
    <n v="1463128143"/>
    <x v="555"/>
    <b v="0"/>
    <n v="0"/>
    <b v="0"/>
    <s v="technology/web"/>
    <x v="109"/>
    <n v="0"/>
    <x v="2"/>
    <x v="7"/>
  </r>
  <r>
    <x v="556"/>
    <s v="Braille Academy"/>
    <s v="An educational platform for learning Unified English Braille Code"/>
    <x v="6"/>
    <x v="148"/>
    <x v="2"/>
    <x v="0"/>
    <s v="USD"/>
    <n v="1452112717"/>
    <d v="2016-01-06T16:38:37"/>
    <n v="1449520717"/>
    <x v="556"/>
    <b v="0"/>
    <n v="1"/>
    <b v="0"/>
    <s v="technology/web"/>
    <x v="453"/>
    <n v="50.223295454545458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d v="2016-12-02T19:36:43"/>
    <n v="1478126203"/>
    <x v="557"/>
    <b v="0"/>
    <n v="20"/>
    <b v="0"/>
    <s v="technology/web"/>
    <x v="454"/>
    <n v="1494.1595454545457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d v="2015-03-24T16:11:45"/>
    <n v="1424639505"/>
    <x v="558"/>
    <b v="0"/>
    <n v="0"/>
    <b v="0"/>
    <s v="technology/web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d v="2015-12-13T02:47:40"/>
    <n v="1447397260"/>
    <x v="559"/>
    <b v="0"/>
    <n v="1"/>
    <b v="0"/>
    <s v="technology/web"/>
    <x v="455"/>
    <n v="50.223295454545458"/>
    <x v="2"/>
    <x v="7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d v="2014-12-17T14:30:45"/>
    <n v="1416249045"/>
    <x v="560"/>
    <b v="0"/>
    <n v="3"/>
    <b v="0"/>
    <s v="technology/web"/>
    <x v="362"/>
    <n v="191.76785714285714"/>
    <x v="2"/>
    <x v="7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d v="2015-10-26T11:48:33"/>
    <n v="1442850513"/>
    <x v="561"/>
    <b v="0"/>
    <n v="2"/>
    <b v="0"/>
    <s v="technology/web"/>
    <x v="456"/>
    <n v="91.389593023255813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d v="2016-12-18T05:20:15"/>
    <n v="1479460815"/>
    <x v="562"/>
    <b v="0"/>
    <n v="0"/>
    <b v="0"/>
    <s v="technology/web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d v="2015-02-16T21:40:47"/>
    <n v="1421545247"/>
    <x v="563"/>
    <b v="0"/>
    <n v="2"/>
    <b v="0"/>
    <s v="technology/web"/>
    <x v="457"/>
    <n v="91.389593023255813"/>
    <x v="2"/>
    <x v="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d v="2016-03-12T18:37:55"/>
    <n v="1455230275"/>
    <x v="564"/>
    <b v="0"/>
    <n v="1"/>
    <b v="0"/>
    <s v="technology/web"/>
    <x v="458"/>
    <n v="50.223295454545458"/>
    <x v="2"/>
    <x v="7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d v="2015-07-10T14:50:49"/>
    <n v="1433962249"/>
    <x v="565"/>
    <b v="0"/>
    <n v="0"/>
    <b v="0"/>
    <s v="technology/web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d v="2016-07-14T12:25:33"/>
    <n v="1465921533"/>
    <x v="566"/>
    <b v="0"/>
    <n v="1"/>
    <b v="0"/>
    <s v="technology/web"/>
    <x v="459"/>
    <n v="50.223295454545458"/>
    <x v="2"/>
    <x v="7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d v="2015-01-01T16:13:14"/>
    <n v="1417551194"/>
    <x v="567"/>
    <b v="0"/>
    <n v="0"/>
    <b v="0"/>
    <s v="technology/web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d v="2016-01-16T07:00:00"/>
    <n v="1449785223"/>
    <x v="568"/>
    <b v="0"/>
    <n v="5"/>
    <b v="0"/>
    <s v="technology/web"/>
    <x v="460"/>
    <n v="347.37"/>
    <x v="2"/>
    <x v="7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d v="2016-01-01T16:20:12"/>
    <n v="1449087612"/>
    <x v="569"/>
    <b v="0"/>
    <n v="1"/>
    <b v="0"/>
    <s v="technology/web"/>
    <x v="417"/>
    <n v="50.223295454545458"/>
    <x v="2"/>
    <x v="7"/>
  </r>
  <r>
    <x v="570"/>
    <s v="Relaunching in May"/>
    <s v="Humans have AM/FM/Satellite radio, kids have radio Disney, pets have DogCatRadio."/>
    <x v="94"/>
    <x v="436"/>
    <x v="2"/>
    <x v="0"/>
    <s v="USD"/>
    <n v="1455822569"/>
    <d v="2016-02-18T15:09:29"/>
    <n v="1453230569"/>
    <x v="570"/>
    <b v="0"/>
    <n v="1"/>
    <b v="0"/>
    <s v="technology/web"/>
    <x v="461"/>
    <n v="50.223295454545458"/>
    <x v="2"/>
    <x v="7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d v="2015-07-26T23:59:00"/>
    <n v="1436297723"/>
    <x v="571"/>
    <b v="0"/>
    <n v="2"/>
    <b v="0"/>
    <s v="technology/web"/>
    <x v="462"/>
    <n v="91.389593023255813"/>
    <x v="2"/>
    <x v="7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d v="2015-11-04T14:11:28"/>
    <n v="1444065088"/>
    <x v="572"/>
    <b v="0"/>
    <n v="0"/>
    <b v="0"/>
    <s v="technology/web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d v="2015-01-17T21:12:00"/>
    <n v="1416445931"/>
    <x v="573"/>
    <b v="0"/>
    <n v="9"/>
    <b v="0"/>
    <s v="technology/web"/>
    <x v="463"/>
    <n v="751.21245614035092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d v="2016-10-19T06:38:27"/>
    <n v="1474281507"/>
    <x v="574"/>
    <b v="0"/>
    <n v="4"/>
    <b v="0"/>
    <s v="technology/web"/>
    <x v="464"/>
    <n v="227.77278688524589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d v="2015-06-13T12:37:23"/>
    <n v="1431621443"/>
    <x v="575"/>
    <b v="0"/>
    <n v="4"/>
    <b v="0"/>
    <s v="technology/web"/>
    <x v="465"/>
    <n v="227.77278688524589"/>
    <x v="2"/>
    <x v="7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d v="2015-03-28T06:19:12"/>
    <n v="1422357552"/>
    <x v="576"/>
    <b v="0"/>
    <n v="1"/>
    <b v="0"/>
    <s v="technology/web"/>
    <x v="466"/>
    <n v="50.223295454545458"/>
    <x v="2"/>
    <x v="7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d v="2016-05-20T10:08:22"/>
    <n v="1458569302"/>
    <x v="577"/>
    <b v="0"/>
    <n v="1"/>
    <b v="0"/>
    <s v="technology/web"/>
    <x v="418"/>
    <n v="50.223295454545458"/>
    <x v="2"/>
    <x v="7"/>
  </r>
  <r>
    <x v="578"/>
    <s v="weBuy Crowdsourced Shopping"/>
    <s v="weBuy trade built on technology and Crowd Sourced Power"/>
    <x v="152"/>
    <x v="441"/>
    <x v="2"/>
    <x v="1"/>
    <s v="GBP"/>
    <n v="1441633993"/>
    <d v="2015-09-07T09:53:13"/>
    <n v="1439560393"/>
    <x v="578"/>
    <b v="0"/>
    <n v="7"/>
    <b v="0"/>
    <s v="technology/web"/>
    <x v="467"/>
    <n v="705.95522388059703"/>
    <x v="2"/>
    <x v="7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d v="2014-12-25T16:27:03"/>
    <n v="1416947223"/>
    <x v="579"/>
    <b v="0"/>
    <n v="5"/>
    <b v="0"/>
    <s v="technology/web"/>
    <x v="468"/>
    <n v="347.37"/>
    <x v="2"/>
    <x v="7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d v="2016-09-22T17:47:47"/>
    <n v="1471988867"/>
    <x v="580"/>
    <b v="0"/>
    <n v="1"/>
    <b v="0"/>
    <s v="technology/web"/>
    <x v="108"/>
    <n v="50.223295454545458"/>
    <x v="2"/>
    <x v="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d v="2015-08-01T20:18:24"/>
    <n v="1435882704"/>
    <x v="581"/>
    <b v="0"/>
    <n v="0"/>
    <b v="0"/>
    <s v="technology/web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d v="2015-03-15T14:00:00"/>
    <n v="1424454319"/>
    <x v="582"/>
    <b v="0"/>
    <n v="0"/>
    <b v="0"/>
    <s v="technology/web"/>
    <x v="109"/>
    <n v="0"/>
    <x v="2"/>
    <x v="7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d v="2015-03-19T17:31:27"/>
    <n v="1424212287"/>
    <x v="583"/>
    <b v="0"/>
    <n v="1"/>
    <b v="0"/>
    <s v="technology/web"/>
    <x v="469"/>
    <n v="50.223295454545458"/>
    <x v="2"/>
    <x v="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d v="2015-03-16T12:11:56"/>
    <n v="1423933916"/>
    <x v="584"/>
    <b v="0"/>
    <n v="2"/>
    <b v="0"/>
    <s v="technology/web"/>
    <x v="460"/>
    <n v="91.389593023255813"/>
    <x v="2"/>
    <x v="7"/>
  </r>
  <r>
    <x v="585"/>
    <s v="Link Card"/>
    <s v="SAVE UP TO 40% WHEN YOU SPEND!_x000a__x000a_PRE-ORDER YOUR LINK CARD TODAY"/>
    <x v="7"/>
    <x v="117"/>
    <x v="2"/>
    <x v="1"/>
    <s v="GBP"/>
    <n v="1448928000"/>
    <d v="2015-11-30T20:00:00"/>
    <n v="1444123377"/>
    <x v="585"/>
    <b v="0"/>
    <n v="0"/>
    <b v="0"/>
    <s v="technology/web"/>
    <x v="109"/>
    <n v="0"/>
    <x v="2"/>
    <x v="7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d v="2015-02-15T16:30:07"/>
    <n v="1421440207"/>
    <x v="586"/>
    <b v="0"/>
    <n v="4"/>
    <b v="0"/>
    <s v="technology/web"/>
    <x v="470"/>
    <n v="227.77278688524589"/>
    <x v="2"/>
    <x v="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d v="2015-04-16T14:10:33"/>
    <n v="1426615833"/>
    <x v="587"/>
    <b v="0"/>
    <n v="7"/>
    <b v="0"/>
    <s v="technology/web"/>
    <x v="471"/>
    <n v="705.95522388059703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d v="2016-11-17T15:28:06"/>
    <n v="1474223286"/>
    <x v="588"/>
    <b v="0"/>
    <n v="2"/>
    <b v="0"/>
    <s v="technology/web"/>
    <x v="472"/>
    <n v="91.389593023255813"/>
    <x v="2"/>
    <x v="7"/>
  </r>
  <r>
    <x v="589"/>
    <s v="Get Neighborly"/>
    <s v="Services closer than you think..."/>
    <x v="51"/>
    <x v="116"/>
    <x v="2"/>
    <x v="0"/>
    <s v="USD"/>
    <n v="1436366699"/>
    <d v="2015-07-08T10:44:59"/>
    <n v="1435070699"/>
    <x v="589"/>
    <b v="0"/>
    <n v="1"/>
    <b v="0"/>
    <s v="technology/web"/>
    <x v="473"/>
    <n v="50.223295454545458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d v="2016-02-08T09:01:00"/>
    <n v="1452259131"/>
    <x v="590"/>
    <b v="0"/>
    <n v="9"/>
    <b v="0"/>
    <s v="technology/web"/>
    <x v="474"/>
    <n v="751.21245614035092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d v="2015-07-22T09:02:10"/>
    <n v="1434978130"/>
    <x v="591"/>
    <b v="0"/>
    <n v="2"/>
    <b v="0"/>
    <s v="technology/web"/>
    <x v="475"/>
    <n v="91.389593023255813"/>
    <x v="2"/>
    <x v="7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d v="2014-12-03T01:34:20"/>
    <n v="1414992860"/>
    <x v="592"/>
    <b v="0"/>
    <n v="1"/>
    <b v="0"/>
    <s v="technology/web"/>
    <x v="422"/>
    <n v="50.223295454545458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d v="2015-04-06T11:15:45"/>
    <n v="1425744945"/>
    <x v="593"/>
    <b v="0"/>
    <n v="7"/>
    <b v="0"/>
    <s v="technology/web"/>
    <x v="476"/>
    <n v="705.95522388059703"/>
    <x v="2"/>
    <x v="7"/>
  </r>
  <r>
    <x v="594"/>
    <s v="Unleashed Fitness"/>
    <s v="Creating a fitness site that will change the fitness game forever!"/>
    <x v="31"/>
    <x v="375"/>
    <x v="2"/>
    <x v="0"/>
    <s v="USD"/>
    <n v="1460832206"/>
    <d v="2016-04-16T14:43:26"/>
    <n v="1458240206"/>
    <x v="594"/>
    <b v="0"/>
    <n v="2"/>
    <b v="0"/>
    <s v="technology/web"/>
    <x v="477"/>
    <n v="91.389593023255813"/>
    <x v="2"/>
    <x v="7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d v="2015-05-03T21:40:38"/>
    <n v="1426815638"/>
    <x v="595"/>
    <b v="0"/>
    <n v="8"/>
    <b v="0"/>
    <s v="technology/web"/>
    <x v="478"/>
    <n v="570.671875"/>
    <x v="2"/>
    <x v="7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d v="2016-11-02T17:31:32"/>
    <n v="1475530292"/>
    <x v="596"/>
    <b v="0"/>
    <n v="2"/>
    <b v="0"/>
    <s v="technology/web"/>
    <x v="479"/>
    <n v="91.389593023255813"/>
    <x v="2"/>
    <x v="7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d v="2016-07-31T12:00:00"/>
    <n v="1466787335"/>
    <x v="597"/>
    <b v="0"/>
    <n v="2"/>
    <b v="0"/>
    <s v="technology/web"/>
    <x v="480"/>
    <n v="91.389593023255813"/>
    <x v="2"/>
    <x v="7"/>
  </r>
  <r>
    <x v="598"/>
    <s v="Goals not creeds"/>
    <s v="This is a project to create a crowd-funding site for Urantia Book readers worldwide."/>
    <x v="30"/>
    <x v="447"/>
    <x v="2"/>
    <x v="0"/>
    <s v="USD"/>
    <n v="1417737781"/>
    <d v="2014-12-04T20:03:01"/>
    <n v="1415145781"/>
    <x v="598"/>
    <b v="0"/>
    <n v="7"/>
    <b v="0"/>
    <s v="technology/web"/>
    <x v="481"/>
    <n v="705.95522388059703"/>
    <x v="2"/>
    <x v="7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d v="2015-03-08T11:16:00"/>
    <n v="1423769402"/>
    <x v="599"/>
    <b v="0"/>
    <n v="2"/>
    <b v="0"/>
    <s v="technology/web"/>
    <x v="482"/>
    <n v="91.389593023255813"/>
    <x v="2"/>
    <x v="7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d v="2015-05-09T15:09:22"/>
    <n v="1426014562"/>
    <x v="600"/>
    <b v="0"/>
    <n v="1"/>
    <b v="0"/>
    <s v="technology/web"/>
    <x v="172"/>
    <n v="50.223295454545458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d v="2014-12-26T16:35:39"/>
    <n v="1417034139"/>
    <x v="601"/>
    <b v="0"/>
    <n v="6"/>
    <b v="0"/>
    <s v="technology/web"/>
    <x v="483"/>
    <n v="740.04042857142861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d v="2015-06-18T15:03:35"/>
    <n v="1432062215"/>
    <x v="602"/>
    <b v="0"/>
    <n v="0"/>
    <b v="0"/>
    <s v="technology/web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d v="2014-08-14T11:20:23"/>
    <n v="1405437623"/>
    <x v="603"/>
    <b v="0"/>
    <n v="13"/>
    <b v="0"/>
    <s v="technology/web"/>
    <x v="484"/>
    <n v="969.35458333333338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d v="2014-08-27T20:50:56"/>
    <n v="1406595056"/>
    <x v="604"/>
    <b v="0"/>
    <n v="0"/>
    <b v="0"/>
    <s v="technology/web"/>
    <x v="109"/>
    <n v="0"/>
    <x v="2"/>
    <x v="7"/>
  </r>
  <r>
    <x v="605"/>
    <s v="Teach Your Parents iPad (Canceled)"/>
    <s v="An iPad support care package for your parents / seniors."/>
    <x v="10"/>
    <x v="449"/>
    <x v="1"/>
    <x v="0"/>
    <s v="USD"/>
    <n v="1440318908"/>
    <d v="2015-08-23T04:35:08"/>
    <n v="1436430908"/>
    <x v="605"/>
    <b v="0"/>
    <n v="8"/>
    <b v="0"/>
    <s v="technology/web"/>
    <x v="485"/>
    <n v="570.6718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d v="2015-05-24T11:00:00"/>
    <n v="1428507409"/>
    <x v="606"/>
    <b v="0"/>
    <n v="1"/>
    <b v="0"/>
    <s v="technology/web"/>
    <x v="418"/>
    <n v="50.223295454545458"/>
    <x v="2"/>
    <x v="7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d v="2015-11-22T16:48:56"/>
    <n v="1445629736"/>
    <x v="607"/>
    <b v="0"/>
    <n v="0"/>
    <b v="0"/>
    <s v="technology/web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d v="2015-06-15T18:06:20"/>
    <n v="1431813980"/>
    <x v="608"/>
    <b v="0"/>
    <n v="5"/>
    <b v="0"/>
    <s v="technology/web"/>
    <x v="486"/>
    <n v="347.37"/>
    <x v="2"/>
    <x v="7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d v="2015-11-28T21:49:04"/>
    <n v="1446166144"/>
    <x v="609"/>
    <b v="0"/>
    <n v="1"/>
    <b v="0"/>
    <s v="technology/web"/>
    <x v="487"/>
    <n v="50.223295454545458"/>
    <x v="2"/>
    <x v="7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d v="2015-04-22T15:56:26"/>
    <n v="1427140586"/>
    <x v="610"/>
    <b v="0"/>
    <n v="0"/>
    <b v="0"/>
    <s v="technology/web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d v="2016-01-19T09:27:17"/>
    <n v="1448026037"/>
    <x v="611"/>
    <b v="0"/>
    <n v="0"/>
    <b v="0"/>
    <s v="technology/web"/>
    <x v="109"/>
    <n v="0"/>
    <x v="2"/>
    <x v="7"/>
  </r>
  <r>
    <x v="612"/>
    <s v="Web Streaming 2.0 (Canceled)"/>
    <s v="A Fast and Reliable new Web platform to stream videos from Internet"/>
    <x v="3"/>
    <x v="117"/>
    <x v="1"/>
    <x v="13"/>
    <s v="EUR"/>
    <n v="1472777146"/>
    <d v="2016-09-01T20:45:46"/>
    <n v="1470185146"/>
    <x v="612"/>
    <b v="0"/>
    <n v="0"/>
    <b v="0"/>
    <s v="technology/web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d v="2015-10-01T00:59:00"/>
    <n v="1441022120"/>
    <x v="613"/>
    <b v="0"/>
    <n v="121"/>
    <b v="0"/>
    <s v="technology/web"/>
    <x v="488"/>
    <n v="10032.75"/>
    <x v="2"/>
    <x v="7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d v="2016-06-23T21:29:00"/>
    <n v="1464139740"/>
    <x v="614"/>
    <b v="0"/>
    <n v="0"/>
    <b v="0"/>
    <s v="technology/web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d v="2015-09-24T22:55:59"/>
    <n v="1440557759"/>
    <x v="615"/>
    <b v="0"/>
    <n v="0"/>
    <b v="0"/>
    <s v="technology/web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d v="2017-02-25T05:01:47"/>
    <n v="1485421307"/>
    <x v="616"/>
    <b v="0"/>
    <n v="0"/>
    <b v="0"/>
    <s v="technology/web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d v="2015-05-08T04:14:03"/>
    <n v="1427184843"/>
    <x v="617"/>
    <b v="0"/>
    <n v="3"/>
    <b v="0"/>
    <s v="technology/web"/>
    <x v="419"/>
    <n v="191.76785714285714"/>
    <x v="2"/>
    <x v="7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d v="2015-12-09T15:26:43"/>
    <n v="1447097203"/>
    <x v="618"/>
    <b v="0"/>
    <n v="0"/>
    <b v="0"/>
    <s v="technology/web"/>
    <x v="109"/>
    <n v="0"/>
    <x v="2"/>
    <x v="7"/>
  </r>
  <r>
    <x v="619"/>
    <s v="Big Data (Canceled)"/>
    <s v="Big Data Sets for researchers interested in improving the quality of life."/>
    <x v="156"/>
    <x v="116"/>
    <x v="1"/>
    <x v="0"/>
    <s v="USD"/>
    <n v="1416933390"/>
    <d v="2014-11-25T12:36:30"/>
    <n v="1411745790"/>
    <x v="619"/>
    <b v="0"/>
    <n v="1"/>
    <b v="0"/>
    <s v="technology/web"/>
    <x v="489"/>
    <n v="50.223295454545458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d v="2014-08-25T13:12:18"/>
    <n v="1405098738"/>
    <x v="620"/>
    <b v="0"/>
    <n v="1"/>
    <b v="0"/>
    <s v="technology/web"/>
    <x v="460"/>
    <n v="50.223295454545458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d v="2016-07-07T19:42:17"/>
    <n v="1465342937"/>
    <x v="621"/>
    <b v="0"/>
    <n v="3"/>
    <b v="0"/>
    <s v="technology/web"/>
    <x v="490"/>
    <n v="191.76785714285714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d v="2016-07-01T14:35:38"/>
    <n v="1465670138"/>
    <x v="622"/>
    <b v="0"/>
    <n v="9"/>
    <b v="0"/>
    <s v="technology/web"/>
    <x v="491"/>
    <n v="751.21245614035092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d v="2015-05-27T20:13:17"/>
    <n v="1430179997"/>
    <x v="623"/>
    <b v="0"/>
    <n v="0"/>
    <b v="0"/>
    <s v="technology/web"/>
    <x v="109"/>
    <n v="0"/>
    <x v="2"/>
    <x v="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d v="2015-05-14T19:44:01"/>
    <n v="1429055041"/>
    <x v="624"/>
    <b v="0"/>
    <n v="0"/>
    <b v="0"/>
    <s v="technology/web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d v="2017-03-26T16:29:37"/>
    <n v="1487971777"/>
    <x v="625"/>
    <b v="0"/>
    <n v="0"/>
    <b v="0"/>
    <s v="technology/web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d v="2015-08-15T09:22:00"/>
    <n v="1436793939"/>
    <x v="626"/>
    <b v="0"/>
    <n v="39"/>
    <b v="0"/>
    <s v="technology/web"/>
    <x v="492"/>
    <n v="2905.058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d v="2016-03-14T19:00:00"/>
    <n v="1452842511"/>
    <x v="627"/>
    <b v="0"/>
    <n v="1"/>
    <b v="0"/>
    <s v="technology/web"/>
    <x v="459"/>
    <n v="50.223295454545458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d v="2014-07-13T12:37:37"/>
    <n v="1402677457"/>
    <x v="628"/>
    <b v="0"/>
    <n v="0"/>
    <b v="0"/>
    <s v="technology/web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d v="2016-05-14T11:18:28"/>
    <n v="1460647108"/>
    <x v="629"/>
    <b v="0"/>
    <n v="3"/>
    <b v="0"/>
    <s v="technology/web"/>
    <x v="493"/>
    <n v="191.76785714285714"/>
    <x v="2"/>
    <x v="7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d v="2015-09-06T01:10:00"/>
    <n v="1438959121"/>
    <x v="630"/>
    <b v="0"/>
    <n v="1"/>
    <b v="0"/>
    <s v="technology/web"/>
    <x v="494"/>
    <n v="50.223295454545458"/>
    <x v="2"/>
    <x v="7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d v="2016-05-28T14:32:09"/>
    <n v="1461954729"/>
    <x v="631"/>
    <b v="0"/>
    <n v="9"/>
    <b v="0"/>
    <s v="technology/web"/>
    <x v="495"/>
    <n v="751.21245614035092"/>
    <x v="2"/>
    <x v="7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d v="2015-11-25T12:49:25"/>
    <n v="1445874565"/>
    <x v="632"/>
    <b v="0"/>
    <n v="0"/>
    <b v="0"/>
    <s v="technology/web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d v="2016-06-17T19:00:00"/>
    <n v="1463469062"/>
    <x v="633"/>
    <b v="0"/>
    <n v="25"/>
    <b v="0"/>
    <s v="technology/web"/>
    <x v="496"/>
    <n v="1634.83275"/>
    <x v="2"/>
    <x v="7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d v="2015-02-26T18:17:09"/>
    <n v="1422397029"/>
    <x v="634"/>
    <b v="0"/>
    <n v="1"/>
    <b v="0"/>
    <s v="technology/web"/>
    <x v="459"/>
    <n v="50.223295454545458"/>
    <x v="2"/>
    <x v="7"/>
  </r>
  <r>
    <x v="635"/>
    <s v="Pleero, A Technology Team Building Website (Canceled)"/>
    <s v="Network used for building technology development teams."/>
    <x v="31"/>
    <x v="369"/>
    <x v="1"/>
    <x v="0"/>
    <s v="USD"/>
    <n v="1428804762"/>
    <d v="2015-04-11T22:12:42"/>
    <n v="1426212762"/>
    <x v="635"/>
    <b v="0"/>
    <n v="1"/>
    <b v="0"/>
    <s v="technology/web"/>
    <x v="168"/>
    <n v="50.223295454545458"/>
    <x v="2"/>
    <x v="7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d v="2015-06-06T06:47:00"/>
    <n v="1430996150"/>
    <x v="636"/>
    <b v="0"/>
    <n v="1"/>
    <b v="0"/>
    <s v="technology/web"/>
    <x v="418"/>
    <n v="50.223295454545458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d v="2017-02-25T19:04:00"/>
    <n v="1485558318"/>
    <x v="637"/>
    <b v="0"/>
    <n v="0"/>
    <b v="0"/>
    <s v="technology/web"/>
    <x v="109"/>
    <n v="0"/>
    <x v="2"/>
    <x v="7"/>
  </r>
  <r>
    <x v="638"/>
    <s v="W (Canceled)"/>
    <s v="O0"/>
    <x v="61"/>
    <x v="461"/>
    <x v="1"/>
    <x v="12"/>
    <s v="EUR"/>
    <n v="1490447662"/>
    <d v="2017-03-25T09:14:22"/>
    <n v="1485267262"/>
    <x v="638"/>
    <b v="0"/>
    <n v="6"/>
    <b v="0"/>
    <s v="technology/web"/>
    <x v="497"/>
    <n v="740.04042857142861"/>
    <x v="2"/>
    <x v="7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d v="2014-10-13T09:59:55"/>
    <n v="1408024795"/>
    <x v="639"/>
    <b v="0"/>
    <n v="1"/>
    <b v="0"/>
    <s v="technology/web"/>
    <x v="498"/>
    <n v="50.223295454545458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d v="2016-11-24T19:00:00"/>
    <n v="1478685915"/>
    <x v="640"/>
    <b v="0"/>
    <n v="2"/>
    <b v="1"/>
    <s v="technology/wearables"/>
    <x v="499"/>
    <n v="91.389593023255813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d v="2015-08-13T09:40:48"/>
    <n v="1436881248"/>
    <x v="641"/>
    <b v="0"/>
    <n v="315"/>
    <b v="1"/>
    <s v="technology/wearables"/>
    <x v="500"/>
    <n v="47665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d v="2015-08-19T11:37:54"/>
    <n v="1436888274"/>
    <x v="642"/>
    <b v="0"/>
    <n v="2174"/>
    <b v="1"/>
    <s v="technology/wearables"/>
    <x v="501"/>
    <n v="292097"/>
    <x v="2"/>
    <x v="8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d v="2015-05-31T11:24:35"/>
    <n v="1428333875"/>
    <x v="643"/>
    <b v="0"/>
    <n v="152"/>
    <b v="1"/>
    <s v="technology/wearables"/>
    <x v="502"/>
    <n v="18510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d v="2014-10-28T21:00:00"/>
    <n v="1410883139"/>
    <x v="644"/>
    <b v="0"/>
    <n v="1021"/>
    <b v="1"/>
    <s v="technology/wearables"/>
    <x v="503"/>
    <n v="75029.48"/>
    <x v="2"/>
    <x v="8"/>
  </r>
  <r>
    <x v="645"/>
    <s v="Carbon Fiber Collar Stays"/>
    <s v="Ever wanted to own something made out of carbon fiber? Now you can!"/>
    <x v="13"/>
    <x v="467"/>
    <x v="0"/>
    <x v="0"/>
    <s v="USD"/>
    <n v="1470962274"/>
    <d v="2016-08-11T20:37:54"/>
    <n v="1468370274"/>
    <x v="645"/>
    <b v="0"/>
    <n v="237"/>
    <b v="1"/>
    <s v="technology/wearables"/>
    <x v="504"/>
    <n v="21296.666666666668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d v="2014-08-11T16:27:47"/>
    <n v="1405196867"/>
    <x v="646"/>
    <b v="0"/>
    <n v="27"/>
    <b v="1"/>
    <s v="technology/wearables"/>
    <x v="505"/>
    <n v="3204.2722222222224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d v="2016-03-17T13:25:49"/>
    <n v="1455647149"/>
    <x v="647"/>
    <b v="0"/>
    <n v="17"/>
    <b v="1"/>
    <s v="technology/wearables"/>
    <x v="506"/>
    <n v="1808.7556603773585"/>
    <x v="2"/>
    <x v="8"/>
  </r>
  <r>
    <x v="648"/>
    <s v="Audio Jacket"/>
    <s v="Get ready for the next product that you canâ€™t live without"/>
    <x v="19"/>
    <x v="470"/>
    <x v="0"/>
    <x v="0"/>
    <s v="USD"/>
    <n v="1413304708"/>
    <d v="2014-10-14T12:38:28"/>
    <n v="1410280708"/>
    <x v="648"/>
    <b v="0"/>
    <n v="27"/>
    <b v="1"/>
    <s v="technology/wearables"/>
    <x v="507"/>
    <n v="3204.2722222222224"/>
    <x v="2"/>
    <x v="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d v="2014-09-16T17:53:33"/>
    <n v="1409090013"/>
    <x v="649"/>
    <b v="0"/>
    <n v="82"/>
    <b v="1"/>
    <s v="technology/wearables"/>
    <x v="508"/>
    <n v="5487.2133333333331"/>
    <x v="2"/>
    <x v="8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d v="2014-12-18T21:53:04"/>
    <n v="1413766384"/>
    <x v="650"/>
    <b v="0"/>
    <n v="48"/>
    <b v="1"/>
    <s v="technology/wearables"/>
    <x v="509"/>
    <n v="6681.7362499999999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d v="2014-12-12T20:25:11"/>
    <n v="1415838311"/>
    <x v="651"/>
    <b v="0"/>
    <n v="105"/>
    <b v="1"/>
    <s v="technology/wearables"/>
    <x v="510"/>
    <n v="11984.666666666666"/>
    <x v="2"/>
    <x v="8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d v="2016-12-01T13:34:10"/>
    <n v="1478018050"/>
    <x v="652"/>
    <b v="0"/>
    <n v="28"/>
    <b v="1"/>
    <s v="technology/wearables"/>
    <x v="511"/>
    <n v="3472.1178947368426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d v="2015-08-20T10:50:40"/>
    <n v="1436885440"/>
    <x v="653"/>
    <b v="0"/>
    <n v="1107"/>
    <b v="1"/>
    <s v="technology/wearables"/>
    <x v="512"/>
    <n v="106084.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d v="2015-07-08T18:58:33"/>
    <n v="1433804313"/>
    <x v="654"/>
    <b v="0"/>
    <n v="1013"/>
    <b v="1"/>
    <s v="technology/wearables"/>
    <x v="513"/>
    <n v="32075"/>
    <x v="2"/>
    <x v="8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d v="2015-03-12T17:58:32"/>
    <n v="1423609112"/>
    <x v="655"/>
    <b v="0"/>
    <n v="274"/>
    <b v="1"/>
    <s v="technology/wearables"/>
    <x v="514"/>
    <n v="2715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d v="2016-04-17T14:18:39"/>
    <n v="1455736719"/>
    <x v="656"/>
    <b v="0"/>
    <n v="87"/>
    <b v="1"/>
    <s v="technology/wearables"/>
    <x v="515"/>
    <n v="7158.8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d v="2015-12-23T16:17:52"/>
    <n v="1448309872"/>
    <x v="657"/>
    <b v="0"/>
    <n v="99"/>
    <b v="1"/>
    <s v="technology/wearables"/>
    <x v="516"/>
    <n v="9689.887777777778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d v="2015-07-26T14:00:00"/>
    <n v="1435117889"/>
    <x v="658"/>
    <b v="0"/>
    <n v="276"/>
    <b v="1"/>
    <s v="technology/wearables"/>
    <x v="517"/>
    <n v="22240"/>
    <x v="2"/>
    <x v="8"/>
  </r>
  <r>
    <x v="659"/>
    <s v="Lulu Watch Designs - Apple Watch"/>
    <s v="Sync up your lifestyle"/>
    <x v="9"/>
    <x v="481"/>
    <x v="0"/>
    <x v="0"/>
    <s v="USD"/>
    <n v="1440339295"/>
    <d v="2015-08-23T10:14:55"/>
    <n v="1437747295"/>
    <x v="659"/>
    <b v="0"/>
    <n v="21"/>
    <b v="1"/>
    <s v="technology/wearables"/>
    <x v="518"/>
    <n v="1658.1821621621621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d v="2014-11-09T14:47:59"/>
    <n v="1412963279"/>
    <x v="660"/>
    <b v="0"/>
    <n v="18"/>
    <b v="0"/>
    <s v="technology/wearables"/>
    <x v="519"/>
    <n v="1443.423"/>
    <x v="2"/>
    <x v="8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d v="2016-10-23T11:29:19"/>
    <n v="1474644559"/>
    <x v="661"/>
    <b v="0"/>
    <n v="9"/>
    <b v="0"/>
    <s v="technology/wearables"/>
    <x v="520"/>
    <n v="751.21245614035092"/>
    <x v="2"/>
    <x v="8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d v="2015-01-16T06:30:47"/>
    <n v="1418812247"/>
    <x v="662"/>
    <b v="0"/>
    <n v="4"/>
    <b v="0"/>
    <s v="technology/wearables"/>
    <x v="177"/>
    <n v="227.7727868852458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d v="2015-07-18T16:14:16"/>
    <n v="1434658456"/>
    <x v="663"/>
    <b v="0"/>
    <n v="7"/>
    <b v="0"/>
    <s v="technology/wearables"/>
    <x v="521"/>
    <n v="705.95522388059703"/>
    <x v="2"/>
    <x v="8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d v="2015-04-13T11:59:35"/>
    <n v="1426348775"/>
    <x v="664"/>
    <b v="0"/>
    <n v="29"/>
    <b v="0"/>
    <s v="technology/wearables"/>
    <x v="522"/>
    <n v="2554.639629629629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d v="2017-01-13T13:04:21"/>
    <n v="1479143061"/>
    <x v="665"/>
    <b v="0"/>
    <n v="12"/>
    <b v="0"/>
    <s v="technology/wearables"/>
    <x v="523"/>
    <n v="1176.7069565217391"/>
    <x v="2"/>
    <x v="8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d v="2014-08-17T15:58:18"/>
    <n v="1405713498"/>
    <x v="666"/>
    <b v="0"/>
    <n v="4"/>
    <b v="0"/>
    <s v="technology/wearables"/>
    <x v="524"/>
    <n v="227.77278688524589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d v="2016-10-29T04:57:43"/>
    <n v="1474275463"/>
    <x v="667"/>
    <b v="0"/>
    <n v="28"/>
    <b v="0"/>
    <s v="technology/wearables"/>
    <x v="525"/>
    <n v="3472.1178947368426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d v="2015-05-11T15:57:02"/>
    <n v="1427486222"/>
    <x v="668"/>
    <b v="0"/>
    <n v="25"/>
    <b v="0"/>
    <s v="technology/wearables"/>
    <x v="526"/>
    <n v="1634.83275"/>
    <x v="2"/>
    <x v="8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d v="2016-07-06T11:00:58"/>
    <n v="1465225258"/>
    <x v="669"/>
    <b v="0"/>
    <n v="28"/>
    <b v="0"/>
    <s v="technology/wearables"/>
    <x v="527"/>
    <n v="3472.1178947368426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d v="2016-06-19T04:10:00"/>
    <n v="1463418120"/>
    <x v="670"/>
    <b v="0"/>
    <n v="310"/>
    <b v="0"/>
    <s v="technology/wearables"/>
    <x v="528"/>
    <n v="2634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d v="2015-01-14T00:00:00"/>
    <n v="1418315852"/>
    <x v="671"/>
    <b v="0"/>
    <n v="15"/>
    <b v="0"/>
    <s v="technology/wearables"/>
    <x v="529"/>
    <n v="2424.782608695652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d v="2015-01-01T00:59:00"/>
    <n v="1417410964"/>
    <x v="672"/>
    <b v="0"/>
    <n v="215"/>
    <b v="0"/>
    <s v="technology/wearables"/>
    <x v="530"/>
    <n v="11407.75"/>
    <x v="2"/>
    <x v="8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d v="2014-09-01T16:10:17"/>
    <n v="1405714217"/>
    <x v="673"/>
    <b v="0"/>
    <n v="3"/>
    <b v="0"/>
    <s v="technology/wearables"/>
    <x v="531"/>
    <n v="191.76785714285714"/>
    <x v="2"/>
    <x v="8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d v="2014-08-11T22:47:07"/>
    <n v="1402627627"/>
    <x v="674"/>
    <b v="0"/>
    <n v="2"/>
    <b v="0"/>
    <s v="technology/wearables"/>
    <x v="479"/>
    <n v="91.389593023255813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d v="2015-01-01T02:59:00"/>
    <n v="1417558804"/>
    <x v="675"/>
    <b v="0"/>
    <n v="26"/>
    <b v="0"/>
    <s v="technology/wearables"/>
    <x v="532"/>
    <n v="2505.9714285714285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d v="2015-02-07T14:26:21"/>
    <n v="1420741581"/>
    <x v="676"/>
    <b v="0"/>
    <n v="24"/>
    <b v="0"/>
    <s v="technology/wearables"/>
    <x v="533"/>
    <n v="1764.2944117647057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d v="2016-06-28T05:41:35"/>
    <n v="1463218895"/>
    <x v="677"/>
    <b v="0"/>
    <n v="96"/>
    <b v="0"/>
    <s v="technology/wearables"/>
    <x v="534"/>
    <n v="9172.2071428571417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d v="2016-05-21T05:02:18"/>
    <n v="1461229338"/>
    <x v="678"/>
    <b v="0"/>
    <n v="17"/>
    <b v="0"/>
    <s v="technology/wearables"/>
    <x v="535"/>
    <n v="1808.7556603773585"/>
    <x v="2"/>
    <x v="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d v="2016-09-03T12:41:49"/>
    <n v="1467736909"/>
    <x v="679"/>
    <b v="0"/>
    <n v="94"/>
    <b v="0"/>
    <s v="technology/wearables"/>
    <x v="536"/>
    <n v="8782.2181818181834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d v="2014-09-17T08:02:11"/>
    <n v="1407931331"/>
    <x v="680"/>
    <b v="0"/>
    <n v="129"/>
    <b v="0"/>
    <s v="technology/wearables"/>
    <x v="537"/>
    <n v="24557.775000000001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d v="2016-10-26T15:20:04"/>
    <n v="1474917604"/>
    <x v="681"/>
    <b v="0"/>
    <n v="1"/>
    <b v="0"/>
    <s v="technology/wearables"/>
    <x v="167"/>
    <n v="50.223295454545458"/>
    <x v="2"/>
    <x v="8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d v="2017-03-14T13:22:02"/>
    <n v="1486923722"/>
    <x v="682"/>
    <b v="0"/>
    <n v="4"/>
    <b v="0"/>
    <s v="technology/wearables"/>
    <x v="538"/>
    <n v="227.77278688524589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d v="2016-10-31T17:36:04"/>
    <n v="1474493764"/>
    <x v="683"/>
    <b v="0"/>
    <n v="3"/>
    <b v="0"/>
    <s v="technology/wearables"/>
    <x v="539"/>
    <n v="191.76785714285714"/>
    <x v="2"/>
    <x v="8"/>
  </r>
  <r>
    <x v="684"/>
    <s v="Arcus Motion Analyzer | The Versatile Smart Ring"/>
    <s v="Arcus gives your fingers super powers."/>
    <x v="163"/>
    <x v="502"/>
    <x v="2"/>
    <x v="0"/>
    <s v="USD"/>
    <n v="1406257200"/>
    <d v="2014-07-24T23:00:00"/>
    <n v="1403176891"/>
    <x v="684"/>
    <b v="0"/>
    <n v="135"/>
    <b v="0"/>
    <s v="technology/wearables"/>
    <x v="540"/>
    <n v="15483.666666666666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d v="2015-01-12T16:47:52"/>
    <n v="1417207672"/>
    <x v="685"/>
    <b v="0"/>
    <n v="10"/>
    <b v="0"/>
    <s v="technology/wearables"/>
    <x v="541"/>
    <n v="842.98978723404264"/>
    <x v="2"/>
    <x v="8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d v="2015-08-03T12:09:30"/>
    <n v="1436026170"/>
    <x v="686"/>
    <b v="0"/>
    <n v="0"/>
    <b v="0"/>
    <s v="technology/wearables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d v="2017-02-05T14:00:53"/>
    <n v="1481133653"/>
    <x v="687"/>
    <b v="0"/>
    <n v="6"/>
    <b v="0"/>
    <s v="technology/wearables"/>
    <x v="542"/>
    <n v="740.04042857142861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d v="2015-10-14T22:30:53"/>
    <n v="1442284253"/>
    <x v="688"/>
    <b v="0"/>
    <n v="36"/>
    <b v="0"/>
    <s v="technology/wearables"/>
    <x v="543"/>
    <n v="2893.0464999999999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d v="2016-12-08T00:59:00"/>
    <n v="1478016097"/>
    <x v="689"/>
    <b v="0"/>
    <n v="336"/>
    <b v="0"/>
    <s v="technology/wearables"/>
    <x v="544"/>
    <n v="63338.916666666664"/>
    <x v="2"/>
    <x v="8"/>
  </r>
  <r>
    <x v="690"/>
    <s v="BLOXSHIELD"/>
    <s v="A radiation shield for your fitness tracker, smartwatch or other wearable smart device"/>
    <x v="22"/>
    <x v="507"/>
    <x v="2"/>
    <x v="0"/>
    <s v="USD"/>
    <n v="1473400800"/>
    <d v="2016-09-09T02:00:00"/>
    <n v="1469718841"/>
    <x v="690"/>
    <b v="0"/>
    <n v="34"/>
    <b v="0"/>
    <s v="technology/wearables"/>
    <x v="545"/>
    <n v="3216.0669696969699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d v="2015-06-30T20:40:46"/>
    <n v="1433292046"/>
    <x v="691"/>
    <b v="0"/>
    <n v="10"/>
    <b v="0"/>
    <s v="technology/wearables"/>
    <x v="546"/>
    <n v="842.98978723404264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d v="2016-12-22T05:01:03"/>
    <n v="1479805263"/>
    <x v="692"/>
    <b v="0"/>
    <n v="201"/>
    <b v="0"/>
    <s v="technology/wearables"/>
    <x v="547"/>
    <n v="1306"/>
    <x v="2"/>
    <x v="8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d v="2015-04-30T15:23:47"/>
    <n v="1427829827"/>
    <x v="693"/>
    <b v="0"/>
    <n v="296"/>
    <b v="0"/>
    <s v="technology/wearables"/>
    <x v="548"/>
    <n v="29826.5"/>
    <x v="2"/>
    <x v="8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d v="2017-02-01T11:55:59"/>
    <n v="1483372559"/>
    <x v="694"/>
    <b v="0"/>
    <n v="7"/>
    <b v="0"/>
    <s v="technology/wearables"/>
    <x v="549"/>
    <n v="705.95522388059703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d v="2014-10-31T08:30:20"/>
    <n v="1412166620"/>
    <x v="695"/>
    <b v="0"/>
    <n v="7"/>
    <b v="0"/>
    <s v="technology/wearables"/>
    <x v="550"/>
    <n v="705.95522388059703"/>
    <x v="2"/>
    <x v="8"/>
  </r>
  <r>
    <x v="696"/>
    <s v="trustee"/>
    <s v="Show your fidelity by wearing the Trustee rings! Show where you are (at)!"/>
    <x v="164"/>
    <x v="116"/>
    <x v="2"/>
    <x v="9"/>
    <s v="EUR"/>
    <n v="1406326502"/>
    <d v="2014-07-25T18:15:02"/>
    <n v="1403734502"/>
    <x v="696"/>
    <b v="0"/>
    <n v="1"/>
    <b v="0"/>
    <s v="technology/wearables"/>
    <x v="551"/>
    <n v="50.223295454545458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d v="2016-02-03T08:33:09"/>
    <n v="1453206789"/>
    <x v="697"/>
    <b v="0"/>
    <n v="114"/>
    <b v="0"/>
    <s v="technology/wearables"/>
    <x v="552"/>
    <n v="8245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d v="2014-09-17T22:00:00"/>
    <n v="1408141245"/>
    <x v="698"/>
    <b v="0"/>
    <n v="29"/>
    <b v="0"/>
    <s v="technology/wearables"/>
    <x v="553"/>
    <n v="2554.6396296296298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d v="2013-11-22T12:00:00"/>
    <n v="1381923548"/>
    <x v="699"/>
    <b v="0"/>
    <n v="890"/>
    <b v="0"/>
    <s v="technology/wearables"/>
    <x v="554"/>
    <n v="107148.74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d v="2017-01-10T12:31:21"/>
    <n v="1481473881"/>
    <x v="700"/>
    <b v="0"/>
    <n v="31"/>
    <b v="0"/>
    <s v="technology/wearables"/>
    <x v="555"/>
    <n v="2489.335185185185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d v="2014-07-23T11:54:40"/>
    <n v="1403538880"/>
    <x v="701"/>
    <b v="0"/>
    <n v="21"/>
    <b v="0"/>
    <s v="technology/wearables"/>
    <x v="556"/>
    <n v="1658.182162162162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d v="2016-11-24T14:26:27"/>
    <n v="1477416387"/>
    <x v="702"/>
    <b v="0"/>
    <n v="37"/>
    <b v="0"/>
    <s v="technology/wearables"/>
    <x v="557"/>
    <n v="4326.8844444444449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d v="2017-01-31T19:32:00"/>
    <n v="1481150949"/>
    <x v="703"/>
    <b v="0"/>
    <n v="7"/>
    <b v="0"/>
    <s v="technology/wearables"/>
    <x v="558"/>
    <n v="705.95522388059703"/>
    <x v="2"/>
    <x v="8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d v="2017-02-20T00:37:48"/>
    <n v="1482381468"/>
    <x v="704"/>
    <b v="0"/>
    <n v="4"/>
    <b v="0"/>
    <s v="technology/wearables"/>
    <x v="559"/>
    <n v="227.77278688524589"/>
    <x v="2"/>
    <x v="8"/>
  </r>
  <r>
    <x v="705"/>
    <s v="SomnoScope"/>
    <s v="The closest thing ever to the Holy Grail of wearables technology"/>
    <x v="57"/>
    <x v="518"/>
    <x v="2"/>
    <x v="9"/>
    <s v="EUR"/>
    <n v="1484999278"/>
    <d v="2017-01-21T07:47:58"/>
    <n v="1482407278"/>
    <x v="705"/>
    <b v="0"/>
    <n v="5"/>
    <b v="0"/>
    <s v="technology/wearables"/>
    <x v="560"/>
    <n v="347.37"/>
    <x v="2"/>
    <x v="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d v="2016-12-14T14:39:00"/>
    <n v="1478130783"/>
    <x v="706"/>
    <b v="0"/>
    <n v="0"/>
    <b v="0"/>
    <s v="technology/wearables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d v="2017-01-01T11:55:27"/>
    <n v="1479830127"/>
    <x v="707"/>
    <b v="0"/>
    <n v="456"/>
    <b v="0"/>
    <s v="technology/wearables"/>
    <x v="561"/>
    <n v="63744.42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d v="2014-09-13T09:56:40"/>
    <n v="1405432600"/>
    <x v="708"/>
    <b v="0"/>
    <n v="369"/>
    <b v="0"/>
    <s v="technology/wearables"/>
    <x v="562"/>
    <n v="24520"/>
    <x v="2"/>
    <x v="8"/>
  </r>
  <r>
    <x v="709"/>
    <s v="lumiglove"/>
    <s v="A &quot;handheld&quot; light, which eases the way you illuminate objects and/or paths."/>
    <x v="36"/>
    <x v="377"/>
    <x v="2"/>
    <x v="0"/>
    <s v="USD"/>
    <n v="1417741159"/>
    <d v="2014-12-04T20:59:19"/>
    <n v="1415149159"/>
    <x v="709"/>
    <b v="0"/>
    <n v="2"/>
    <b v="0"/>
    <s v="technology/wearables"/>
    <x v="563"/>
    <n v="91.389593023255813"/>
    <x v="2"/>
    <x v="8"/>
  </r>
  <r>
    <x v="710"/>
    <s v="Hate York Shirt 2.0"/>
    <s v="Shirts, so technologically advanced, they connect mentally to their audience upon sight."/>
    <x v="38"/>
    <x v="117"/>
    <x v="2"/>
    <x v="5"/>
    <s v="CAD"/>
    <n v="1408495440"/>
    <d v="2014-08-19T20:44:00"/>
    <n v="1405640302"/>
    <x v="710"/>
    <b v="0"/>
    <n v="0"/>
    <b v="0"/>
    <s v="technology/wearables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d v="2016-12-14T08:01:08"/>
    <n v="1478257268"/>
    <x v="711"/>
    <b v="0"/>
    <n v="338"/>
    <b v="0"/>
    <s v="technology/wearables"/>
    <x v="564"/>
    <n v="33791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d v="2016-02-14T12:20:32"/>
    <n v="1452874832"/>
    <x v="712"/>
    <b v="0"/>
    <n v="4"/>
    <b v="0"/>
    <s v="technology/wearables"/>
    <x v="565"/>
    <n v="227.77278688524589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d v="2016-06-05T08:42:12"/>
    <n v="1462538532"/>
    <x v="713"/>
    <b v="0"/>
    <n v="1"/>
    <b v="0"/>
    <s v="technology/wearables"/>
    <x v="566"/>
    <n v="50.223295454545458"/>
    <x v="2"/>
    <x v="8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d v="2017-02-28T14:54:42"/>
    <n v="1483124082"/>
    <x v="714"/>
    <b v="0"/>
    <n v="28"/>
    <b v="0"/>
    <s v="technology/wearables"/>
    <x v="567"/>
    <n v="3472.1178947368426"/>
    <x v="2"/>
    <x v="8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d v="2015-11-04T23:10:40"/>
    <n v="1443233440"/>
    <x v="715"/>
    <b v="0"/>
    <n v="12"/>
    <b v="0"/>
    <s v="technology/wearables"/>
    <x v="568"/>
    <n v="1176.7069565217391"/>
    <x v="2"/>
    <x v="8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d v="2014-11-30T20:00:00"/>
    <n v="1414511307"/>
    <x v="716"/>
    <b v="0"/>
    <n v="16"/>
    <b v="0"/>
    <s v="technology/wearables"/>
    <x v="569"/>
    <n v="1278.3540625000001"/>
    <x v="2"/>
    <x v="8"/>
  </r>
  <r>
    <x v="717"/>
    <s v="cool air belt"/>
    <s v="Cool air flowing under clothing keeps you cool."/>
    <x v="57"/>
    <x v="527"/>
    <x v="2"/>
    <x v="0"/>
    <s v="USD"/>
    <n v="1409949002"/>
    <d v="2014-09-05T16:30:02"/>
    <n v="1407357002"/>
    <x v="717"/>
    <b v="0"/>
    <n v="4"/>
    <b v="0"/>
    <s v="technology/wearables"/>
    <x v="570"/>
    <n v="227.77278688524589"/>
    <x v="2"/>
    <x v="8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d v="2017-02-18T01:59:00"/>
    <n v="1484684247"/>
    <x v="718"/>
    <b v="0"/>
    <n v="4"/>
    <b v="0"/>
    <s v="technology/wearables"/>
    <x v="571"/>
    <n v="227.77278688524589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d v="2016-02-22T20:57:56"/>
    <n v="1454979476"/>
    <x v="719"/>
    <b v="0"/>
    <n v="10"/>
    <b v="0"/>
    <s v="technology/wearables"/>
    <x v="572"/>
    <n v="842.98978723404264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d v="2012-01-29T11:34:51"/>
    <n v="1325432091"/>
    <x v="720"/>
    <b v="0"/>
    <n v="41"/>
    <b v="1"/>
    <s v="publishing/nonfiction"/>
    <x v="573"/>
    <n v="2792.8691304347826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d v="2014-08-01T09:43:27"/>
    <n v="1403012607"/>
    <x v="721"/>
    <b v="0"/>
    <n v="119"/>
    <b v="1"/>
    <s v="publishing/nonfiction"/>
    <x v="574"/>
    <n v="19753.501666666667"/>
    <x v="3"/>
    <x v="9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d v="2012-04-08T14:19:38"/>
    <n v="1331320778"/>
    <x v="722"/>
    <b v="0"/>
    <n v="153"/>
    <b v="1"/>
    <s v="publishing/nonfiction"/>
    <x v="575"/>
    <n v="33006"/>
    <x v="3"/>
    <x v="9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d v="2015-07-29T23:59:00"/>
    <n v="1435606549"/>
    <x v="723"/>
    <b v="0"/>
    <n v="100"/>
    <b v="1"/>
    <s v="publishing/nonfiction"/>
    <x v="576"/>
    <n v="24819.85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d v="2011-06-30T11:19:23"/>
    <n v="1306855163"/>
    <x v="724"/>
    <b v="0"/>
    <n v="143"/>
    <b v="1"/>
    <s v="publishing/nonfiction"/>
    <x v="577"/>
    <n v="7304.5050000000001"/>
    <x v="3"/>
    <x v="9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d v="2015-12-13T11:01:52"/>
    <n v="1447426912"/>
    <x v="725"/>
    <b v="0"/>
    <n v="140"/>
    <b v="1"/>
    <s v="publishing/nonfiction"/>
    <x v="28"/>
    <n v="12203.018749999999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d v="2013-04-11T21:01:27"/>
    <n v="1363136487"/>
    <x v="726"/>
    <b v="0"/>
    <n v="35"/>
    <b v="1"/>
    <s v="publishing/nonfiction"/>
    <x v="578"/>
    <n v="3370.6326923076922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d v="2013-01-14T17:20:00"/>
    <n v="1354580949"/>
    <x v="727"/>
    <b v="0"/>
    <n v="149"/>
    <b v="1"/>
    <s v="publishing/nonfiction"/>
    <x v="579"/>
    <n v="9028.8875000000007"/>
    <x v="3"/>
    <x v="9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d v="2011-08-21T16:05:57"/>
    <n v="1310069157"/>
    <x v="728"/>
    <b v="0"/>
    <n v="130"/>
    <b v="1"/>
    <s v="publishing/nonfiction"/>
    <x v="580"/>
    <n v="13897.104000000001"/>
    <x v="3"/>
    <x v="9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d v="2012-09-19T00:27:41"/>
    <n v="1342844861"/>
    <x v="729"/>
    <b v="0"/>
    <n v="120"/>
    <b v="1"/>
    <s v="publishing/nonfiction"/>
    <x v="314"/>
    <n v="10427.011111111111"/>
    <x v="3"/>
    <x v="9"/>
  </r>
  <r>
    <x v="730"/>
    <s v="Encyclopedia of Surfing"/>
    <s v="A Massive but Cheerful Online Digital Archive of Surfing"/>
    <x v="22"/>
    <x v="539"/>
    <x v="0"/>
    <x v="0"/>
    <s v="USD"/>
    <n v="1323280391"/>
    <d v="2011-12-07T13:53:11"/>
    <n v="1320688391"/>
    <x v="730"/>
    <b v="0"/>
    <n v="265"/>
    <b v="1"/>
    <s v="publishing/nonfiction"/>
    <x v="581"/>
    <n v="27019.1"/>
    <x v="3"/>
    <x v="9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d v="2012-01-22T02:00:00"/>
    <n v="1322852747"/>
    <x v="731"/>
    <b v="0"/>
    <n v="71"/>
    <b v="1"/>
    <s v="publishing/nonfiction"/>
    <x v="582"/>
    <n v="5650.0581249999996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d v="2013-09-29T06:11:01"/>
    <n v="1375265461"/>
    <x v="732"/>
    <b v="0"/>
    <n v="13"/>
    <b v="1"/>
    <s v="publishing/nonfiction"/>
    <x v="583"/>
    <n v="969.35458333333338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d v="2013-12-20T06:04:52"/>
    <n v="1384941892"/>
    <x v="733"/>
    <b v="0"/>
    <n v="169"/>
    <b v="1"/>
    <s v="publishing/nonfiction"/>
    <x v="584"/>
    <n v="10898.9"/>
    <x v="3"/>
    <x v="9"/>
  </r>
  <r>
    <x v="734"/>
    <s v="Sideswiped"/>
    <s v="Sideswiped is my story of growing in and trusting God through the mess and mysteries of life."/>
    <x v="0"/>
    <x v="543"/>
    <x v="0"/>
    <x v="5"/>
    <s v="CAD"/>
    <n v="1431147600"/>
    <d v="2015-05-09T01:00:00"/>
    <n v="1428465420"/>
    <x v="734"/>
    <b v="0"/>
    <n v="57"/>
    <b v="1"/>
    <s v="publishing/nonfiction"/>
    <x v="585"/>
    <n v="5781.163043478261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d v="2014-12-03T20:39:00"/>
    <n v="1414975346"/>
    <x v="735"/>
    <b v="0"/>
    <n v="229"/>
    <b v="1"/>
    <s v="publishing/nonfiction"/>
    <x v="586"/>
    <n v="33945.116666666669"/>
    <x v="3"/>
    <x v="9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d v="2013-11-21T00:59:00"/>
    <n v="1383327440"/>
    <x v="736"/>
    <b v="0"/>
    <n v="108"/>
    <b v="1"/>
    <s v="publishing/nonfiction"/>
    <x v="587"/>
    <n v="7348.954999999999"/>
    <x v="3"/>
    <x v="9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d v="2014-02-14T16:00:00"/>
    <n v="1390890987"/>
    <x v="737"/>
    <b v="0"/>
    <n v="108"/>
    <b v="1"/>
    <s v="publishing/nonfiction"/>
    <x v="588"/>
    <n v="7348.954999999999"/>
    <x v="3"/>
    <x v="9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d v="2014-12-01T00:59:00"/>
    <n v="1414765794"/>
    <x v="738"/>
    <b v="0"/>
    <n v="41"/>
    <b v="1"/>
    <s v="publishing/nonfiction"/>
    <x v="589"/>
    <n v="2792.869130434782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d v="2014-08-11T08:03:49"/>
    <n v="1404907429"/>
    <x v="739"/>
    <b v="0"/>
    <n v="139"/>
    <b v="1"/>
    <s v="publishing/nonfiction"/>
    <x v="590"/>
    <n v="8879.25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d v="2015-06-20T23:31:22"/>
    <n v="1433647882"/>
    <x v="740"/>
    <b v="0"/>
    <n v="19"/>
    <b v="1"/>
    <s v="publishing/nonfiction"/>
    <x v="202"/>
    <n v="2005.9729729729729"/>
    <x v="3"/>
    <x v="9"/>
  </r>
  <r>
    <x v="741"/>
    <s v="reVILNA: the vilna ghetto project"/>
    <s v="A revolutionary digital mapping project of the Vilna Ghetto"/>
    <x v="93"/>
    <x v="550"/>
    <x v="0"/>
    <x v="0"/>
    <s v="USD"/>
    <n v="1370964806"/>
    <d v="2013-06-11T11:33:26"/>
    <n v="1367940806"/>
    <x v="741"/>
    <b v="0"/>
    <n v="94"/>
    <b v="1"/>
    <s v="publishing/nonfiction"/>
    <x v="591"/>
    <n v="8782.2181818181834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d v="2014-03-21T17:01:52"/>
    <n v="1392847312"/>
    <x v="742"/>
    <b v="0"/>
    <n v="23"/>
    <b v="1"/>
    <s v="publishing/nonfiction"/>
    <x v="592"/>
    <n v="2210.1433333333334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d v="2012-04-16T17:00:00"/>
    <n v="1332435685"/>
    <x v="743"/>
    <b v="0"/>
    <n v="15"/>
    <b v="1"/>
    <s v="publishing/nonfiction"/>
    <x v="593"/>
    <n v="2424.782608695652"/>
    <x v="3"/>
    <x v="9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d v="2012-12-13T18:58:23"/>
    <n v="1352847503"/>
    <x v="744"/>
    <b v="0"/>
    <n v="62"/>
    <b v="1"/>
    <s v="publishing/nonfiction"/>
    <x v="594"/>
    <n v="6333.226666666667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d v="2013-05-03T09:44:05"/>
    <n v="1364996645"/>
    <x v="745"/>
    <b v="0"/>
    <n v="74"/>
    <b v="1"/>
    <s v="publishing/nonfiction"/>
    <x v="595"/>
    <n v="5084.2892307692318"/>
    <x v="3"/>
    <x v="9"/>
  </r>
  <r>
    <x v="746"/>
    <s v="Attention: People With Body Parts"/>
    <s v="This is a book of letters. Letters to our body parts."/>
    <x v="174"/>
    <x v="555"/>
    <x v="0"/>
    <x v="0"/>
    <s v="USD"/>
    <n v="1348372740"/>
    <d v="2012-09-22T23:59:00"/>
    <n v="1346806909"/>
    <x v="746"/>
    <b v="0"/>
    <n v="97"/>
    <b v="1"/>
    <s v="publishing/nonfiction"/>
    <x v="596"/>
    <n v="9855.2185714285715"/>
    <x v="3"/>
    <x v="9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d v="2015-01-15T06:54:00"/>
    <n v="1418649019"/>
    <x v="747"/>
    <b v="0"/>
    <n v="55"/>
    <b v="1"/>
    <s v="publishing/nonfiction"/>
    <x v="597"/>
    <n v="4138.9825000000001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d v="2014-08-10T16:19:26"/>
    <n v="1405109966"/>
    <x v="748"/>
    <b v="0"/>
    <n v="44"/>
    <b v="1"/>
    <s v="publishing/nonfiction"/>
    <x v="598"/>
    <n v="3565.1529411764704"/>
    <x v="3"/>
    <x v="9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d v="2017-01-28T18:35:30"/>
    <n v="1483050930"/>
    <x v="749"/>
    <b v="0"/>
    <n v="110"/>
    <b v="1"/>
    <s v="publishing/nonfiction"/>
    <x v="599"/>
    <n v="17279.599999999999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d v="2013-02-24T17:04:32"/>
    <n v="1359147872"/>
    <x v="750"/>
    <b v="0"/>
    <n v="59"/>
    <b v="1"/>
    <s v="publishing/nonfiction"/>
    <x v="600"/>
    <n v="5506.1350000000002"/>
    <x v="3"/>
    <x v="9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d v="2011-08-04T11:07:55"/>
    <n v="1308496075"/>
    <x v="751"/>
    <b v="0"/>
    <n v="62"/>
    <b v="1"/>
    <s v="publishing/nonfiction"/>
    <x v="23"/>
    <n v="6333.226666666667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d v="2016-10-16T07:00:00"/>
    <n v="1474884417"/>
    <x v="752"/>
    <b v="0"/>
    <n v="105"/>
    <b v="1"/>
    <s v="publishing/nonfiction"/>
    <x v="601"/>
    <n v="11984.666666666666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d v="2015-02-14T10:09:51"/>
    <n v="1421330991"/>
    <x v="753"/>
    <b v="0"/>
    <n v="26"/>
    <b v="1"/>
    <s v="publishing/nonfiction"/>
    <x v="602"/>
    <n v="2505.9714285714285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d v="2013-01-05T13:58:41"/>
    <n v="1354816721"/>
    <x v="754"/>
    <b v="0"/>
    <n v="49"/>
    <b v="1"/>
    <s v="publishing/nonfiction"/>
    <x v="603"/>
    <n v="2909.8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d v="2013-05-19T20:41:00"/>
    <n v="1366381877"/>
    <x v="755"/>
    <b v="0"/>
    <n v="68"/>
    <b v="1"/>
    <s v="publishing/nonfiction"/>
    <x v="604"/>
    <n v="4475.4349999999995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d v="2011-04-18T13:24:19"/>
    <n v="1297880659"/>
    <x v="756"/>
    <b v="0"/>
    <n v="22"/>
    <b v="1"/>
    <s v="publishing/nonfiction"/>
    <x v="605"/>
    <n v="1547.9137931034484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d v="2012-12-05T21:18:34"/>
    <n v="1353547114"/>
    <x v="757"/>
    <b v="0"/>
    <n v="18"/>
    <b v="1"/>
    <s v="publishing/nonfiction"/>
    <x v="606"/>
    <n v="1443.423"/>
    <x v="3"/>
    <x v="9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d v="2010-10-08T16:04:28"/>
    <n v="1283976268"/>
    <x v="758"/>
    <b v="0"/>
    <n v="19"/>
    <b v="1"/>
    <s v="publishing/nonfiction"/>
    <x v="607"/>
    <n v="2005.9729729729729"/>
    <x v="3"/>
    <x v="9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d v="2014-07-09T03:55:39"/>
    <n v="1401436539"/>
    <x v="759"/>
    <b v="0"/>
    <n v="99"/>
    <b v="1"/>
    <s v="publishing/nonfiction"/>
    <x v="608"/>
    <n v="9689.887777777778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d v="2016-11-26T15:20:13"/>
    <n v="1477592413"/>
    <x v="760"/>
    <b v="0"/>
    <n v="0"/>
    <b v="0"/>
    <s v="publishing/fiction"/>
    <x v="109"/>
    <n v="0"/>
    <x v="3"/>
    <x v="10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d v="2014-02-02T14:02:06"/>
    <n v="1388772126"/>
    <x v="761"/>
    <b v="0"/>
    <n v="6"/>
    <b v="0"/>
    <s v="publishing/fiction"/>
    <x v="609"/>
    <n v="740.04042857142861"/>
    <x v="3"/>
    <x v="10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d v="2016-12-04T02:00:00"/>
    <n v="1479328570"/>
    <x v="762"/>
    <b v="0"/>
    <n v="0"/>
    <b v="0"/>
    <s v="publishing/fiction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d v="2013-08-15T06:43:28"/>
    <n v="1373971408"/>
    <x v="763"/>
    <b v="0"/>
    <n v="1"/>
    <b v="0"/>
    <s v="publishing/fiction"/>
    <x v="610"/>
    <n v="50.223295454545458"/>
    <x v="3"/>
    <x v="10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d v="2015-09-10T00:09:21"/>
    <n v="1439266161"/>
    <x v="764"/>
    <b v="0"/>
    <n v="0"/>
    <b v="0"/>
    <s v="publishing/fiction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d v="2014-10-19T09:01:24"/>
    <n v="1411131684"/>
    <x v="765"/>
    <b v="0"/>
    <n v="44"/>
    <b v="0"/>
    <s v="publishing/fiction"/>
    <x v="611"/>
    <n v="3565.1529411764704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d v="2015-02-16T14:48:03"/>
    <n v="1421520483"/>
    <x v="766"/>
    <b v="0"/>
    <n v="0"/>
    <b v="0"/>
    <s v="publishing/fiction"/>
    <x v="109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d v="2015-05-20T23:26:50"/>
    <n v="1429586810"/>
    <x v="767"/>
    <b v="0"/>
    <n v="3"/>
    <b v="0"/>
    <s v="publishing/fiction"/>
    <x v="612"/>
    <n v="191.76785714285714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d v="2013-12-16T00:58:10"/>
    <n v="1384577890"/>
    <x v="768"/>
    <b v="0"/>
    <n v="0"/>
    <b v="0"/>
    <s v="publishing/fiction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d v="2013-12-26T19:54:54"/>
    <n v="1385510094"/>
    <x v="769"/>
    <b v="0"/>
    <n v="52"/>
    <b v="0"/>
    <s v="publishing/fiction"/>
    <x v="613"/>
    <n v="4562.009166666666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d v="2013-02-24T19:59:29"/>
    <n v="1358294369"/>
    <x v="770"/>
    <b v="0"/>
    <n v="0"/>
    <b v="0"/>
    <s v="publishing/fiction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d v="2016-01-30T15:46:42"/>
    <n v="1449863202"/>
    <x v="771"/>
    <b v="0"/>
    <n v="1"/>
    <b v="0"/>
    <s v="publishing/fiction"/>
    <x v="614"/>
    <n v="50.223295454545458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d v="2009-10-31T23:59:00"/>
    <n v="1252718519"/>
    <x v="772"/>
    <b v="0"/>
    <n v="1"/>
    <b v="0"/>
    <s v="publishing/fiction"/>
    <x v="422"/>
    <n v="50.223295454545458"/>
    <x v="3"/>
    <x v="1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d v="2015-05-10T19:01:00"/>
    <n v="1428341985"/>
    <x v="773"/>
    <b v="0"/>
    <n v="2"/>
    <b v="0"/>
    <s v="publishing/fiction"/>
    <x v="615"/>
    <n v="91.389593023255813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d v="2014-02-23T14:43:38"/>
    <n v="1390589018"/>
    <x v="774"/>
    <b v="0"/>
    <n v="9"/>
    <b v="0"/>
    <s v="publishing/fiction"/>
    <x v="616"/>
    <n v="751.21245614035092"/>
    <x v="3"/>
    <x v="10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d v="2011-12-15T21:26:35"/>
    <n v="1321406795"/>
    <x v="775"/>
    <b v="0"/>
    <n v="5"/>
    <b v="0"/>
    <s v="publishing/fiction"/>
    <x v="617"/>
    <n v="347.37"/>
    <x v="3"/>
    <x v="10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d v="2015-10-11T01:00:00"/>
    <n v="1441297645"/>
    <x v="776"/>
    <b v="0"/>
    <n v="57"/>
    <b v="0"/>
    <s v="publishing/fiction"/>
    <x v="618"/>
    <n v="5781.163043478261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d v="2013-07-31T19:32:57"/>
    <n v="1372721577"/>
    <x v="777"/>
    <b v="0"/>
    <n v="3"/>
    <b v="0"/>
    <s v="publishing/fiction"/>
    <x v="449"/>
    <n v="191.76785714285714"/>
    <x v="3"/>
    <x v="10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d v="2014-04-30T12:51:20"/>
    <n v="1396284680"/>
    <x v="778"/>
    <b v="0"/>
    <n v="1"/>
    <b v="0"/>
    <s v="publishing/fiction"/>
    <x v="177"/>
    <n v="50.223295454545458"/>
    <x v="3"/>
    <x v="1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d v="2010-10-15T00:00:00"/>
    <n v="1284567905"/>
    <x v="779"/>
    <b v="0"/>
    <n v="6"/>
    <b v="0"/>
    <s v="publishing/fiction"/>
    <x v="129"/>
    <n v="740.04042857142861"/>
    <x v="3"/>
    <x v="1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d v="2011-05-03T12:10:25"/>
    <n v="1301847025"/>
    <x v="780"/>
    <b v="0"/>
    <n v="27"/>
    <b v="1"/>
    <s v="music/rock"/>
    <x v="87"/>
    <n v="3204.2722222222224"/>
    <x v="4"/>
    <x v="11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d v="2013-06-07T20:01:14"/>
    <n v="1368057674"/>
    <x v="781"/>
    <b v="0"/>
    <n v="25"/>
    <b v="1"/>
    <s v="music/rock"/>
    <x v="619"/>
    <n v="1634.83275"/>
    <x v="4"/>
    <x v="11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d v="2012-08-25T14:11:42"/>
    <n v="1343326302"/>
    <x v="782"/>
    <b v="0"/>
    <n v="14"/>
    <b v="1"/>
    <s v="music/rock"/>
    <x v="31"/>
    <n v="1006.2454545454545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d v="2012-04-27T18:00:00"/>
    <n v="1332182049"/>
    <x v="783"/>
    <b v="0"/>
    <n v="35"/>
    <b v="1"/>
    <s v="music/rock"/>
    <x v="620"/>
    <n v="3370.6326923076922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d v="2014-03-16T22:35:19"/>
    <n v="1391571319"/>
    <x v="784"/>
    <b v="0"/>
    <n v="10"/>
    <b v="1"/>
    <s v="music/rock"/>
    <x v="78"/>
    <n v="842.98978723404264"/>
    <x v="4"/>
    <x v="11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d v="2013-02-28T10:15:15"/>
    <n v="1359468915"/>
    <x v="785"/>
    <b v="0"/>
    <n v="29"/>
    <b v="1"/>
    <s v="music/rock"/>
    <x v="621"/>
    <n v="2554.6396296296298"/>
    <x v="4"/>
    <x v="11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d v="2012-05-11T11:47:00"/>
    <n v="1331774434"/>
    <x v="786"/>
    <b v="0"/>
    <n v="44"/>
    <b v="1"/>
    <s v="music/rock"/>
    <x v="622"/>
    <n v="3565.1529411764704"/>
    <x v="4"/>
    <x v="11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d v="2013-11-01T11:03:46"/>
    <n v="1380726226"/>
    <x v="787"/>
    <b v="0"/>
    <n v="17"/>
    <b v="1"/>
    <s v="music/rock"/>
    <x v="623"/>
    <n v="1808.7556603773585"/>
    <x v="4"/>
    <x v="11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d v="2012-07-06T23:59:00"/>
    <n v="1338336588"/>
    <x v="788"/>
    <b v="0"/>
    <n v="34"/>
    <b v="1"/>
    <s v="music/rock"/>
    <x v="624"/>
    <n v="3216.0669696969699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d v="2013-01-21T03:59:00"/>
    <n v="1357187280"/>
    <x v="789"/>
    <b v="0"/>
    <n v="14"/>
    <b v="1"/>
    <s v="music/rock"/>
    <x v="625"/>
    <n v="1006.2454545454545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d v="2013-01-31T21:08:59"/>
    <n v="1357088939"/>
    <x v="790"/>
    <b v="0"/>
    <n v="156"/>
    <b v="1"/>
    <s v="music/rock"/>
    <x v="626"/>
    <n v="13779.2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d v="2013-11-13T01:59:00"/>
    <n v="1381430646"/>
    <x v="791"/>
    <b v="0"/>
    <n v="128"/>
    <b v="1"/>
    <s v="music/rock"/>
    <x v="627"/>
    <n v="12864.142857142857"/>
    <x v="4"/>
    <x v="11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d v="2013-11-07T17:58:03"/>
    <n v="1381265883"/>
    <x v="792"/>
    <b v="0"/>
    <n v="60"/>
    <b v="1"/>
    <s v="music/rock"/>
    <x v="628"/>
    <n v="4999.4192857142853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d v="2013-07-03T00:59:00"/>
    <n v="1371491244"/>
    <x v="793"/>
    <b v="0"/>
    <n v="32"/>
    <b v="1"/>
    <s v="music/rock"/>
    <x v="629"/>
    <n v="2546.9"/>
    <x v="4"/>
    <x v="11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d v="2011-09-05T13:06:00"/>
    <n v="1310438737"/>
    <x v="794"/>
    <b v="0"/>
    <n v="53"/>
    <b v="1"/>
    <s v="music/rock"/>
    <x v="630"/>
    <n v="4559.233333333333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d v="2012-04-07T00:59:00"/>
    <n v="1330094566"/>
    <x v="795"/>
    <b v="0"/>
    <n v="184"/>
    <b v="1"/>
    <s v="music/rock"/>
    <x v="631"/>
    <n v="12514.862499999999"/>
    <x v="4"/>
    <x v="11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d v="2013-09-15T17:10:00"/>
    <n v="1376687485"/>
    <x v="796"/>
    <b v="0"/>
    <n v="90"/>
    <b v="1"/>
    <s v="music/rock"/>
    <x v="40"/>
    <n v="6285.2591666666667"/>
    <x v="4"/>
    <x v="11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d v="2012-04-29T00:00:00"/>
    <n v="1332978688"/>
    <x v="797"/>
    <b v="0"/>
    <n v="71"/>
    <b v="1"/>
    <s v="music/rock"/>
    <x v="632"/>
    <n v="5650.0581249999996"/>
    <x v="4"/>
    <x v="11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d v="2014-09-30T10:09:47"/>
    <n v="1409494187"/>
    <x v="798"/>
    <b v="0"/>
    <n v="87"/>
    <b v="1"/>
    <s v="music/rock"/>
    <x v="633"/>
    <n v="7158.84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d v="2012-04-27T12:00:46"/>
    <n v="1332950446"/>
    <x v="799"/>
    <b v="0"/>
    <n v="28"/>
    <b v="1"/>
    <s v="music/rock"/>
    <x v="634"/>
    <n v="3472.1178947368426"/>
    <x v="4"/>
    <x v="11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d v="2014-09-11T06:24:14"/>
    <n v="1407839054"/>
    <x v="800"/>
    <b v="0"/>
    <n v="56"/>
    <b v="1"/>
    <s v="music/rock"/>
    <x v="635"/>
    <n v="4556.6774999999998"/>
    <x v="4"/>
    <x v="11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d v="2011-07-01T15:05:20"/>
    <n v="1306955120"/>
    <x v="801"/>
    <b v="0"/>
    <n v="51"/>
    <b v="1"/>
    <s v="music/rock"/>
    <x v="636"/>
    <n v="3143.8429999999998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d v="2012-09-17T00:05:00"/>
    <n v="1343867524"/>
    <x v="802"/>
    <b v="0"/>
    <n v="75"/>
    <b v="1"/>
    <s v="music/rock"/>
    <x v="303"/>
    <n v="6039.7753846153846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d v="2011-05-28T21:00:00"/>
    <n v="1304376478"/>
    <x v="803"/>
    <b v="0"/>
    <n v="38"/>
    <b v="1"/>
    <s v="music/rock"/>
    <x v="637"/>
    <n v="2935.7157894736843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d v="2011-07-22T23:59:00"/>
    <n v="1309919526"/>
    <x v="804"/>
    <b v="0"/>
    <n v="18"/>
    <b v="1"/>
    <s v="music/rock"/>
    <x v="31"/>
    <n v="1443.423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d v="2011-07-16T19:00:00"/>
    <n v="1306525512"/>
    <x v="805"/>
    <b v="0"/>
    <n v="54"/>
    <b v="1"/>
    <s v="music/rock"/>
    <x v="2"/>
    <n v="3732.9341666666664"/>
    <x v="4"/>
    <x v="11"/>
  </r>
  <r>
    <x v="806"/>
    <s v="Golden Animals NEW Album!"/>
    <s v="Help Golden Animals finish their NEW Album!"/>
    <x v="6"/>
    <x v="603"/>
    <x v="0"/>
    <x v="0"/>
    <s v="USD"/>
    <n v="1315413339"/>
    <d v="2011-09-07T12:35:39"/>
    <n v="1312821339"/>
    <x v="806"/>
    <b v="0"/>
    <n v="71"/>
    <b v="1"/>
    <s v="music/rock"/>
    <x v="638"/>
    <n v="5650.0581249999996"/>
    <x v="4"/>
    <x v="11"/>
  </r>
  <r>
    <x v="807"/>
    <s v="Sic Vita - New EP Release - 2017"/>
    <s v="Join the Sic Vita family and lend a hand as we create a new album!"/>
    <x v="23"/>
    <x v="604"/>
    <x v="0"/>
    <x v="0"/>
    <s v="USD"/>
    <n v="1488333600"/>
    <d v="2017-02-28T22:00:00"/>
    <n v="1485270311"/>
    <x v="807"/>
    <b v="0"/>
    <n v="57"/>
    <b v="1"/>
    <s v="music/rock"/>
    <x v="639"/>
    <n v="5781.163043478261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d v="2014-12-22T00:59:00"/>
    <n v="1416363886"/>
    <x v="808"/>
    <b v="0"/>
    <n v="43"/>
    <b v="1"/>
    <s v="music/rock"/>
    <x v="31"/>
    <n v="5251.2666666666664"/>
    <x v="4"/>
    <x v="11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d v="2014-01-19T16:00:30"/>
    <n v="1387569630"/>
    <x v="809"/>
    <b v="0"/>
    <n v="52"/>
    <b v="1"/>
    <s v="music/rock"/>
    <x v="640"/>
    <n v="4562.0091666666667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d v="2012-08-31T21:21:02"/>
    <n v="1343870462"/>
    <x v="810"/>
    <b v="0"/>
    <n v="27"/>
    <b v="1"/>
    <s v="music/rock"/>
    <x v="2"/>
    <n v="3204.2722222222224"/>
    <x v="4"/>
    <x v="11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d v="2013-07-10T12:52:00"/>
    <n v="1371569202"/>
    <x v="811"/>
    <b v="0"/>
    <n v="12"/>
    <b v="1"/>
    <s v="music/rock"/>
    <x v="87"/>
    <n v="1176.7069565217391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d v="2013-03-01T09:58:00"/>
    <n v="1357604752"/>
    <x v="812"/>
    <b v="0"/>
    <n v="33"/>
    <b v="1"/>
    <s v="music/rock"/>
    <x v="641"/>
    <n v="5887.1719354838715"/>
    <x v="4"/>
    <x v="11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d v="2012-07-20T19:02:45"/>
    <n v="1340233365"/>
    <x v="813"/>
    <b v="0"/>
    <n v="96"/>
    <b v="1"/>
    <s v="music/rock"/>
    <x v="642"/>
    <n v="9172.2071428571417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d v="2011-05-31T14:04:00"/>
    <n v="1305568201"/>
    <x v="814"/>
    <b v="0"/>
    <n v="28"/>
    <b v="1"/>
    <s v="music/rock"/>
    <x v="643"/>
    <n v="3472.1178947368426"/>
    <x v="4"/>
    <x v="11"/>
  </r>
  <r>
    <x v="815"/>
    <s v="Some Late Help for The Early Reset"/>
    <s v="Be a part of helping The Early Reset finish their new 7 song EP."/>
    <x v="23"/>
    <x v="611"/>
    <x v="0"/>
    <x v="0"/>
    <s v="USD"/>
    <n v="1414879303"/>
    <d v="2014-11-01T18:01:43"/>
    <n v="1412287303"/>
    <x v="815"/>
    <b v="0"/>
    <n v="43"/>
    <b v="1"/>
    <s v="music/rock"/>
    <x v="644"/>
    <n v="5251.2666666666664"/>
    <x v="4"/>
    <x v="11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d v="2013-04-09T02:30:00"/>
    <n v="1362776043"/>
    <x v="816"/>
    <b v="0"/>
    <n v="205"/>
    <b v="1"/>
    <s v="music/rock"/>
    <x v="645"/>
    <n v="12475.13750000000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d v="2012-03-11T00:59:00"/>
    <n v="1326810211"/>
    <x v="817"/>
    <b v="0"/>
    <n v="23"/>
    <b v="1"/>
    <s v="music/rock"/>
    <x v="646"/>
    <n v="2210.1433333333334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d v="2012-08-07T13:01:00"/>
    <n v="1343682681"/>
    <x v="818"/>
    <b v="0"/>
    <n v="19"/>
    <b v="1"/>
    <s v="music/rock"/>
    <x v="647"/>
    <n v="2005.9729729729729"/>
    <x v="4"/>
    <x v="11"/>
  </r>
  <r>
    <x v="819"/>
    <s v="Winter Tour"/>
    <s v="We are touring the Southeast in support of our new EP"/>
    <x v="44"/>
    <x v="140"/>
    <x v="0"/>
    <x v="0"/>
    <s v="USD"/>
    <n v="1387601040"/>
    <d v="2013-12-21T00:44:00"/>
    <n v="1386806254"/>
    <x v="819"/>
    <b v="0"/>
    <n v="14"/>
    <b v="1"/>
    <s v="music/rock"/>
    <x v="648"/>
    <n v="1006.2454545454545"/>
    <x v="4"/>
    <x v="11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d v="2014-06-09T01:00:00"/>
    <n v="1399666342"/>
    <x v="820"/>
    <b v="0"/>
    <n v="38"/>
    <b v="1"/>
    <s v="music/rock"/>
    <x v="649"/>
    <n v="2935.7157894736843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d v="2015-05-04T00:01:00"/>
    <n v="1427753265"/>
    <x v="821"/>
    <b v="0"/>
    <n v="78"/>
    <b v="1"/>
    <s v="music/rock"/>
    <x v="31"/>
    <n v="7578.5161538461534"/>
    <x v="4"/>
    <x v="11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d v="2012-10-05T18:44:10"/>
    <n v="1346885050"/>
    <x v="822"/>
    <b v="0"/>
    <n v="69"/>
    <b v="1"/>
    <s v="music/rock"/>
    <x v="650"/>
    <n v="6062.6021428571421"/>
    <x v="4"/>
    <x v="11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d v="2015-03-22T18:20:52"/>
    <n v="1424474452"/>
    <x v="823"/>
    <b v="0"/>
    <n v="33"/>
    <b v="1"/>
    <s v="music/rock"/>
    <x v="651"/>
    <n v="5887.1719354838715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d v="2010-04-18T02:59:00"/>
    <n v="1268459318"/>
    <x v="824"/>
    <b v="0"/>
    <n v="54"/>
    <b v="1"/>
    <s v="music/rock"/>
    <x v="652"/>
    <n v="3732.9341666666664"/>
    <x v="4"/>
    <x v="11"/>
  </r>
  <r>
    <x v="825"/>
    <s v="KILL FREEMAN"/>
    <s v="Kickstarting Kill Freeman independently. Help fund the New Record, Video and Live Shows."/>
    <x v="78"/>
    <x v="620"/>
    <x v="0"/>
    <x v="0"/>
    <s v="USD"/>
    <n v="1351495284"/>
    <d v="2012-10-29T03:21:24"/>
    <n v="1349335284"/>
    <x v="825"/>
    <b v="0"/>
    <n v="99"/>
    <b v="1"/>
    <s v="music/rock"/>
    <x v="653"/>
    <n v="9689.887777777778"/>
    <x v="4"/>
    <x v="11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d v="2012-03-25T19:55:30"/>
    <n v="1330908930"/>
    <x v="826"/>
    <b v="0"/>
    <n v="49"/>
    <b v="1"/>
    <s v="music/rock"/>
    <x v="654"/>
    <n v="2909.8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d v="2012-02-14T15:49:00"/>
    <n v="1326972107"/>
    <x v="827"/>
    <b v="0"/>
    <n v="11"/>
    <b v="1"/>
    <s v="music/rock"/>
    <x v="101"/>
    <n v="1461.2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d v="2012-06-25T12:24:00"/>
    <n v="1339549982"/>
    <x v="828"/>
    <b v="0"/>
    <n v="38"/>
    <b v="1"/>
    <s v="music/rock"/>
    <x v="644"/>
    <n v="2935.7157894736843"/>
    <x v="4"/>
    <x v="11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d v="2016-07-13T15:14:00"/>
    <n v="1463253240"/>
    <x v="829"/>
    <b v="0"/>
    <n v="16"/>
    <b v="1"/>
    <s v="music/rock"/>
    <x v="87"/>
    <n v="1278.3540625000001"/>
    <x v="4"/>
    <x v="11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d v="2013-03-22T07:37:05"/>
    <n v="1361363825"/>
    <x v="830"/>
    <b v="0"/>
    <n v="32"/>
    <b v="1"/>
    <s v="music/rock"/>
    <x v="655"/>
    <n v="2546.9"/>
    <x v="4"/>
    <x v="11"/>
  </r>
  <r>
    <x v="831"/>
    <s v="Let The 7Horse Run!"/>
    <s v="7Horse is a new band with a self-funded album and a show they want to rock in your town!"/>
    <x v="15"/>
    <x v="98"/>
    <x v="0"/>
    <x v="0"/>
    <s v="USD"/>
    <n v="1335540694"/>
    <d v="2012-04-27T11:31:34"/>
    <n v="1332948694"/>
    <x v="831"/>
    <b v="0"/>
    <n v="20"/>
    <b v="1"/>
    <s v="music/rock"/>
    <x v="656"/>
    <n v="1494.1595454545457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d v="2012-01-21T04:13:00"/>
    <n v="1321978335"/>
    <x v="832"/>
    <b v="0"/>
    <n v="154"/>
    <b v="1"/>
    <s v="music/rock"/>
    <x v="657"/>
    <n v="15091.06"/>
    <x v="4"/>
    <x v="11"/>
  </r>
  <r>
    <x v="833"/>
    <s v="Ragman Rolls"/>
    <s v="This is an American rock album."/>
    <x v="12"/>
    <x v="627"/>
    <x v="0"/>
    <x v="0"/>
    <s v="USD"/>
    <n v="1397941475"/>
    <d v="2014-04-19T17:04:35"/>
    <n v="1395349475"/>
    <x v="833"/>
    <b v="0"/>
    <n v="41"/>
    <b v="1"/>
    <s v="music/rock"/>
    <x v="658"/>
    <n v="2792.8691304347826"/>
    <x v="4"/>
    <x v="11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d v="2013-06-30T23:59:00"/>
    <n v="1369770292"/>
    <x v="834"/>
    <b v="0"/>
    <n v="75"/>
    <b v="1"/>
    <s v="music/rock"/>
    <x v="659"/>
    <n v="6039.7753846153846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d v="2012-05-18T23:00:00"/>
    <n v="1333709958"/>
    <x v="835"/>
    <b v="0"/>
    <n v="40"/>
    <b v="1"/>
    <s v="music/rock"/>
    <x v="660"/>
    <n v="3923.4666666666667"/>
    <x v="4"/>
    <x v="11"/>
  </r>
  <r>
    <x v="836"/>
    <s v="DESMADRE Full Album + Press Kit"/>
    <s v="An album you can bring home to mom."/>
    <x v="10"/>
    <x v="630"/>
    <x v="0"/>
    <x v="0"/>
    <s v="USD"/>
    <n v="1381108918"/>
    <d v="2013-10-06T21:21:58"/>
    <n v="1378516918"/>
    <x v="836"/>
    <b v="0"/>
    <n v="46"/>
    <b v="1"/>
    <s v="music/rock"/>
    <x v="661"/>
    <n v="4256.6611999999996"/>
    <x v="4"/>
    <x v="11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d v="2014-05-01T19:57:42"/>
    <n v="1396396662"/>
    <x v="837"/>
    <b v="0"/>
    <n v="62"/>
    <b v="1"/>
    <s v="music/rock"/>
    <x v="662"/>
    <n v="6333.2266666666674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d v="2012-01-17T17:33:05"/>
    <n v="1324243985"/>
    <x v="838"/>
    <b v="0"/>
    <n v="61"/>
    <b v="1"/>
    <s v="music/rock"/>
    <x v="663"/>
    <n v="5367.37"/>
    <x v="4"/>
    <x v="11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d v="2012-09-22T14:19:16"/>
    <n v="1345745956"/>
    <x v="839"/>
    <b v="0"/>
    <n v="96"/>
    <b v="1"/>
    <s v="music/rock"/>
    <x v="664"/>
    <n v="9172.2071428571417"/>
    <x v="4"/>
    <x v="11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d v="2016-09-24T01:26:27"/>
    <n v="1472102787"/>
    <x v="840"/>
    <b v="0"/>
    <n v="190"/>
    <b v="1"/>
    <s v="music/metal"/>
    <x v="665"/>
    <n v="11056.33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d v="2014-11-10T17:07:43"/>
    <n v="1413058063"/>
    <x v="841"/>
    <b v="1"/>
    <n v="94"/>
    <b v="1"/>
    <s v="music/metal"/>
    <x v="666"/>
    <n v="8782.2181818181834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d v="2013-10-13T23:59:00"/>
    <n v="1378735983"/>
    <x v="842"/>
    <b v="1"/>
    <n v="39"/>
    <b v="1"/>
    <s v="music/metal"/>
    <x v="667"/>
    <n v="2905.058"/>
    <x v="4"/>
    <x v="12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d v="2016-12-08T04:00:00"/>
    <n v="1479708680"/>
    <x v="843"/>
    <b v="0"/>
    <n v="127"/>
    <b v="1"/>
    <s v="music/metal"/>
    <x v="668"/>
    <n v="8014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d v="2014-11-01T00:59:00"/>
    <n v="1411489552"/>
    <x v="844"/>
    <b v="1"/>
    <n v="159"/>
    <b v="1"/>
    <s v="music/metal"/>
    <x v="669"/>
    <n v="12170.714285714286"/>
    <x v="4"/>
    <x v="12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d v="2016-09-04T23:59:00"/>
    <n v="1469595396"/>
    <x v="845"/>
    <b v="0"/>
    <n v="177"/>
    <b v="1"/>
    <s v="music/metal"/>
    <x v="670"/>
    <n v="6019.01"/>
    <x v="4"/>
    <x v="12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d v="2014-03-10T10:00:00"/>
    <n v="1393233855"/>
    <x v="846"/>
    <b v="0"/>
    <n v="47"/>
    <b v="1"/>
    <s v="music/metal"/>
    <x v="671"/>
    <n v="4347.336956521739"/>
    <x v="4"/>
    <x v="12"/>
  </r>
  <r>
    <x v="847"/>
    <s v="CENTROPYMUSIC"/>
    <s v="MUSIC WITH MEANING!  MUSIC THAT MATTERS!!!"/>
    <x v="185"/>
    <x v="115"/>
    <x v="0"/>
    <x v="0"/>
    <s v="USD"/>
    <n v="1436555376"/>
    <d v="2015-07-10T15:09:36"/>
    <n v="1433963376"/>
    <x v="847"/>
    <b v="0"/>
    <n v="1"/>
    <b v="1"/>
    <s v="music/metal"/>
    <x v="31"/>
    <n v="50.223295454545458"/>
    <x v="4"/>
    <x v="12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d v="2015-04-14T15:00:33"/>
    <n v="1426446033"/>
    <x v="848"/>
    <b v="0"/>
    <n v="16"/>
    <b v="1"/>
    <s v="music/metal"/>
    <x v="31"/>
    <n v="1278.3540625000001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d v="2015-03-15T22:34:24"/>
    <n v="1424057664"/>
    <x v="849"/>
    <b v="0"/>
    <n v="115"/>
    <b v="1"/>
    <s v="music/metal"/>
    <x v="672"/>
    <n v="9626.2959999999985"/>
    <x v="4"/>
    <x v="12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d v="2016-04-25T00:59:00"/>
    <n v="1458762717"/>
    <x v="850"/>
    <b v="0"/>
    <n v="133"/>
    <b v="1"/>
    <s v="music/metal"/>
    <x v="673"/>
    <n v="8990.2000000000007"/>
    <x v="4"/>
    <x v="12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d v="2016-07-31T15:45:00"/>
    <n v="1464815253"/>
    <x v="851"/>
    <b v="0"/>
    <n v="70"/>
    <b v="1"/>
    <s v="music/metal"/>
    <x v="674"/>
    <n v="15630.539500000003"/>
    <x v="4"/>
    <x v="12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d v="2016-10-24T17:00:00"/>
    <n v="1476386395"/>
    <x v="852"/>
    <b v="0"/>
    <n v="62"/>
    <b v="1"/>
    <s v="music/metal"/>
    <x v="675"/>
    <n v="6333.2266666666674"/>
    <x v="4"/>
    <x v="1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d v="2015-02-16T15:58:29"/>
    <n v="1421524709"/>
    <x v="853"/>
    <b v="0"/>
    <n v="10"/>
    <b v="1"/>
    <s v="music/metal"/>
    <x v="31"/>
    <n v="842.98978723404264"/>
    <x v="4"/>
    <x v="12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d v="2016-12-28T01:05:46"/>
    <n v="1480309546"/>
    <x v="854"/>
    <b v="0"/>
    <n v="499"/>
    <b v="1"/>
    <s v="music/metal"/>
    <x v="676"/>
    <n v="32865.300000000003"/>
    <x v="4"/>
    <x v="12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d v="2016-07-23T23:00:17"/>
    <n v="1466737217"/>
    <x v="855"/>
    <b v="0"/>
    <n v="47"/>
    <b v="1"/>
    <s v="music/metal"/>
    <x v="677"/>
    <n v="4347.336956521739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d v="2016-10-25T15:00:00"/>
    <n v="1472282956"/>
    <x v="856"/>
    <b v="0"/>
    <n v="28"/>
    <b v="1"/>
    <s v="music/metal"/>
    <x v="678"/>
    <n v="3472.1178947368426"/>
    <x v="4"/>
    <x v="12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d v="2015-11-25T10:57:11"/>
    <n v="1444831031"/>
    <x v="857"/>
    <b v="0"/>
    <n v="24"/>
    <b v="1"/>
    <s v="music/metal"/>
    <x v="31"/>
    <n v="1764.2944117647057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d v="2015-04-15T18:59:00"/>
    <n v="1426528418"/>
    <x v="858"/>
    <b v="0"/>
    <n v="76"/>
    <b v="1"/>
    <s v="music/metal"/>
    <x v="679"/>
    <n v="6833.6214285714286"/>
    <x v="4"/>
    <x v="12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d v="2015-06-03T20:00:00"/>
    <n v="1430768468"/>
    <x v="859"/>
    <b v="0"/>
    <n v="98"/>
    <b v="1"/>
    <s v="music/metal"/>
    <x v="680"/>
    <n v="7234.5714285714284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d v="2013-11-22T08:35:13"/>
    <n v="1382528113"/>
    <x v="860"/>
    <b v="0"/>
    <n v="48"/>
    <b v="0"/>
    <s v="music/jazz"/>
    <x v="681"/>
    <n v="6681.7362499999999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d v="2016-09-16T19:10:04"/>
    <n v="1471475404"/>
    <x v="861"/>
    <b v="0"/>
    <n v="2"/>
    <b v="0"/>
    <s v="music/jazz"/>
    <x v="682"/>
    <n v="91.389593023255813"/>
    <x v="4"/>
    <x v="13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d v="2013-11-11T10:19:08"/>
    <n v="1381583948"/>
    <x v="862"/>
    <b v="0"/>
    <n v="4"/>
    <b v="0"/>
    <s v="music/jazz"/>
    <x v="683"/>
    <n v="227.77278688524589"/>
    <x v="4"/>
    <x v="13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d v="2012-02-11T22:49:26"/>
    <n v="1326422966"/>
    <x v="863"/>
    <b v="0"/>
    <n v="5"/>
    <b v="0"/>
    <s v="music/jazz"/>
    <x v="684"/>
    <n v="347.37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d v="2013-10-16T05:59:00"/>
    <n v="1379990038"/>
    <x v="864"/>
    <b v="0"/>
    <n v="79"/>
    <b v="0"/>
    <s v="music/jazz"/>
    <x v="685"/>
    <n v="5590.7553846153851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d v="2013-01-16T14:33:17"/>
    <n v="1353177197"/>
    <x v="865"/>
    <b v="0"/>
    <n v="2"/>
    <b v="0"/>
    <s v="music/jazz"/>
    <x v="686"/>
    <n v="91.389593023255813"/>
    <x v="4"/>
    <x v="13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d v="2015-02-28T11:10:00"/>
    <n v="1421853518"/>
    <x v="866"/>
    <b v="0"/>
    <n v="11"/>
    <b v="0"/>
    <s v="music/jazz"/>
    <x v="687"/>
    <n v="1461.2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d v="2009-12-01T00:59:00"/>
    <n v="1254450706"/>
    <x v="867"/>
    <b v="0"/>
    <n v="11"/>
    <b v="0"/>
    <s v="music/jazz"/>
    <x v="688"/>
    <n v="1461.2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d v="2014-01-06T20:39:58"/>
    <n v="1386463198"/>
    <x v="868"/>
    <b v="0"/>
    <n v="1"/>
    <b v="0"/>
    <s v="music/jazz"/>
    <x v="689"/>
    <n v="50.223295454545458"/>
    <x v="4"/>
    <x v="13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d v="2013-04-08T15:17:37"/>
    <n v="1362860257"/>
    <x v="869"/>
    <b v="0"/>
    <n v="3"/>
    <b v="0"/>
    <s v="music/jazz"/>
    <x v="690"/>
    <n v="191.76785714285714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d v="2013-08-31T20:32:03"/>
    <n v="1375403523"/>
    <x v="870"/>
    <b v="0"/>
    <n v="5"/>
    <b v="0"/>
    <s v="music/jazz"/>
    <x v="691"/>
    <n v="347.37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d v="2013-11-29T10:28:15"/>
    <n v="1383139695"/>
    <x v="871"/>
    <b v="0"/>
    <n v="12"/>
    <b v="0"/>
    <s v="music/jazz"/>
    <x v="692"/>
    <n v="1176.7069565217391"/>
    <x v="4"/>
    <x v="13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d v="2011-03-10T15:48:47"/>
    <n v="1295898527"/>
    <x v="872"/>
    <b v="0"/>
    <n v="2"/>
    <b v="0"/>
    <s v="music/jazz"/>
    <x v="693"/>
    <n v="91.389593023255813"/>
    <x v="4"/>
    <x v="13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d v="2012-11-11T01:00:40"/>
    <n v="1349150440"/>
    <x v="873"/>
    <b v="0"/>
    <n v="5"/>
    <b v="0"/>
    <s v="music/jazz"/>
    <x v="694"/>
    <n v="347.37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d v="2013-05-04T10:00:34"/>
    <n v="1365084034"/>
    <x v="874"/>
    <b v="0"/>
    <n v="21"/>
    <b v="0"/>
    <s v="music/jazz"/>
    <x v="695"/>
    <n v="1658.1821621621621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d v="2015-09-21T13:22:11"/>
    <n v="1441128131"/>
    <x v="875"/>
    <b v="0"/>
    <n v="0"/>
    <b v="0"/>
    <s v="music/jazz"/>
    <x v="109"/>
    <n v="0"/>
    <x v="4"/>
    <x v="13"/>
  </r>
  <r>
    <x v="876"/>
    <s v="Sound Of Dobells"/>
    <s v="What was the greatest record shop ever?  DOBELLS!"/>
    <x v="189"/>
    <x v="656"/>
    <x v="2"/>
    <x v="1"/>
    <s v="GBP"/>
    <n v="1359978927"/>
    <d v="2013-02-04T07:55:27"/>
    <n v="1357127727"/>
    <x v="876"/>
    <b v="0"/>
    <n v="45"/>
    <b v="0"/>
    <s v="music/jazz"/>
    <x v="696"/>
    <n v="5035.5005000000001"/>
    <x v="4"/>
    <x v="13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d v="2013-12-19T14:56:00"/>
    <n v="1384887360"/>
    <x v="877"/>
    <b v="0"/>
    <n v="29"/>
    <b v="0"/>
    <s v="music/jazz"/>
    <x v="697"/>
    <n v="2554.6396296296298"/>
    <x v="4"/>
    <x v="13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d v="2010-12-23T01:35:24"/>
    <n v="1290490524"/>
    <x v="878"/>
    <b v="0"/>
    <n v="2"/>
    <b v="0"/>
    <s v="music/jazz"/>
    <x v="698"/>
    <n v="91.389593023255813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d v="2012-05-29T15:55:05"/>
    <n v="1336506905"/>
    <x v="879"/>
    <b v="0"/>
    <n v="30"/>
    <b v="0"/>
    <s v="music/jazz"/>
    <x v="699"/>
    <n v="2533.3331250000001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d v="2012-10-30T03:42:18"/>
    <n v="1348731738"/>
    <x v="880"/>
    <b v="0"/>
    <n v="8"/>
    <b v="0"/>
    <s v="music/indie rock"/>
    <x v="700"/>
    <n v="570.671875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d v="2012-01-14T02:01:26"/>
    <n v="1322632886"/>
    <x v="881"/>
    <b v="0"/>
    <n v="1"/>
    <b v="0"/>
    <s v="music/indie rock"/>
    <x v="417"/>
    <n v="50.223295454545458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d v="2011-09-06T16:39:10"/>
    <n v="1312490350"/>
    <x v="882"/>
    <b v="0"/>
    <n v="14"/>
    <b v="0"/>
    <s v="music/indie rock"/>
    <x v="701"/>
    <n v="1006.2454545454545"/>
    <x v="4"/>
    <x v="14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d v="2016-03-02T18:27:15"/>
    <n v="1451773635"/>
    <x v="883"/>
    <b v="0"/>
    <n v="24"/>
    <b v="0"/>
    <s v="music/indie rock"/>
    <x v="702"/>
    <n v="1764.2944117647057"/>
    <x v="4"/>
    <x v="14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d v="2012-05-11T22:31:00"/>
    <n v="1331666146"/>
    <x v="884"/>
    <b v="0"/>
    <n v="2"/>
    <b v="0"/>
    <s v="music/indie rock"/>
    <x v="460"/>
    <n v="91.389593023255813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d v="2016-12-30T18:35:11"/>
    <n v="1481322911"/>
    <x v="885"/>
    <b v="0"/>
    <n v="21"/>
    <b v="0"/>
    <s v="music/indie rock"/>
    <x v="703"/>
    <n v="1658.1821621621621"/>
    <x v="4"/>
    <x v="14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d v="2016-09-15T16:53:33"/>
    <n v="1471812813"/>
    <x v="886"/>
    <b v="0"/>
    <n v="7"/>
    <b v="0"/>
    <s v="music/indie rock"/>
    <x v="704"/>
    <n v="705.95522388059703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d v="2012-05-27T19:00:55"/>
    <n v="1335567655"/>
    <x v="887"/>
    <b v="0"/>
    <n v="0"/>
    <b v="0"/>
    <s v="music/indie rock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d v="2011-09-01T02:00:00"/>
    <n v="1311789885"/>
    <x v="888"/>
    <b v="0"/>
    <n v="4"/>
    <b v="0"/>
    <s v="music/indie rock"/>
    <x v="705"/>
    <n v="227.77278688524589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d v="2014-10-05T14:49:03"/>
    <n v="1409942943"/>
    <x v="889"/>
    <b v="0"/>
    <n v="32"/>
    <b v="0"/>
    <s v="music/indie rock"/>
    <x v="706"/>
    <n v="2546.9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d v="2013-11-21T13:46:19"/>
    <n v="1382460379"/>
    <x v="890"/>
    <b v="0"/>
    <n v="4"/>
    <b v="0"/>
    <s v="music/indie rock"/>
    <x v="707"/>
    <n v="227.77278688524589"/>
    <x v="4"/>
    <x v="14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d v="2014-08-20T20:45:30"/>
    <n v="1405989930"/>
    <x v="891"/>
    <b v="0"/>
    <n v="9"/>
    <b v="0"/>
    <s v="music/indie rock"/>
    <x v="140"/>
    <n v="751.21245614035092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d v="2010-08-01T00:00:00"/>
    <n v="1273121283"/>
    <x v="892"/>
    <b v="0"/>
    <n v="17"/>
    <b v="0"/>
    <s v="music/indie rock"/>
    <x v="708"/>
    <n v="1808.7556603773585"/>
    <x v="4"/>
    <x v="14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d v="2015-04-01T16:32:43"/>
    <n v="1425331963"/>
    <x v="893"/>
    <b v="0"/>
    <n v="5"/>
    <b v="0"/>
    <s v="music/indie rock"/>
    <x v="709"/>
    <n v="347.37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d v="2016-06-05T19:33:30"/>
    <n v="1462577610"/>
    <x v="894"/>
    <b v="0"/>
    <n v="53"/>
    <b v="0"/>
    <s v="music/indie rock"/>
    <x v="710"/>
    <n v="4559.2333333333336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d v="2010-10-24T23:03:49"/>
    <n v="1284087829"/>
    <x v="895"/>
    <b v="0"/>
    <n v="7"/>
    <b v="0"/>
    <s v="music/indie rock"/>
    <x v="711"/>
    <n v="705.95522388059703"/>
    <x v="4"/>
    <x v="14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d v="2015-08-28T00:00:00"/>
    <n v="1438549026"/>
    <x v="896"/>
    <b v="0"/>
    <n v="72"/>
    <b v="0"/>
    <s v="music/indie rock"/>
    <x v="142"/>
    <n v="5956.7993333333325"/>
    <x v="4"/>
    <x v="14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d v="2012-11-28T13:31:48"/>
    <n v="1351528308"/>
    <x v="897"/>
    <b v="0"/>
    <n v="0"/>
    <b v="0"/>
    <s v="music/indie rock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d v="2012-01-15T14:11:50"/>
    <n v="1322763110"/>
    <x v="898"/>
    <b v="0"/>
    <n v="2"/>
    <b v="0"/>
    <s v="music/indie rock"/>
    <x v="712"/>
    <n v="91.389593023255813"/>
    <x v="4"/>
    <x v="14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d v="2011-05-27T22:22:42"/>
    <n v="1302661362"/>
    <x v="899"/>
    <b v="0"/>
    <n v="8"/>
    <b v="0"/>
    <s v="music/indie rock"/>
    <x v="713"/>
    <n v="570.671875"/>
    <x v="4"/>
    <x v="14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d v="2016-03-30T15:23:22"/>
    <n v="1456777402"/>
    <x v="900"/>
    <b v="0"/>
    <n v="2"/>
    <b v="0"/>
    <s v="music/jazz"/>
    <x v="714"/>
    <n v="91.389593023255813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d v="2010-06-08T15:11:00"/>
    <n v="1272050914"/>
    <x v="901"/>
    <b v="0"/>
    <n v="0"/>
    <b v="0"/>
    <s v="music/jazz"/>
    <x v="109"/>
    <n v="0"/>
    <x v="4"/>
    <x v="13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d v="2014-08-30T11:30:00"/>
    <n v="1404947422"/>
    <x v="902"/>
    <b v="0"/>
    <n v="3"/>
    <b v="0"/>
    <s v="music/jazz"/>
    <x v="715"/>
    <n v="191.76785714285714"/>
    <x v="4"/>
    <x v="13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d v="2012-09-22T22:25:00"/>
    <n v="1346180780"/>
    <x v="903"/>
    <b v="0"/>
    <n v="4"/>
    <b v="0"/>
    <s v="music/jazz"/>
    <x v="416"/>
    <n v="227.77278688524589"/>
    <x v="4"/>
    <x v="13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d v="2016-01-02T21:55:37"/>
    <n v="1449194137"/>
    <x v="904"/>
    <b v="0"/>
    <n v="3"/>
    <b v="0"/>
    <s v="music/jazz"/>
    <x v="716"/>
    <n v="191.76785714285714"/>
    <x v="4"/>
    <x v="13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d v="2011-01-24T01:45:26"/>
    <n v="1290663926"/>
    <x v="905"/>
    <b v="0"/>
    <n v="6"/>
    <b v="0"/>
    <s v="music/jazz"/>
    <x v="717"/>
    <n v="740.04042857142861"/>
    <x v="4"/>
    <x v="13"/>
  </r>
  <r>
    <x v="906"/>
    <s v="24th Music Presents Channeling Motown (Live)"/>
    <s v="The DMV's most respected saxophonist pay tribute to Motown."/>
    <x v="36"/>
    <x v="117"/>
    <x v="2"/>
    <x v="0"/>
    <s v="USD"/>
    <n v="1394681590"/>
    <d v="2014-03-12T23:33:10"/>
    <n v="1392093190"/>
    <x v="906"/>
    <b v="0"/>
    <n v="0"/>
    <b v="0"/>
    <s v="music/jazz"/>
    <x v="109"/>
    <n v="0"/>
    <x v="4"/>
    <x v="13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d v="2011-09-11T00:37:03"/>
    <n v="1313123823"/>
    <x v="907"/>
    <b v="0"/>
    <n v="0"/>
    <b v="0"/>
    <s v="music/jazz"/>
    <x v="109"/>
    <n v="0"/>
    <x v="4"/>
    <x v="1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d v="2010-07-27T00:59:00"/>
    <n v="1276283655"/>
    <x v="908"/>
    <b v="0"/>
    <n v="0"/>
    <b v="0"/>
    <s v="music/jazz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d v="2012-07-23T00:00:00"/>
    <n v="1340296440"/>
    <x v="909"/>
    <b v="0"/>
    <n v="8"/>
    <b v="0"/>
    <s v="music/jazz"/>
    <x v="140"/>
    <n v="570.67187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d v="2017-03-03T09:05:19"/>
    <n v="1483362319"/>
    <x v="910"/>
    <b v="0"/>
    <n v="5"/>
    <b v="0"/>
    <s v="music/jazz"/>
    <x v="718"/>
    <n v="347.37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d v="2014-01-23T20:07:25"/>
    <n v="1388707645"/>
    <x v="911"/>
    <b v="0"/>
    <n v="0"/>
    <b v="0"/>
    <s v="music/jazz"/>
    <x v="109"/>
    <n v="0"/>
    <x v="4"/>
    <x v="13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d v="2012-12-10T23:37:27"/>
    <n v="1350009447"/>
    <x v="912"/>
    <b v="0"/>
    <n v="2"/>
    <b v="0"/>
    <s v="music/jazz"/>
    <x v="719"/>
    <n v="91.389593023255813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d v="2012-05-04T23:20:19"/>
    <n v="1333596019"/>
    <x v="913"/>
    <b v="0"/>
    <n v="24"/>
    <b v="0"/>
    <s v="music/jazz"/>
    <x v="720"/>
    <n v="1764.2944117647057"/>
    <x v="4"/>
    <x v="13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d v="2012-08-25T14:19:07"/>
    <n v="1343326747"/>
    <x v="914"/>
    <b v="0"/>
    <n v="0"/>
    <b v="0"/>
    <s v="music/jazz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d v="2012-03-01T00:59:00"/>
    <n v="1327853914"/>
    <x v="915"/>
    <b v="0"/>
    <n v="9"/>
    <b v="0"/>
    <s v="music/jazz"/>
    <x v="721"/>
    <n v="751.2124561403509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d v="2010-10-22T01:00:00"/>
    <n v="1284409734"/>
    <x v="916"/>
    <b v="0"/>
    <n v="0"/>
    <b v="0"/>
    <s v="music/jazz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d v="2014-07-13T22:30:00"/>
    <n v="1402612730"/>
    <x v="917"/>
    <b v="0"/>
    <n v="1"/>
    <b v="0"/>
    <s v="music/jazz"/>
    <x v="722"/>
    <n v="50.223295454545458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d v="2014-12-01T18:59:21"/>
    <n v="1414879161"/>
    <x v="918"/>
    <b v="0"/>
    <n v="10"/>
    <b v="0"/>
    <s v="music/jazz"/>
    <x v="723"/>
    <n v="842.98978723404264"/>
    <x v="4"/>
    <x v="13"/>
  </r>
  <r>
    <x v="919"/>
    <s v="Jazz CD:  Out of The Blue"/>
    <s v="Cool jazz with a New Orleans flavor."/>
    <x v="22"/>
    <x v="173"/>
    <x v="2"/>
    <x v="0"/>
    <s v="USD"/>
    <n v="1355930645"/>
    <d v="2012-12-19T11:24:05"/>
    <n v="1352906645"/>
    <x v="919"/>
    <b v="0"/>
    <n v="1"/>
    <b v="0"/>
    <s v="music/jazz"/>
    <x v="724"/>
    <n v="50.223295454545458"/>
    <x v="4"/>
    <x v="13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d v="2013-11-14T13:07:02"/>
    <n v="1381853222"/>
    <x v="920"/>
    <b v="0"/>
    <n v="0"/>
    <b v="0"/>
    <s v="music/jazz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d v="2011-12-12T01:06:16"/>
    <n v="1320033976"/>
    <x v="921"/>
    <b v="0"/>
    <n v="20"/>
    <b v="0"/>
    <s v="music/jazz"/>
    <x v="725"/>
    <n v="1494.1595454545457"/>
    <x v="4"/>
    <x v="13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d v="2014-10-01T08:43:13"/>
    <n v="1409143393"/>
    <x v="922"/>
    <b v="0"/>
    <n v="30"/>
    <b v="0"/>
    <s v="music/jazz"/>
    <x v="726"/>
    <n v="2533.3331250000001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d v="2014-11-21T20:02:03"/>
    <n v="1414018923"/>
    <x v="923"/>
    <b v="0"/>
    <n v="6"/>
    <b v="0"/>
    <s v="music/jazz"/>
    <x v="727"/>
    <n v="740.04042857142861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d v="2013-02-13T18:37:49"/>
    <n v="1358203069"/>
    <x v="924"/>
    <b v="0"/>
    <n v="15"/>
    <b v="0"/>
    <s v="music/jazz"/>
    <x v="728"/>
    <n v="2424.782608695652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d v="2013-11-27T18:08:31"/>
    <n v="1382994511"/>
    <x v="925"/>
    <b v="0"/>
    <n v="5"/>
    <b v="0"/>
    <s v="music/jazz"/>
    <x v="129"/>
    <n v="347.37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d v="2010-07-08T18:40:00"/>
    <n v="1276043330"/>
    <x v="926"/>
    <b v="0"/>
    <n v="0"/>
    <b v="0"/>
    <s v="music/jazz"/>
    <x v="109"/>
    <n v="0"/>
    <x v="4"/>
    <x v="13"/>
  </r>
  <r>
    <x v="927"/>
    <s v="JETRO DA SILVA FUNK PROJECT"/>
    <s v="Studio CD/DVD Solo project of Pianist &amp; Keyboardist Jetro da Silva"/>
    <x v="22"/>
    <x v="117"/>
    <x v="2"/>
    <x v="0"/>
    <s v="USD"/>
    <n v="1337024695"/>
    <d v="2012-05-14T15:44:55"/>
    <n v="1334432695"/>
    <x v="927"/>
    <b v="0"/>
    <n v="0"/>
    <b v="0"/>
    <s v="music/jazz"/>
    <x v="109"/>
    <n v="0"/>
    <x v="4"/>
    <x v="13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d v="2012-11-17T20:00:00"/>
    <n v="1348864913"/>
    <x v="928"/>
    <b v="0"/>
    <n v="28"/>
    <b v="0"/>
    <s v="music/jazz"/>
    <x v="729"/>
    <n v="3472.1178947368426"/>
    <x v="4"/>
    <x v="13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d v="2012-04-09T00:42:49"/>
    <n v="1331358169"/>
    <x v="929"/>
    <b v="0"/>
    <n v="0"/>
    <b v="0"/>
    <s v="music/jazz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d v="2010-06-25T17:32:00"/>
    <n v="1273874306"/>
    <x v="930"/>
    <b v="0"/>
    <n v="5"/>
    <b v="0"/>
    <s v="music/jazz"/>
    <x v="730"/>
    <n v="347.37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d v="2014-03-16T18:00:00"/>
    <n v="1392021502"/>
    <x v="931"/>
    <b v="0"/>
    <n v="7"/>
    <b v="0"/>
    <s v="music/jazz"/>
    <x v="731"/>
    <n v="705.95522388059703"/>
    <x v="4"/>
    <x v="13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d v="2013-03-22T18:15:45"/>
    <n v="1360106145"/>
    <x v="932"/>
    <b v="0"/>
    <n v="30"/>
    <b v="0"/>
    <s v="music/jazz"/>
    <x v="732"/>
    <n v="2533.333125000000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d v="2014-05-12T00:03:29"/>
    <n v="1394683409"/>
    <x v="933"/>
    <b v="0"/>
    <n v="2"/>
    <b v="0"/>
    <s v="music/jazz"/>
    <x v="733"/>
    <n v="91.389593023255813"/>
    <x v="4"/>
    <x v="1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d v="2014-05-04T02:00:00"/>
    <n v="1396633284"/>
    <x v="934"/>
    <b v="0"/>
    <n v="30"/>
    <b v="0"/>
    <s v="music/jazz"/>
    <x v="734"/>
    <n v="2533.3331250000001"/>
    <x v="4"/>
    <x v="13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d v="2016-01-29T04:00:29"/>
    <n v="1451462429"/>
    <x v="935"/>
    <b v="0"/>
    <n v="2"/>
    <b v="0"/>
    <s v="music/jazz"/>
    <x v="735"/>
    <n v="91.389593023255813"/>
    <x v="4"/>
    <x v="13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d v="2012-01-18T16:00:00"/>
    <n v="1323131689"/>
    <x v="936"/>
    <b v="0"/>
    <n v="0"/>
    <b v="0"/>
    <s v="music/jazz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d v="2013-11-03T16:09:17"/>
    <n v="1380913757"/>
    <x v="937"/>
    <b v="0"/>
    <n v="2"/>
    <b v="0"/>
    <s v="music/jazz"/>
    <x v="736"/>
    <n v="91.389593023255813"/>
    <x v="4"/>
    <x v="13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d v="2012-09-02T07:30:48"/>
    <n v="1343993448"/>
    <x v="938"/>
    <b v="0"/>
    <n v="1"/>
    <b v="0"/>
    <s v="music/jazz"/>
    <x v="737"/>
    <n v="50.223295454545458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d v="2013-06-30T15:58:00"/>
    <n v="1369246738"/>
    <x v="939"/>
    <b v="0"/>
    <n v="2"/>
    <b v="0"/>
    <s v="music/jazz"/>
    <x v="738"/>
    <n v="91.389593023255813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d v="2015-08-10T20:12:06"/>
    <n v="1435363926"/>
    <x v="940"/>
    <b v="0"/>
    <n v="14"/>
    <b v="0"/>
    <s v="technology/wearables"/>
    <x v="739"/>
    <n v="1006.2454545454545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d v="2017-02-09T22:19:05"/>
    <n v="1484101145"/>
    <x v="941"/>
    <b v="0"/>
    <n v="31"/>
    <b v="0"/>
    <s v="technology/wearables"/>
    <x v="740"/>
    <n v="2489.335185185185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d v="2016-02-18T16:14:20"/>
    <n v="1452716060"/>
    <x v="942"/>
    <b v="0"/>
    <n v="16"/>
    <b v="0"/>
    <s v="technology/wearables"/>
    <x v="741"/>
    <n v="1278.3540625000001"/>
    <x v="2"/>
    <x v="8"/>
  </r>
  <r>
    <x v="943"/>
    <s v="SleepMode"/>
    <s v="A mask for home or travel that will give you the best, undisturbed sleep of your life."/>
    <x v="9"/>
    <x v="683"/>
    <x v="2"/>
    <x v="0"/>
    <s v="USD"/>
    <n v="1480438905"/>
    <d v="2016-11-29T13:01:45"/>
    <n v="1477843305"/>
    <x v="943"/>
    <b v="0"/>
    <n v="12"/>
    <b v="0"/>
    <s v="technology/wearables"/>
    <x v="742"/>
    <n v="1176.7069565217391"/>
    <x v="2"/>
    <x v="8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d v="2016-04-18T10:00:00"/>
    <n v="1458050450"/>
    <x v="944"/>
    <b v="0"/>
    <n v="96"/>
    <b v="0"/>
    <s v="technology/wearables"/>
    <x v="743"/>
    <n v="9172.2071428571417"/>
    <x v="2"/>
    <x v="8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d v="2017-02-18T19:59:00"/>
    <n v="1482958626"/>
    <x v="945"/>
    <b v="0"/>
    <n v="16"/>
    <b v="0"/>
    <s v="technology/wearables"/>
    <x v="744"/>
    <n v="1278.3540625000001"/>
    <x v="2"/>
    <x v="8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d v="2016-09-09T14:00:48"/>
    <n v="1470852048"/>
    <x v="946"/>
    <b v="0"/>
    <n v="5"/>
    <b v="0"/>
    <s v="technology/wearables"/>
    <x v="745"/>
    <n v="347.37"/>
    <x v="2"/>
    <x v="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d v="2016-06-30T14:45:06"/>
    <n v="1462128306"/>
    <x v="947"/>
    <b v="0"/>
    <n v="0"/>
    <b v="0"/>
    <s v="technology/wearables"/>
    <x v="109"/>
    <n v="0"/>
    <x v="2"/>
    <x v="8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d v="2016-03-12T15:52:44"/>
    <n v="1455220364"/>
    <x v="948"/>
    <b v="0"/>
    <n v="8"/>
    <b v="0"/>
    <s v="technology/wearables"/>
    <x v="746"/>
    <n v="570.671875"/>
    <x v="2"/>
    <x v="8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d v="2016-02-20T21:02:56"/>
    <n v="1450832576"/>
    <x v="949"/>
    <b v="0"/>
    <n v="7"/>
    <b v="0"/>
    <s v="technology/wearables"/>
    <x v="747"/>
    <n v="705.95522388059703"/>
    <x v="2"/>
    <x v="8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d v="2016-01-17T14:01:01"/>
    <n v="1450461661"/>
    <x v="950"/>
    <b v="0"/>
    <n v="24"/>
    <b v="0"/>
    <s v="technology/wearables"/>
    <x v="748"/>
    <n v="1764.2944117647057"/>
    <x v="2"/>
    <x v="8"/>
  </r>
  <r>
    <x v="951"/>
    <s v="Smart Harness"/>
    <s v="Revolutionizing the way we walk our dogs!"/>
    <x v="63"/>
    <x v="689"/>
    <x v="2"/>
    <x v="0"/>
    <s v="USD"/>
    <n v="1465054872"/>
    <d v="2016-06-04T11:41:12"/>
    <n v="1461166872"/>
    <x v="951"/>
    <b v="0"/>
    <n v="121"/>
    <b v="0"/>
    <s v="technology/wearables"/>
    <x v="749"/>
    <n v="10032.75"/>
    <x v="2"/>
    <x v="8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d v="2016-11-18T11:43:32"/>
    <n v="1476888212"/>
    <x v="952"/>
    <b v="0"/>
    <n v="196"/>
    <b v="0"/>
    <s v="technology/wearables"/>
    <x v="750"/>
    <n v="15961.182000000001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d v="2015-01-24T23:56:39"/>
    <n v="1419566199"/>
    <x v="953"/>
    <b v="0"/>
    <n v="5"/>
    <b v="0"/>
    <s v="technology/wearables"/>
    <x v="751"/>
    <n v="347.37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d v="2015-08-20T16:00:39"/>
    <n v="1436472039"/>
    <x v="954"/>
    <b v="0"/>
    <n v="73"/>
    <b v="0"/>
    <s v="technology/wearables"/>
    <x v="752"/>
    <n v="11824.792307692307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d v="2016-09-13T03:05:00"/>
    <n v="1470294300"/>
    <x v="955"/>
    <b v="0"/>
    <n v="93"/>
    <b v="0"/>
    <s v="technology/wearables"/>
    <x v="753"/>
    <n v="6843.5957142857142"/>
    <x v="2"/>
    <x v="8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d v="2015-04-26T16:55:59"/>
    <n v="1424901359"/>
    <x v="956"/>
    <b v="0"/>
    <n v="17"/>
    <b v="0"/>
    <s v="technology/wearables"/>
    <x v="754"/>
    <n v="1808.7556603773585"/>
    <x v="2"/>
    <x v="8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d v="2016-11-17T10:15:33"/>
    <n v="1476710133"/>
    <x v="957"/>
    <b v="0"/>
    <n v="7"/>
    <b v="0"/>
    <s v="technology/wearables"/>
    <x v="755"/>
    <n v="705.95522388059703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d v="2015-04-10T00:59:00"/>
    <n v="1426792563"/>
    <x v="958"/>
    <b v="0"/>
    <n v="17"/>
    <b v="0"/>
    <s v="technology/wearables"/>
    <x v="756"/>
    <n v="1808.7556603773585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d v="2015-01-19T00:11:05"/>
    <n v="1419048665"/>
    <x v="959"/>
    <b v="0"/>
    <n v="171"/>
    <b v="0"/>
    <s v="technology/wearables"/>
    <x v="757"/>
    <n v="18291.666666666668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d v="2017-03-14T10:02:35"/>
    <n v="1485874955"/>
    <x v="960"/>
    <b v="0"/>
    <n v="188"/>
    <b v="0"/>
    <s v="technology/wearables"/>
    <x v="758"/>
    <n v="27244.135000000002"/>
    <x v="2"/>
    <x v="8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d v="2017-02-20T15:00:00"/>
    <n v="1483634335"/>
    <x v="961"/>
    <b v="0"/>
    <n v="110"/>
    <b v="0"/>
    <s v="technology/wearables"/>
    <x v="759"/>
    <n v="17279.599999999999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d v="2016-02-11T13:05:53"/>
    <n v="1451927153"/>
    <x v="962"/>
    <b v="0"/>
    <n v="37"/>
    <b v="0"/>
    <s v="technology/wearables"/>
    <x v="760"/>
    <n v="4326.8844444444449"/>
    <x v="2"/>
    <x v="8"/>
  </r>
  <r>
    <x v="963"/>
    <s v="The Ultimate Learning Center"/>
    <s v="WE are molding an educated, motivated, non violent GENERATION!"/>
    <x v="19"/>
    <x v="700"/>
    <x v="2"/>
    <x v="0"/>
    <s v="USD"/>
    <n v="1476717319"/>
    <d v="2016-10-17T11:15:19"/>
    <n v="1473693319"/>
    <x v="963"/>
    <b v="0"/>
    <n v="9"/>
    <b v="0"/>
    <s v="technology/wearables"/>
    <x v="761"/>
    <n v="751.21245614035092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d v="2015-09-01T11:05:19"/>
    <n v="1437663919"/>
    <x v="964"/>
    <b v="0"/>
    <n v="29"/>
    <b v="0"/>
    <s v="technology/wearables"/>
    <x v="762"/>
    <n v="2554.6396296296298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d v="2016-10-25T23:59:00"/>
    <n v="1474676646"/>
    <x v="965"/>
    <b v="0"/>
    <n v="6"/>
    <b v="0"/>
    <s v="technology/wearables"/>
    <x v="763"/>
    <n v="740.04042857142861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d v="2016-10-06T11:15:32"/>
    <n v="1473174932"/>
    <x v="966"/>
    <b v="0"/>
    <n v="30"/>
    <b v="0"/>
    <s v="technology/wearables"/>
    <x v="764"/>
    <n v="2533.3331250000001"/>
    <x v="2"/>
    <x v="8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d v="2016-04-22T01:06:14"/>
    <n v="1456121174"/>
    <x v="967"/>
    <b v="0"/>
    <n v="81"/>
    <b v="0"/>
    <s v="technology/wearables"/>
    <x v="765"/>
    <n v="4602.4861538461537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d v="2014-08-15T16:20:34"/>
    <n v="1405542034"/>
    <x v="968"/>
    <b v="0"/>
    <n v="4"/>
    <b v="0"/>
    <s v="technology/wearables"/>
    <x v="766"/>
    <n v="227.77278688524589"/>
    <x v="2"/>
    <x v="8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d v="2017-02-09T03:16:47"/>
    <n v="1483773407"/>
    <x v="969"/>
    <b v="0"/>
    <n v="11"/>
    <b v="0"/>
    <s v="technology/wearables"/>
    <x v="767"/>
    <n v="1461.2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d v="2017-01-23T00:59:00"/>
    <n v="1481951853"/>
    <x v="970"/>
    <b v="0"/>
    <n v="14"/>
    <b v="0"/>
    <s v="technology/wearables"/>
    <x v="768"/>
    <n v="1006.2454545454545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d v="2015-06-01T13:01:00"/>
    <n v="1429290060"/>
    <x v="971"/>
    <b v="0"/>
    <n v="5"/>
    <b v="0"/>
    <s v="technology/wearables"/>
    <x v="769"/>
    <n v="347.37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d v="2014-09-04T02:59:00"/>
    <n v="1407271598"/>
    <x v="972"/>
    <b v="0"/>
    <n v="45"/>
    <b v="0"/>
    <s v="technology/wearables"/>
    <x v="770"/>
    <n v="5035.5005000000001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d v="2015-11-08T21:21:33"/>
    <n v="1441844493"/>
    <x v="973"/>
    <b v="0"/>
    <n v="8"/>
    <b v="0"/>
    <s v="technology/wearables"/>
    <x v="771"/>
    <n v="570.671875"/>
    <x v="2"/>
    <x v="8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d v="2016-03-25T12:59:16"/>
    <n v="1456336756"/>
    <x v="974"/>
    <b v="0"/>
    <n v="3"/>
    <b v="0"/>
    <s v="technology/wearables"/>
    <x v="470"/>
    <n v="191.76785714285714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d v="2016-06-28T12:43:05"/>
    <n v="1461948185"/>
    <x v="975"/>
    <b v="0"/>
    <n v="24"/>
    <b v="0"/>
    <s v="technology/wearables"/>
    <x v="772"/>
    <n v="1764.2944117647057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d v="2015-08-13T21:24:57"/>
    <n v="1435627497"/>
    <x v="976"/>
    <b v="0"/>
    <n v="18"/>
    <b v="0"/>
    <s v="technology/wearables"/>
    <x v="773"/>
    <n v="1443.423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d v="2016-02-21T18:36:37"/>
    <n v="1453502197"/>
    <x v="977"/>
    <b v="0"/>
    <n v="12"/>
    <b v="0"/>
    <s v="technology/wearables"/>
    <x v="774"/>
    <n v="1176.7069565217391"/>
    <x v="2"/>
    <x v="8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d v="2016-02-25T03:25:01"/>
    <n v="1453793101"/>
    <x v="978"/>
    <b v="0"/>
    <n v="123"/>
    <b v="0"/>
    <s v="technology/wearables"/>
    <x v="775"/>
    <n v="23882.416666666668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d v="2016-06-20T14:59:00"/>
    <n v="1463392828"/>
    <x v="979"/>
    <b v="0"/>
    <n v="96"/>
    <b v="0"/>
    <s v="technology/wearables"/>
    <x v="776"/>
    <n v="9172.207142857141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d v="2014-11-30T18:42:02"/>
    <n v="1413495722"/>
    <x v="980"/>
    <b v="0"/>
    <n v="31"/>
    <b v="0"/>
    <s v="technology/wearables"/>
    <x v="777"/>
    <n v="2489.3351851851853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d v="2014-08-09T18:43:42"/>
    <n v="1405032222"/>
    <x v="981"/>
    <b v="0"/>
    <n v="4"/>
    <b v="0"/>
    <s v="technology/wearables"/>
    <x v="778"/>
    <n v="227.77278688524589"/>
    <x v="2"/>
    <x v="8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d v="2016-10-02T14:04:46"/>
    <n v="1472839486"/>
    <x v="982"/>
    <b v="0"/>
    <n v="3"/>
    <b v="0"/>
    <s v="technology/wearables"/>
    <x v="779"/>
    <n v="191.76785714285714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d v="2016-08-23T16:54:00"/>
    <n v="1469289685"/>
    <x v="983"/>
    <b v="0"/>
    <n v="179"/>
    <b v="0"/>
    <s v="technology/wearables"/>
    <x v="780"/>
    <n v="23315.4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d v="2015-03-27T21:46:48"/>
    <n v="1424918808"/>
    <x v="984"/>
    <b v="0"/>
    <n v="3"/>
    <b v="0"/>
    <s v="technology/wearables"/>
    <x v="550"/>
    <n v="191.76785714285714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d v="2015-12-31T19:00:00"/>
    <n v="1449011610"/>
    <x v="985"/>
    <b v="0"/>
    <n v="23"/>
    <b v="0"/>
    <s v="technology/wearables"/>
    <x v="781"/>
    <n v="2210.1433333333334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d v="2016-01-09T20:00:00"/>
    <n v="1447698300"/>
    <x v="986"/>
    <b v="0"/>
    <n v="23"/>
    <b v="0"/>
    <s v="technology/wearables"/>
    <x v="782"/>
    <n v="2210.1433333333334"/>
    <x v="2"/>
    <x v="8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d v="2014-06-23T03:04:10"/>
    <n v="1400051050"/>
    <x v="987"/>
    <b v="0"/>
    <n v="41"/>
    <b v="0"/>
    <s v="technology/wearables"/>
    <x v="783"/>
    <n v="2792.8691304347826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d v="2016-10-01T04:33:45"/>
    <n v="1472718825"/>
    <x v="988"/>
    <b v="0"/>
    <n v="0"/>
    <b v="0"/>
    <s v="technology/wearables"/>
    <x v="109"/>
    <n v="0"/>
    <x v="2"/>
    <x v="8"/>
  </r>
  <r>
    <x v="989"/>
    <s v="Power Rope"/>
    <s v="The most useful phone charger you will ever buy"/>
    <x v="3"/>
    <x v="718"/>
    <x v="2"/>
    <x v="0"/>
    <s v="USD"/>
    <n v="1475101495"/>
    <d v="2016-09-28T18:24:55"/>
    <n v="1472509495"/>
    <x v="989"/>
    <b v="0"/>
    <n v="32"/>
    <b v="0"/>
    <s v="technology/wearables"/>
    <x v="784"/>
    <n v="2546.9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d v="2014-09-03T14:49:24"/>
    <n v="1407178164"/>
    <x v="990"/>
    <b v="0"/>
    <n v="2"/>
    <b v="0"/>
    <s v="technology/wearables"/>
    <x v="477"/>
    <n v="91.3895930232558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d v="2016-07-12T14:51:00"/>
    <n v="1466186988"/>
    <x v="991"/>
    <b v="0"/>
    <n v="7"/>
    <b v="0"/>
    <s v="technology/wearables"/>
    <x v="785"/>
    <n v="705.95522388059703"/>
    <x v="2"/>
    <x v="8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d v="2016-05-07T17:11:59"/>
    <n v="1457475119"/>
    <x v="992"/>
    <b v="0"/>
    <n v="4"/>
    <b v="0"/>
    <s v="technology/wearables"/>
    <x v="786"/>
    <n v="227.77278688524589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d v="2016-11-12T01:00:00"/>
    <n v="1476054568"/>
    <x v="993"/>
    <b v="0"/>
    <n v="196"/>
    <b v="0"/>
    <s v="technology/wearables"/>
    <x v="787"/>
    <n v="15961.18200000000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d v="2014-11-30T18:59:00"/>
    <n v="1412835530"/>
    <x v="994"/>
    <b v="0"/>
    <n v="11"/>
    <b v="0"/>
    <s v="technology/wearables"/>
    <x v="788"/>
    <n v="1461.2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d v="2014-11-29T12:00:00"/>
    <n v="1415140480"/>
    <x v="995"/>
    <b v="0"/>
    <n v="9"/>
    <b v="0"/>
    <s v="technology/wearables"/>
    <x v="789"/>
    <n v="751.21245614035092"/>
    <x v="2"/>
    <x v="8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d v="2014-07-27T11:27:00"/>
    <n v="1403902060"/>
    <x v="996"/>
    <b v="0"/>
    <n v="5"/>
    <b v="0"/>
    <s v="technology/wearables"/>
    <x v="790"/>
    <n v="347.37"/>
    <x v="2"/>
    <x v="8"/>
  </r>
  <r>
    <x v="997"/>
    <s v="iPhanny"/>
    <s v="The iPhanny keeps your iPhone 6 safe from bending in those dangerous pants pockets."/>
    <x v="10"/>
    <x v="654"/>
    <x v="2"/>
    <x v="0"/>
    <s v="USD"/>
    <n v="1417145297"/>
    <d v="2014-11-27T23:28:17"/>
    <n v="1414549697"/>
    <x v="997"/>
    <b v="0"/>
    <n v="8"/>
    <b v="0"/>
    <s v="technology/wearables"/>
    <x v="698"/>
    <n v="570.671875"/>
    <x v="2"/>
    <x v="8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d v="2015-11-19T01:03:21"/>
    <n v="1444017801"/>
    <x v="998"/>
    <b v="0"/>
    <n v="229"/>
    <b v="0"/>
    <s v="technology/wearables"/>
    <x v="791"/>
    <n v="33945.116666666669"/>
    <x v="2"/>
    <x v="8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d v="2014-11-13T04:02:00"/>
    <n v="1413270690"/>
    <x v="999"/>
    <b v="0"/>
    <n v="40"/>
    <b v="0"/>
    <s v="technology/wearables"/>
    <x v="792"/>
    <n v="3923.4666666666667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d v="2017-03-14T20:26:00"/>
    <n v="1484357160"/>
    <x v="1000"/>
    <b v="0"/>
    <n v="6"/>
    <b v="0"/>
    <s v="technology/wearables"/>
    <x v="793"/>
    <n v="740.04042857142861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d v="2017-01-30T13:16:53"/>
    <n v="1481908613"/>
    <x v="1001"/>
    <b v="0"/>
    <n v="4"/>
    <b v="0"/>
    <s v="technology/wearables"/>
    <x v="87"/>
    <n v="227.77278688524589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d v="2015-12-17T01:59:00"/>
    <n v="1447777514"/>
    <x v="1002"/>
    <b v="0"/>
    <n v="22"/>
    <b v="0"/>
    <s v="technology/wearables"/>
    <x v="794"/>
    <n v="1547.9137931034484"/>
    <x v="2"/>
    <x v="8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d v="2017-03-16T12:01:01"/>
    <n v="1487091661"/>
    <x v="1003"/>
    <b v="0"/>
    <n v="15"/>
    <b v="0"/>
    <s v="technology/wearables"/>
    <x v="795"/>
    <n v="2424.782608695652"/>
    <x v="2"/>
    <x v="8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d v="2016-02-18T13:00:27"/>
    <n v="1453222827"/>
    <x v="1004"/>
    <b v="0"/>
    <n v="95"/>
    <b v="0"/>
    <s v="technology/wearables"/>
    <x v="796"/>
    <n v="10819.427777777779"/>
    <x v="2"/>
    <x v="8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d v="2015-10-30T10:59:43"/>
    <n v="1443538783"/>
    <x v="1005"/>
    <b v="0"/>
    <n v="161"/>
    <b v="0"/>
    <s v="technology/wearables"/>
    <x v="797"/>
    <n v="150102"/>
    <x v="2"/>
    <x v="8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d v="2014-12-12T03:11:00"/>
    <n v="1417654672"/>
    <x v="1006"/>
    <b v="0"/>
    <n v="8"/>
    <b v="0"/>
    <s v="technology/wearables"/>
    <x v="798"/>
    <n v="570.671875"/>
    <x v="2"/>
    <x v="8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d v="2016-12-14T11:00:23"/>
    <n v="1478095223"/>
    <x v="1007"/>
    <b v="0"/>
    <n v="76"/>
    <b v="0"/>
    <s v="technology/wearables"/>
    <x v="799"/>
    <n v="6833.6214285714286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d v="2016-12-28T15:25:15"/>
    <n v="1480361115"/>
    <x v="1008"/>
    <b v="0"/>
    <n v="1"/>
    <b v="0"/>
    <s v="technology/wearables"/>
    <x v="800"/>
    <n v="50.223295454545458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d v="2016-06-19T10:30:46"/>
    <n v="1463754646"/>
    <x v="1009"/>
    <b v="0"/>
    <n v="101"/>
    <b v="0"/>
    <s v="technology/wearables"/>
    <x v="801"/>
    <n v="11721.333333333334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d v="2016-09-04T22:59:00"/>
    <n v="1468180462"/>
    <x v="1010"/>
    <b v="0"/>
    <n v="4"/>
    <b v="0"/>
    <s v="technology/wearables"/>
    <x v="802"/>
    <n v="227.77278688524589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d v="2014-12-18T17:33:15"/>
    <n v="1415050395"/>
    <x v="1011"/>
    <b v="0"/>
    <n v="1"/>
    <b v="0"/>
    <s v="technology/wearables"/>
    <x v="803"/>
    <n v="50.223295454545458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d v="2017-01-24T06:34:12"/>
    <n v="1481366052"/>
    <x v="1012"/>
    <b v="0"/>
    <n v="775"/>
    <b v="0"/>
    <s v="technology/wearables"/>
    <x v="804"/>
    <n v="1076751.05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d v="2015-12-29T16:00:00"/>
    <n v="1449000056"/>
    <x v="1013"/>
    <b v="0"/>
    <n v="90"/>
    <b v="0"/>
    <s v="technology/wearables"/>
    <x v="805"/>
    <n v="6285.2591666666667"/>
    <x v="2"/>
    <x v="8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d v="2014-12-31T20:03:35"/>
    <n v="1415750615"/>
    <x v="1014"/>
    <b v="0"/>
    <n v="16"/>
    <b v="0"/>
    <s v="technology/wearables"/>
    <x v="806"/>
    <n v="1278.3540625000001"/>
    <x v="2"/>
    <x v="8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d v="2015-11-25T18:04:55"/>
    <n v="1445893495"/>
    <x v="1015"/>
    <b v="0"/>
    <n v="6"/>
    <b v="0"/>
    <s v="technology/wearables"/>
    <x v="129"/>
    <n v="740.04042857142861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d v="2016-04-06T21:34:16"/>
    <n v="1456108456"/>
    <x v="1016"/>
    <b v="0"/>
    <n v="38"/>
    <b v="0"/>
    <s v="technology/wearables"/>
    <x v="807"/>
    <n v="2935.7157894736843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d v="2015-11-21T13:12:15"/>
    <n v="1444666335"/>
    <x v="1017"/>
    <b v="0"/>
    <n v="355"/>
    <b v="0"/>
    <s v="technology/wearables"/>
    <x v="808"/>
    <n v="57197"/>
    <x v="2"/>
    <x v="8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d v="2016-07-14T07:48:53"/>
    <n v="1465904933"/>
    <x v="1018"/>
    <b v="0"/>
    <n v="7"/>
    <b v="0"/>
    <s v="technology/wearables"/>
    <x v="809"/>
    <n v="705.95522388059703"/>
    <x v="2"/>
    <x v="8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d v="2015-02-04T19:22:29"/>
    <n v="1420500149"/>
    <x v="1019"/>
    <b v="0"/>
    <n v="400"/>
    <b v="0"/>
    <s v="technology/wearables"/>
    <x v="810"/>
    <n v="21300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d v="2015-06-01T20:47:00"/>
    <n v="1430617209"/>
    <x v="1020"/>
    <b v="0"/>
    <n v="30"/>
    <b v="1"/>
    <s v="music/electronic music"/>
    <x v="811"/>
    <n v="2533.3331250000001"/>
    <x v="4"/>
    <x v="15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d v="2015-10-17T00:00:00"/>
    <n v="1443074571"/>
    <x v="1021"/>
    <b v="1"/>
    <n v="478"/>
    <b v="1"/>
    <s v="music/electronic music"/>
    <x v="812"/>
    <n v="10554.11"/>
    <x v="4"/>
    <x v="15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d v="2015-05-17T11:31:17"/>
    <n v="1429284677"/>
    <x v="1022"/>
    <b v="1"/>
    <n v="74"/>
    <b v="1"/>
    <s v="music/electronic music"/>
    <x v="813"/>
    <n v="5084.2892307692318"/>
    <x v="4"/>
    <x v="15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d v="2015-06-20T18:04:21"/>
    <n v="1432245861"/>
    <x v="1023"/>
    <b v="0"/>
    <n v="131"/>
    <b v="1"/>
    <s v="music/electronic music"/>
    <x v="814"/>
    <n v="15264.625"/>
    <x v="4"/>
    <x v="15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d v="2016-01-31T09:56:03"/>
    <n v="1451656563"/>
    <x v="1024"/>
    <b v="1"/>
    <n v="61"/>
    <b v="1"/>
    <s v="music/electronic music"/>
    <x v="815"/>
    <n v="5367.37"/>
    <x v="4"/>
    <x v="15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d v="2015-03-16T15:00:37"/>
    <n v="1423944037"/>
    <x v="1025"/>
    <b v="1"/>
    <n v="1071"/>
    <b v="1"/>
    <s v="music/electronic music"/>
    <x v="816"/>
    <n v="76949.820000000007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d v="2016-03-31T04:46:56"/>
    <n v="1456480016"/>
    <x v="1026"/>
    <b v="1"/>
    <n v="122"/>
    <b v="1"/>
    <s v="music/electronic music"/>
    <x v="817"/>
    <n v="9157.5159999999996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d v="2014-10-22T20:49:07"/>
    <n v="1411433347"/>
    <x v="1027"/>
    <b v="1"/>
    <n v="111"/>
    <b v="1"/>
    <s v="music/electronic music"/>
    <x v="818"/>
    <n v="8121.8957142857153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d v="2017-03-06T16:00:00"/>
    <n v="1484924605"/>
    <x v="1028"/>
    <b v="1"/>
    <n v="255"/>
    <b v="1"/>
    <s v="music/electronic music"/>
    <x v="819"/>
    <n v="11727"/>
    <x v="4"/>
    <x v="15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d v="2015-04-04T17:59:00"/>
    <n v="1423501507"/>
    <x v="1029"/>
    <b v="0"/>
    <n v="141"/>
    <b v="1"/>
    <s v="music/electronic music"/>
    <x v="820"/>
    <n v="13106.166666666666"/>
    <x v="4"/>
    <x v="15"/>
  </r>
  <r>
    <x v="1030"/>
    <s v="The Gothsicles - I FEEL SICLE"/>
    <s v="Help fund the latest Gothsicles mega-album, I FEEL SICLE!"/>
    <x v="13"/>
    <x v="754"/>
    <x v="0"/>
    <x v="0"/>
    <s v="USD"/>
    <n v="1473680149"/>
    <d v="2016-09-12T07:35:49"/>
    <n v="1472470549"/>
    <x v="1030"/>
    <b v="0"/>
    <n v="159"/>
    <b v="1"/>
    <s v="music/electronic music"/>
    <x v="821"/>
    <n v="12170.714285714286"/>
    <x v="4"/>
    <x v="15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d v="2015-12-16T14:20:10"/>
    <n v="1447698010"/>
    <x v="1031"/>
    <b v="0"/>
    <n v="99"/>
    <b v="1"/>
    <s v="music/electronic music"/>
    <x v="202"/>
    <n v="9689.887777777778"/>
    <x v="4"/>
    <x v="15"/>
  </r>
  <r>
    <x v="1032"/>
    <s v="Phantom Ship / Coastal (Album Preorder)"/>
    <s v="Ideal for living rooms and open spaces."/>
    <x v="105"/>
    <x v="756"/>
    <x v="0"/>
    <x v="0"/>
    <s v="USD"/>
    <n v="1466697625"/>
    <d v="2016-06-23T12:00:25"/>
    <n v="1464105625"/>
    <x v="1032"/>
    <b v="0"/>
    <n v="96"/>
    <b v="1"/>
    <s v="music/electronic music"/>
    <x v="822"/>
    <n v="9172.2071428571417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d v="2016-12-12T13:34:40"/>
    <n v="1479144880"/>
    <x v="1033"/>
    <b v="0"/>
    <n v="27"/>
    <b v="1"/>
    <s v="music/electronic music"/>
    <x v="823"/>
    <n v="3204.2722222222224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d v="2016-08-04T23:59:00"/>
    <n v="1467604804"/>
    <x v="1034"/>
    <b v="0"/>
    <n v="166"/>
    <b v="1"/>
    <s v="music/electronic music"/>
    <x v="824"/>
    <n v="6500.09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d v="2015-02-11T11:23:40"/>
    <n v="1421076220"/>
    <x v="1035"/>
    <b v="0"/>
    <n v="76"/>
    <b v="1"/>
    <s v="music/electronic music"/>
    <x v="825"/>
    <n v="6833.6214285714286"/>
    <x v="4"/>
    <x v="15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d v="2013-01-07T04:00:00"/>
    <n v="1354790790"/>
    <x v="1036"/>
    <b v="0"/>
    <n v="211"/>
    <b v="1"/>
    <s v="music/electronic music"/>
    <x v="826"/>
    <n v="10742.480000000001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d v="2015-05-18T01:00:00"/>
    <n v="1429991062"/>
    <x v="1037"/>
    <b v="0"/>
    <n v="21"/>
    <b v="1"/>
    <s v="music/electronic music"/>
    <x v="426"/>
    <n v="1658.1821621621621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d v="2016-03-19T00:33:43"/>
    <n v="1455773623"/>
    <x v="1038"/>
    <b v="0"/>
    <n v="61"/>
    <b v="1"/>
    <s v="music/electronic music"/>
    <x v="827"/>
    <n v="5367.37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d v="2016-12-13T03:59:00"/>
    <n v="1479436646"/>
    <x v="1039"/>
    <b v="0"/>
    <n v="30"/>
    <b v="1"/>
    <s v="music/electronic music"/>
    <x v="828"/>
    <n v="2533.3331250000001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d v="2016-08-27T13:00:09"/>
    <n v="1469725209"/>
    <x v="1040"/>
    <b v="0"/>
    <n v="1"/>
    <b v="0"/>
    <s v="journalism/audio"/>
    <x v="385"/>
    <n v="50.223295454545458"/>
    <x v="5"/>
    <x v="16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d v="2014-07-30T21:26:32"/>
    <n v="1405041992"/>
    <x v="1041"/>
    <b v="0"/>
    <n v="0"/>
    <b v="0"/>
    <s v="journalism/audio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d v="2014-09-12T06:00:00"/>
    <n v="1406824948"/>
    <x v="1042"/>
    <b v="0"/>
    <n v="1"/>
    <b v="0"/>
    <s v="journalism/audio"/>
    <x v="829"/>
    <n v="50.223295454545458"/>
    <x v="5"/>
    <x v="16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d v="2015-05-20T02:04:15"/>
    <n v="1429509855"/>
    <x v="1043"/>
    <b v="0"/>
    <n v="292"/>
    <b v="0"/>
    <s v="journalism/audio"/>
    <x v="830"/>
    <n v="8537"/>
    <x v="5"/>
    <x v="16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d v="2015-03-05T16:27:00"/>
    <n v="1420668801"/>
    <x v="1044"/>
    <b v="0"/>
    <n v="2"/>
    <b v="0"/>
    <s v="journalism/audio"/>
    <x v="831"/>
    <n v="91.389593023255813"/>
    <x v="5"/>
    <x v="16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d v="2014-08-23T16:59:10"/>
    <n v="1406235550"/>
    <x v="1045"/>
    <b v="0"/>
    <n v="8"/>
    <b v="0"/>
    <s v="journalism/audio"/>
    <x v="832"/>
    <n v="570.671875"/>
    <x v="5"/>
    <x v="16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d v="2015-12-26T16:26:00"/>
    <n v="1447273560"/>
    <x v="1046"/>
    <b v="0"/>
    <n v="0"/>
    <b v="0"/>
    <s v="journalism/audio"/>
    <x v="109"/>
    <n v="0"/>
    <x v="5"/>
    <x v="16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d v="2014-11-05T16:38:35"/>
    <n v="1412624315"/>
    <x v="1047"/>
    <b v="0"/>
    <n v="1"/>
    <b v="0"/>
    <s v="journalism/audio"/>
    <x v="833"/>
    <n v="50.223295454545458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d v="2016-09-24T21:16:29"/>
    <n v="1471310189"/>
    <x v="1048"/>
    <b v="0"/>
    <n v="4"/>
    <b v="0"/>
    <s v="journalism/audio"/>
    <x v="834"/>
    <n v="227.77278688524589"/>
    <x v="5"/>
    <x v="16"/>
  </r>
  <r>
    <x v="1049"/>
    <s v="J1 (Canceled)"/>
    <s v="------"/>
    <x v="14"/>
    <x v="117"/>
    <x v="1"/>
    <x v="0"/>
    <s v="USD"/>
    <n v="1455272445"/>
    <d v="2016-02-12T06:20:45"/>
    <n v="1452680445"/>
    <x v="1049"/>
    <b v="0"/>
    <n v="0"/>
    <b v="0"/>
    <s v="journalism/audio"/>
    <x v="109"/>
    <n v="0"/>
    <x v="5"/>
    <x v="16"/>
  </r>
  <r>
    <x v="1050"/>
    <s v="The (Secular) Barbershop Podcast (Canceled)"/>
    <s v="Secularism is on the rise and I hear you.Talk to me."/>
    <x v="30"/>
    <x v="117"/>
    <x v="1"/>
    <x v="0"/>
    <s v="USD"/>
    <n v="1442257677"/>
    <d v="2015-09-14T15:07:57"/>
    <n v="1439665677"/>
    <x v="1050"/>
    <b v="0"/>
    <n v="0"/>
    <b v="0"/>
    <s v="journalism/audio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d v="2014-08-26T20:20:25"/>
    <n v="1406679625"/>
    <x v="1051"/>
    <b v="0"/>
    <n v="0"/>
    <b v="0"/>
    <s v="journalism/audio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d v="2016-06-06T16:09:00"/>
    <n v="1461438495"/>
    <x v="1052"/>
    <b v="0"/>
    <n v="0"/>
    <b v="0"/>
    <s v="journalism/audio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d v="2017-03-06T00:08:52"/>
    <n v="1486613332"/>
    <x v="1053"/>
    <b v="0"/>
    <n v="1"/>
    <b v="0"/>
    <s v="journalism/audio"/>
    <x v="460"/>
    <n v="50.223295454545458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d v="2014-08-10T18:00:00"/>
    <n v="1405110399"/>
    <x v="1054"/>
    <b v="0"/>
    <n v="0"/>
    <b v="0"/>
    <s v="journalism/audio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d v="2016-03-07T19:49:05"/>
    <n v="1454802545"/>
    <x v="1055"/>
    <b v="0"/>
    <n v="0"/>
    <b v="0"/>
    <s v="journalism/audio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d v="2015-04-24T12:16:17"/>
    <n v="1424711777"/>
    <x v="1056"/>
    <b v="0"/>
    <n v="0"/>
    <b v="0"/>
    <s v="journalism/audio"/>
    <x v="109"/>
    <n v="0"/>
    <x v="5"/>
    <x v="16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d v="2016-12-04T17:54:43"/>
    <n v="1478292883"/>
    <x v="1057"/>
    <b v="0"/>
    <n v="0"/>
    <b v="0"/>
    <s v="journalism/audio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d v="2015-03-25T20:00:00"/>
    <n v="1423777043"/>
    <x v="1058"/>
    <b v="0"/>
    <n v="0"/>
    <b v="0"/>
    <s v="journalism/audio"/>
    <x v="109"/>
    <n v="0"/>
    <x v="5"/>
    <x v="16"/>
  </r>
  <r>
    <x v="1059"/>
    <s v="Voice Over Artist (Canceled)"/>
    <s v="Turning myself into a vocal artist."/>
    <x v="184"/>
    <x v="117"/>
    <x v="1"/>
    <x v="0"/>
    <s v="USD"/>
    <n v="1426269456"/>
    <d v="2015-03-13T13:57:36"/>
    <n v="1423681056"/>
    <x v="1059"/>
    <b v="0"/>
    <n v="0"/>
    <b v="0"/>
    <s v="journalism/audio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d v="2015-04-15T17:54:53"/>
    <n v="1426542893"/>
    <x v="1060"/>
    <b v="0"/>
    <n v="1"/>
    <b v="0"/>
    <s v="journalism/audio"/>
    <x v="460"/>
    <n v="50.223295454545458"/>
    <x v="5"/>
    <x v="16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d v="2016-05-01T21:00:00"/>
    <n v="1456987108"/>
    <x v="1061"/>
    <b v="0"/>
    <n v="0"/>
    <b v="0"/>
    <s v="journalism/audio"/>
    <x v="109"/>
    <n v="0"/>
    <x v="5"/>
    <x v="16"/>
  </r>
  <r>
    <x v="1062"/>
    <s v="RETURNING AT A LATER DATE"/>
    <s v="SEE US ON PATREON www.badgirlartwork.com"/>
    <x v="212"/>
    <x v="121"/>
    <x v="1"/>
    <x v="0"/>
    <s v="USD"/>
    <n v="1468351341"/>
    <d v="2016-07-12T15:22:21"/>
    <n v="1467746541"/>
    <x v="1062"/>
    <b v="0"/>
    <n v="4"/>
    <b v="0"/>
    <s v="journalism/audio"/>
    <x v="835"/>
    <n v="227.77278688524589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d v="2016-08-30T20:44:22"/>
    <n v="1470012262"/>
    <x v="1063"/>
    <b v="0"/>
    <n v="0"/>
    <b v="0"/>
    <s v="journalism/audio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d v="2013-07-07T01:28:23"/>
    <n v="1369286903"/>
    <x v="1064"/>
    <b v="0"/>
    <n v="123"/>
    <b v="0"/>
    <s v="games/video games"/>
    <x v="836"/>
    <n v="23882.416666666668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d v="2014-02-19T05:08:42"/>
    <n v="1390381722"/>
    <x v="1065"/>
    <b v="0"/>
    <n v="5"/>
    <b v="0"/>
    <s v="games/video games"/>
    <x v="837"/>
    <n v="347.37"/>
    <x v="6"/>
    <x v="17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d v="2013-08-04T19:06:22"/>
    <n v="1371769582"/>
    <x v="1066"/>
    <b v="0"/>
    <n v="148"/>
    <b v="0"/>
    <s v="games/video games"/>
    <x v="838"/>
    <n v="10681.666666666666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d v="2013-12-21T16:32:11"/>
    <n v="1385065931"/>
    <x v="1067"/>
    <b v="0"/>
    <n v="10"/>
    <b v="0"/>
    <s v="games/video games"/>
    <x v="839"/>
    <n v="842.98978723404264"/>
    <x v="6"/>
    <x v="17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d v="2016-04-10T03:54:24"/>
    <n v="1457686464"/>
    <x v="1068"/>
    <b v="0"/>
    <n v="4"/>
    <b v="0"/>
    <s v="games/video games"/>
    <x v="840"/>
    <n v="227.77278688524589"/>
    <x v="6"/>
    <x v="17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d v="2013-11-26T02:30:59"/>
    <n v="1382679059"/>
    <x v="1069"/>
    <b v="0"/>
    <n v="21"/>
    <b v="0"/>
    <s v="games/video games"/>
    <x v="841"/>
    <n v="1658.1821621621621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d v="2012-09-30T20:17:02"/>
    <n v="1347322622"/>
    <x v="1070"/>
    <b v="0"/>
    <n v="2"/>
    <b v="0"/>
    <s v="games/video games"/>
    <x v="449"/>
    <n v="91.389593023255813"/>
    <x v="6"/>
    <x v="17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d v="2015-11-17T15:04:53"/>
    <n v="1445191493"/>
    <x v="1071"/>
    <b v="0"/>
    <n v="0"/>
    <b v="0"/>
    <s v="games/video games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d v="2014-02-05T15:58:17"/>
    <n v="1389038297"/>
    <x v="1072"/>
    <b v="0"/>
    <n v="4"/>
    <b v="0"/>
    <s v="games/video games"/>
    <x v="842"/>
    <n v="227.77278688524589"/>
    <x v="6"/>
    <x v="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d v="2011-10-16T19:09:01"/>
    <n v="1316214541"/>
    <x v="1073"/>
    <b v="0"/>
    <n v="1"/>
    <b v="0"/>
    <s v="games/video games"/>
    <x v="843"/>
    <n v="50.223295454545458"/>
    <x v="6"/>
    <x v="17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d v="2014-01-04T00:09:05"/>
    <n v="1386216545"/>
    <x v="1074"/>
    <b v="0"/>
    <n v="30"/>
    <b v="0"/>
    <s v="games/video games"/>
    <x v="844"/>
    <n v="2533.3331250000001"/>
    <x v="6"/>
    <x v="17"/>
  </r>
  <r>
    <x v="1075"/>
    <s v="Towers Of The Apocalypse"/>
    <s v="Fully 3D, post Apocalyptic themed tower defense video game. New take on the genre."/>
    <x v="28"/>
    <x v="372"/>
    <x v="2"/>
    <x v="0"/>
    <s v="USD"/>
    <n v="1336340516"/>
    <d v="2012-05-06T17:41:56"/>
    <n v="1333748516"/>
    <x v="1075"/>
    <b v="0"/>
    <n v="3"/>
    <b v="0"/>
    <s v="games/video games"/>
    <x v="684"/>
    <n v="191.76785714285714"/>
    <x v="6"/>
    <x v="17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d v="2014-09-11T05:04:10"/>
    <n v="1405674250"/>
    <x v="1076"/>
    <b v="0"/>
    <n v="975"/>
    <b v="0"/>
    <s v="games/video games"/>
    <x v="845"/>
    <n v="47074"/>
    <x v="6"/>
    <x v="17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d v="2016-01-14T00:00:11"/>
    <n v="1450152011"/>
    <x v="1077"/>
    <b v="0"/>
    <n v="167"/>
    <b v="0"/>
    <s v="games/video games"/>
    <x v="846"/>
    <n v="11603.6625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d v="2011-07-22T00:42:01"/>
    <n v="1307421721"/>
    <x v="1078"/>
    <b v="0"/>
    <n v="5"/>
    <b v="0"/>
    <s v="games/video games"/>
    <x v="847"/>
    <n v="347.37"/>
    <x v="6"/>
    <x v="17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d v="2016-05-14T09:35:36"/>
    <n v="1461072936"/>
    <x v="1079"/>
    <b v="0"/>
    <n v="18"/>
    <b v="0"/>
    <s v="games/video games"/>
    <x v="848"/>
    <n v="1443.423"/>
    <x v="6"/>
    <x v="17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d v="2014-05-10T23:18:53"/>
    <n v="1397186333"/>
    <x v="1080"/>
    <b v="0"/>
    <n v="98"/>
    <b v="0"/>
    <s v="games/video games"/>
    <x v="849"/>
    <n v="7234.5714285714284"/>
    <x v="6"/>
    <x v="17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d v="2015-01-28T18:14:52"/>
    <n v="1419891292"/>
    <x v="1081"/>
    <b v="0"/>
    <n v="4"/>
    <b v="0"/>
    <s v="games/video games"/>
    <x v="850"/>
    <n v="227.77278688524589"/>
    <x v="6"/>
    <x v="17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d v="2012-08-10T17:44:48"/>
    <n v="1342043088"/>
    <x v="1082"/>
    <b v="0"/>
    <n v="3"/>
    <b v="0"/>
    <s v="games/video games"/>
    <x v="470"/>
    <n v="191.76785714285714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d v="2014-08-02T11:49:43"/>
    <n v="1401810583"/>
    <x v="1083"/>
    <b v="0"/>
    <n v="1"/>
    <b v="0"/>
    <s v="games/video games"/>
    <x v="380"/>
    <n v="50.223295454545458"/>
    <x v="6"/>
    <x v="17"/>
  </r>
  <r>
    <x v="1084"/>
    <s v="My own channel"/>
    <s v="I want to start my own channel for gaming"/>
    <x v="131"/>
    <x v="117"/>
    <x v="2"/>
    <x v="0"/>
    <s v="USD"/>
    <n v="1407534804"/>
    <d v="2014-08-08T17:53:24"/>
    <n v="1404942804"/>
    <x v="1084"/>
    <b v="0"/>
    <n v="0"/>
    <b v="0"/>
    <s v="games/video games"/>
    <x v="109"/>
    <n v="0"/>
    <x v="6"/>
    <x v="17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d v="2016-03-14T11:06:15"/>
    <n v="1455379575"/>
    <x v="1085"/>
    <b v="0"/>
    <n v="9"/>
    <b v="0"/>
    <s v="games/video games"/>
    <x v="851"/>
    <n v="751.21245614035092"/>
    <x v="6"/>
    <x v="17"/>
  </r>
  <r>
    <x v="1086"/>
    <s v="Cyber Universe Online"/>
    <s v="Humanity's future in the Galaxy"/>
    <x v="102"/>
    <x v="493"/>
    <x v="2"/>
    <x v="0"/>
    <s v="USD"/>
    <n v="1408913291"/>
    <d v="2014-08-24T16:48:11"/>
    <n v="1406321291"/>
    <x v="1086"/>
    <b v="0"/>
    <n v="2"/>
    <b v="0"/>
    <s v="games/video games"/>
    <x v="852"/>
    <n v="91.389593023255813"/>
    <x v="6"/>
    <x v="17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d v="2014-06-15T13:08:07"/>
    <n v="1400260087"/>
    <x v="1087"/>
    <b v="0"/>
    <n v="0"/>
    <b v="0"/>
    <s v="games/video games"/>
    <x v="109"/>
    <n v="0"/>
    <x v="6"/>
    <x v="17"/>
  </r>
  <r>
    <x v="1088"/>
    <s v="Still Alive"/>
    <s v="A fresh twist on survival games. Intense, high-stakes 30 minute rounds for up to 10 players."/>
    <x v="101"/>
    <x v="773"/>
    <x v="2"/>
    <x v="0"/>
    <s v="USD"/>
    <n v="1398366667"/>
    <d v="2014-04-24T15:11:07"/>
    <n v="1395774667"/>
    <x v="1088"/>
    <b v="0"/>
    <n v="147"/>
    <b v="0"/>
    <s v="games/video games"/>
    <x v="853"/>
    <n v="14220.75375"/>
    <x v="6"/>
    <x v="17"/>
  </r>
  <r>
    <x v="1089"/>
    <s v="Farabel"/>
    <s v="Farabel is a single player turn-based fantasy strategy game for Mac/PC/Linux"/>
    <x v="36"/>
    <x v="774"/>
    <x v="2"/>
    <x v="6"/>
    <s v="EUR"/>
    <n v="1435293175"/>
    <d v="2015-06-26T00:32:55"/>
    <n v="1432701175"/>
    <x v="1089"/>
    <b v="0"/>
    <n v="49"/>
    <b v="0"/>
    <s v="games/video games"/>
    <x v="854"/>
    <n v="2909.8"/>
    <x v="6"/>
    <x v="17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d v="2015-05-29T00:27:33"/>
    <n v="1430281653"/>
    <x v="1090"/>
    <b v="0"/>
    <n v="1"/>
    <b v="0"/>
    <s v="games/video games"/>
    <x v="855"/>
    <n v="50.223295454545458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d v="2016-04-10T14:41:12"/>
    <n v="1457725272"/>
    <x v="1091"/>
    <b v="0"/>
    <n v="2"/>
    <b v="0"/>
    <s v="games/video games"/>
    <x v="856"/>
    <n v="91.389593023255813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d v="2013-01-05T20:37:18"/>
    <n v="1354840638"/>
    <x v="1092"/>
    <b v="0"/>
    <n v="7"/>
    <b v="0"/>
    <s v="games/video games"/>
    <x v="857"/>
    <n v="705.9552238805970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d v="2016-02-11T19:22:17"/>
    <n v="1453936937"/>
    <x v="1093"/>
    <b v="0"/>
    <n v="4"/>
    <b v="0"/>
    <s v="games/video games"/>
    <x v="858"/>
    <n v="227.77278688524589"/>
    <x v="6"/>
    <x v="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d v="2011-10-09T13:07:13"/>
    <n v="1315588033"/>
    <x v="1094"/>
    <b v="0"/>
    <n v="27"/>
    <b v="0"/>
    <s v="games/video games"/>
    <x v="859"/>
    <n v="3204.2722222222224"/>
    <x v="6"/>
    <x v="17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d v="2013-08-30T08:53:40"/>
    <n v="1375275220"/>
    <x v="1095"/>
    <b v="0"/>
    <n v="94"/>
    <b v="0"/>
    <s v="games/video games"/>
    <x v="860"/>
    <n v="8782.2181818181834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d v="2014-10-03T23:30:00"/>
    <n v="1409747154"/>
    <x v="1096"/>
    <b v="0"/>
    <n v="29"/>
    <b v="0"/>
    <s v="games/video games"/>
    <x v="861"/>
    <n v="2554.6396296296298"/>
    <x v="6"/>
    <x v="17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d v="2014-03-02T15:01:17"/>
    <n v="1390330877"/>
    <x v="1097"/>
    <b v="0"/>
    <n v="7"/>
    <b v="0"/>
    <s v="games/video games"/>
    <x v="862"/>
    <n v="705.95522388059703"/>
    <x v="6"/>
    <x v="17"/>
  </r>
  <r>
    <x v="1098"/>
    <s v="Kick, Punch... Fireball"/>
    <s v="Kick, Punch... Fireball is an FPS type arena game set inside the fantasy world."/>
    <x v="31"/>
    <x v="780"/>
    <x v="2"/>
    <x v="0"/>
    <s v="USD"/>
    <n v="1397413095"/>
    <d v="2014-04-13T14:18:15"/>
    <n v="1394821095"/>
    <x v="1098"/>
    <b v="0"/>
    <n v="22"/>
    <b v="0"/>
    <s v="games/video games"/>
    <x v="863"/>
    <n v="1547.9137931034484"/>
    <x v="6"/>
    <x v="17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d v="2015-05-13T16:04:28"/>
    <n v="1428955468"/>
    <x v="1099"/>
    <b v="0"/>
    <n v="1"/>
    <b v="0"/>
    <s v="games/video games"/>
    <x v="724"/>
    <n v="50.223295454545458"/>
    <x v="6"/>
    <x v="17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d v="2016-02-13T22:39:31"/>
    <n v="1452825571"/>
    <x v="1100"/>
    <b v="0"/>
    <n v="10"/>
    <b v="0"/>
    <s v="games/video games"/>
    <x v="453"/>
    <n v="842.98978723404264"/>
    <x v="6"/>
    <x v="17"/>
  </r>
  <r>
    <x v="1101"/>
    <s v="Strain Wars"/>
    <s v="Different strains of marijuana leafs battling to the death to see which one is the top strain."/>
    <x v="57"/>
    <x v="781"/>
    <x v="2"/>
    <x v="0"/>
    <s v="USD"/>
    <n v="1468519920"/>
    <d v="2016-07-14T14:12:00"/>
    <n v="1466188338"/>
    <x v="1101"/>
    <b v="0"/>
    <n v="6"/>
    <b v="0"/>
    <s v="games/video games"/>
    <x v="864"/>
    <n v="740.04042857142861"/>
    <x v="6"/>
    <x v="17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d v="2013-12-09T01:59:00"/>
    <n v="1383095125"/>
    <x v="1102"/>
    <b v="0"/>
    <n v="24"/>
    <b v="0"/>
    <s v="games/video games"/>
    <x v="865"/>
    <n v="1764.2944117647057"/>
    <x v="6"/>
    <x v="17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d v="2016-06-18T01:19:50"/>
    <n v="1461043190"/>
    <x v="1103"/>
    <b v="0"/>
    <n v="15"/>
    <b v="0"/>
    <s v="games/video games"/>
    <x v="866"/>
    <n v="2424.782608695652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d v="2014-06-11T05:50:21"/>
    <n v="1399888221"/>
    <x v="1104"/>
    <b v="0"/>
    <n v="37"/>
    <b v="0"/>
    <s v="games/video games"/>
    <x v="867"/>
    <n v="4326.8844444444449"/>
    <x v="6"/>
    <x v="17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d v="2014-03-23T22:15:27"/>
    <n v="1393038927"/>
    <x v="1105"/>
    <b v="0"/>
    <n v="20"/>
    <b v="0"/>
    <s v="games/video games"/>
    <x v="868"/>
    <n v="1494.1595454545457"/>
    <x v="6"/>
    <x v="1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d v="2012-04-04T12:46:15"/>
    <n v="1330969575"/>
    <x v="1106"/>
    <b v="0"/>
    <n v="7"/>
    <b v="0"/>
    <s v="games/video games"/>
    <x v="869"/>
    <n v="705.9552238805970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d v="2014-07-23T16:40:24"/>
    <n v="1403556024"/>
    <x v="1107"/>
    <b v="0"/>
    <n v="0"/>
    <b v="0"/>
    <s v="games/video games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d v="2012-04-13T10:17:15"/>
    <n v="1329146235"/>
    <x v="1108"/>
    <b v="0"/>
    <n v="21"/>
    <b v="0"/>
    <s v="games/video games"/>
    <x v="870"/>
    <n v="1658.1821621621621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d v="2016-11-18T15:03:10"/>
    <n v="1476900190"/>
    <x v="1109"/>
    <b v="0"/>
    <n v="3"/>
    <b v="0"/>
    <s v="games/video games"/>
    <x v="871"/>
    <n v="191.76785714285714"/>
    <x v="6"/>
    <x v="17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d v="2012-12-07T18:23:42"/>
    <n v="1352327022"/>
    <x v="1110"/>
    <b v="0"/>
    <n v="11"/>
    <b v="0"/>
    <s v="games/video games"/>
    <x v="872"/>
    <n v="1461.2"/>
    <x v="6"/>
    <x v="17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d v="2016-01-08T00:53:10"/>
    <n v="1449636790"/>
    <x v="1111"/>
    <b v="0"/>
    <n v="1"/>
    <b v="0"/>
    <s v="games/video games"/>
    <x v="167"/>
    <n v="50.223295454545458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d v="2015-01-19T04:30:00"/>
    <n v="1416507211"/>
    <x v="1112"/>
    <b v="0"/>
    <n v="312"/>
    <b v="0"/>
    <s v="games/video games"/>
    <x v="873"/>
    <n v="31272.92"/>
    <x v="6"/>
    <x v="17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d v="2014-08-14T19:27:00"/>
    <n v="1405466820"/>
    <x v="1113"/>
    <b v="0"/>
    <n v="1"/>
    <b v="0"/>
    <s v="games/video games"/>
    <x v="724"/>
    <n v="50.223295454545458"/>
    <x v="6"/>
    <x v="17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d v="2013-10-09T04:18:07"/>
    <n v="1378714687"/>
    <x v="1114"/>
    <b v="0"/>
    <n v="3"/>
    <b v="0"/>
    <s v="games/video games"/>
    <x v="874"/>
    <n v="191.76785714285714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d v="2016-03-30T11:41:35"/>
    <n v="1456764095"/>
    <x v="1115"/>
    <b v="0"/>
    <n v="4"/>
    <b v="0"/>
    <s v="games/video games"/>
    <x v="875"/>
    <n v="227.77278688524589"/>
    <x v="6"/>
    <x v="17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d v="2012-06-09T16:20:08"/>
    <n v="1334089208"/>
    <x v="1116"/>
    <b v="0"/>
    <n v="10"/>
    <b v="0"/>
    <s v="games/video games"/>
    <x v="876"/>
    <n v="842.98978723404264"/>
    <x v="6"/>
    <x v="17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d v="2015-12-25T10:21:53"/>
    <n v="1448461313"/>
    <x v="1117"/>
    <b v="0"/>
    <n v="8"/>
    <b v="0"/>
    <s v="games/video games"/>
    <x v="877"/>
    <n v="570.6718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d v="2014-04-04T22:59:39"/>
    <n v="1394078379"/>
    <x v="1118"/>
    <b v="0"/>
    <n v="3"/>
    <b v="0"/>
    <s v="games/video games"/>
    <x v="878"/>
    <n v="191.76785714285714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d v="2014-04-06T15:01:04"/>
    <n v="1395687664"/>
    <x v="1119"/>
    <b v="0"/>
    <n v="1"/>
    <b v="0"/>
    <s v="games/video games"/>
    <x v="879"/>
    <n v="50.223295454545458"/>
    <x v="6"/>
    <x v="17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d v="2011-10-28T16:56:40"/>
    <n v="1315947400"/>
    <x v="1120"/>
    <b v="0"/>
    <n v="0"/>
    <b v="0"/>
    <s v="games/video games"/>
    <x v="109"/>
    <n v="0"/>
    <x v="6"/>
    <x v="17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d v="2016-03-13T17:25:16"/>
    <n v="1455315916"/>
    <x v="1121"/>
    <b v="0"/>
    <n v="5"/>
    <b v="0"/>
    <s v="games/video games"/>
    <x v="880"/>
    <n v="347.37"/>
    <x v="6"/>
    <x v="17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d v="2013-05-30T12:53:45"/>
    <n v="1368723225"/>
    <x v="1122"/>
    <b v="0"/>
    <n v="0"/>
    <b v="0"/>
    <s v="games/video games"/>
    <x v="109"/>
    <n v="0"/>
    <x v="6"/>
    <x v="17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d v="2014-04-19T08:34:08"/>
    <n v="1395318848"/>
    <x v="1123"/>
    <b v="0"/>
    <n v="3"/>
    <b v="0"/>
    <s v="games/video games"/>
    <x v="881"/>
    <n v="191.76785714285714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d v="2015-04-30T12:00:51"/>
    <n v="1427817651"/>
    <x v="1124"/>
    <b v="0"/>
    <n v="7"/>
    <b v="0"/>
    <s v="games/mobile games"/>
    <x v="882"/>
    <n v="705.95522388059703"/>
    <x v="6"/>
    <x v="18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d v="2015-09-25T10:58:50"/>
    <n v="1438009130"/>
    <x v="1125"/>
    <b v="0"/>
    <n v="0"/>
    <b v="0"/>
    <s v="games/mobile games"/>
    <x v="109"/>
    <n v="0"/>
    <x v="6"/>
    <x v="18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d v="2016-07-14T03:51:34"/>
    <n v="1465890694"/>
    <x v="1126"/>
    <b v="0"/>
    <n v="2"/>
    <b v="0"/>
    <s v="games/mobile games"/>
    <x v="724"/>
    <n v="91.389593023255813"/>
    <x v="6"/>
    <x v="18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d v="2014-11-14T17:30:00"/>
    <n v="1413318600"/>
    <x v="1127"/>
    <b v="0"/>
    <n v="23"/>
    <b v="0"/>
    <s v="games/mobile games"/>
    <x v="883"/>
    <n v="2210.1433333333334"/>
    <x v="6"/>
    <x v="18"/>
  </r>
  <r>
    <x v="1128"/>
    <s v="Flying Turds"/>
    <s v="#havingfunFTW"/>
    <x v="28"/>
    <x v="116"/>
    <x v="2"/>
    <x v="1"/>
    <s v="GBP"/>
    <n v="1407425717"/>
    <d v="2014-08-07T11:35:17"/>
    <n v="1404833717"/>
    <x v="1128"/>
    <b v="0"/>
    <n v="1"/>
    <b v="0"/>
    <s v="games/mobile games"/>
    <x v="370"/>
    <n v="50.223295454545458"/>
    <x v="6"/>
    <x v="18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d v="2016-06-05T02:21:33"/>
    <n v="1462515693"/>
    <x v="1129"/>
    <b v="0"/>
    <n v="2"/>
    <b v="0"/>
    <s v="games/mobile games"/>
    <x v="884"/>
    <n v="91.389593023255813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d v="2014-11-25T20:55:00"/>
    <n v="1411775700"/>
    <x v="1130"/>
    <b v="0"/>
    <n v="3"/>
    <b v="0"/>
    <s v="games/mobile games"/>
    <x v="881"/>
    <n v="191.76785714285714"/>
    <x v="6"/>
    <x v="18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d v="2015-12-24T17:47:48"/>
    <n v="1448401668"/>
    <x v="1131"/>
    <b v="0"/>
    <n v="0"/>
    <b v="0"/>
    <s v="games/mobile games"/>
    <x v="109"/>
    <n v="0"/>
    <x v="6"/>
    <x v="1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d v="2016-12-31T22:46:11"/>
    <n v="1480646771"/>
    <x v="1132"/>
    <b v="0"/>
    <n v="13"/>
    <b v="0"/>
    <s v="games/mobile games"/>
    <x v="885"/>
    <n v="969.35458333333338"/>
    <x v="6"/>
    <x v="18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d v="2014-07-31T05:46:21"/>
    <n v="1404207981"/>
    <x v="1133"/>
    <b v="0"/>
    <n v="1"/>
    <b v="0"/>
    <s v="games/mobile games"/>
    <x v="886"/>
    <n v="50.223295454545458"/>
    <x v="6"/>
    <x v="18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d v="2014-11-29T00:33:00"/>
    <n v="1416034228"/>
    <x v="1134"/>
    <b v="0"/>
    <n v="1"/>
    <b v="0"/>
    <s v="games/mobile games"/>
    <x v="524"/>
    <n v="50.223295454545458"/>
    <x v="6"/>
    <x v="18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d v="2016-08-06T19:44:54"/>
    <n v="1467935094"/>
    <x v="1135"/>
    <b v="0"/>
    <n v="1"/>
    <b v="0"/>
    <s v="games/mobile games"/>
    <x v="152"/>
    <n v="50.223295454545458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d v="2015-12-19T12:07:09"/>
    <n v="1447949229"/>
    <x v="1136"/>
    <b v="0"/>
    <n v="6"/>
    <b v="0"/>
    <s v="games/mobile games"/>
    <x v="887"/>
    <n v="740.04042857142861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d v="2016-04-23T15:40:21"/>
    <n v="1458848421"/>
    <x v="1137"/>
    <b v="0"/>
    <n v="39"/>
    <b v="0"/>
    <s v="games/mobile games"/>
    <x v="888"/>
    <n v="2905.058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d v="2017-01-21T17:45:31"/>
    <n v="1483307131"/>
    <x v="1138"/>
    <b v="0"/>
    <n v="4"/>
    <b v="0"/>
    <s v="games/mobile games"/>
    <x v="737"/>
    <n v="227.77278688524589"/>
    <x v="6"/>
    <x v="18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d v="2015-01-01T04:20:26"/>
    <n v="1417508426"/>
    <x v="1139"/>
    <b v="0"/>
    <n v="1"/>
    <b v="0"/>
    <s v="games/mobile games"/>
    <x v="889"/>
    <n v="50.223295454545458"/>
    <x v="6"/>
    <x v="18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d v="2015-08-06T07:05:21"/>
    <n v="1436267121"/>
    <x v="1140"/>
    <b v="0"/>
    <n v="0"/>
    <b v="0"/>
    <s v="games/mobile games"/>
    <x v="109"/>
    <n v="0"/>
    <x v="6"/>
    <x v="18"/>
  </r>
  <r>
    <x v="1141"/>
    <s v="Arena Z - Zombie Survival"/>
    <s v="I think this will be a great game!"/>
    <x v="2"/>
    <x v="117"/>
    <x v="2"/>
    <x v="12"/>
    <s v="EUR"/>
    <n v="1436460450"/>
    <d v="2015-07-09T12:47:30"/>
    <n v="1433868450"/>
    <x v="1141"/>
    <b v="0"/>
    <n v="0"/>
    <b v="0"/>
    <s v="games/mobile games"/>
    <x v="109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d v="2015-02-16T20:08:47"/>
    <n v="1421539727"/>
    <x v="1142"/>
    <b v="0"/>
    <n v="0"/>
    <b v="0"/>
    <s v="games/mobile games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d v="2015-12-17T00:38:46"/>
    <n v="1447735126"/>
    <x v="1143"/>
    <b v="0"/>
    <n v="8"/>
    <b v="0"/>
    <s v="games/mobile games"/>
    <x v="890"/>
    <n v="570.671875"/>
    <x v="6"/>
    <x v="18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d v="2015-04-29T00:22:00"/>
    <n v="1427689320"/>
    <x v="1144"/>
    <b v="0"/>
    <n v="0"/>
    <b v="0"/>
    <s v="food/food trucks"/>
    <x v="109"/>
    <n v="0"/>
    <x v="7"/>
    <x v="19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d v="2014-10-02T13:56:32"/>
    <n v="1407088592"/>
    <x v="1145"/>
    <b v="0"/>
    <n v="1"/>
    <b v="0"/>
    <s v="food/food trucks"/>
    <x v="415"/>
    <n v="50.223295454545458"/>
    <x v="7"/>
    <x v="19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d v="2014-05-02T18:52:53"/>
    <n v="1395787973"/>
    <x v="1146"/>
    <b v="0"/>
    <n v="12"/>
    <b v="0"/>
    <s v="food/food trucks"/>
    <x v="891"/>
    <n v="1176.7069565217391"/>
    <x v="7"/>
    <x v="19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d v="2014-10-19T19:19:43"/>
    <n v="1408576783"/>
    <x v="1147"/>
    <b v="0"/>
    <n v="0"/>
    <b v="0"/>
    <s v="food/food trucks"/>
    <x v="109"/>
    <n v="0"/>
    <x v="7"/>
    <x v="19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d v="2016-12-01T01:06:21"/>
    <n v="1477973181"/>
    <x v="1148"/>
    <b v="0"/>
    <n v="3"/>
    <b v="0"/>
    <s v="food/food trucks"/>
    <x v="892"/>
    <n v="191.76785714285714"/>
    <x v="7"/>
    <x v="19"/>
  </r>
  <r>
    <x v="1149"/>
    <s v="The Floridian Food Truck"/>
    <s v="Bringing culturally diverse Floridian cuisine to the people!"/>
    <x v="63"/>
    <x v="735"/>
    <x v="2"/>
    <x v="0"/>
    <s v="USD"/>
    <n v="1466096566"/>
    <d v="2016-06-16T13:02:46"/>
    <n v="1463504566"/>
    <x v="1149"/>
    <b v="0"/>
    <n v="2"/>
    <b v="0"/>
    <s v="food/food trucks"/>
    <x v="840"/>
    <n v="91.389593023255813"/>
    <x v="7"/>
    <x v="19"/>
  </r>
  <r>
    <x v="1150"/>
    <s v="Chef Po's Food Truck"/>
    <s v="Bringing delicious authentic and fusion Taiwanese Food to the West Coast."/>
    <x v="30"/>
    <x v="800"/>
    <x v="2"/>
    <x v="0"/>
    <s v="USD"/>
    <n v="1452293675"/>
    <d v="2016-01-08T18:54:35"/>
    <n v="1447109675"/>
    <x v="1150"/>
    <b v="0"/>
    <n v="6"/>
    <b v="0"/>
    <s v="food/food trucks"/>
    <x v="893"/>
    <n v="740.04042857142861"/>
    <x v="7"/>
    <x v="19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d v="2015-09-06T22:27:43"/>
    <n v="1439000863"/>
    <x v="1151"/>
    <b v="0"/>
    <n v="0"/>
    <b v="0"/>
    <s v="food/food trucks"/>
    <x v="109"/>
    <n v="0"/>
    <x v="7"/>
    <x v="19"/>
  </r>
  <r>
    <x v="1152"/>
    <s v="Peruvian King Food Truck"/>
    <s v="Peruvian food truck with an LA twist."/>
    <x v="194"/>
    <x v="608"/>
    <x v="2"/>
    <x v="0"/>
    <s v="USD"/>
    <n v="1431709312"/>
    <d v="2015-05-15T13:01:52"/>
    <n v="1429117312"/>
    <x v="1152"/>
    <b v="0"/>
    <n v="15"/>
    <b v="0"/>
    <s v="food/food trucks"/>
    <x v="894"/>
    <n v="2424.782608695652"/>
    <x v="7"/>
    <x v="19"/>
  </r>
  <r>
    <x v="1153"/>
    <s v="The Cold Spot Mobile Trailer"/>
    <s v="A mobile concession trailer for snow cones, ice cream, smoothies and more"/>
    <x v="6"/>
    <x v="155"/>
    <x v="2"/>
    <x v="0"/>
    <s v="USD"/>
    <n v="1434647305"/>
    <d v="2015-06-18T13:08:25"/>
    <n v="1432055305"/>
    <x v="1153"/>
    <b v="0"/>
    <n v="1"/>
    <b v="0"/>
    <s v="food/food trucks"/>
    <x v="895"/>
    <n v="50.223295454545458"/>
    <x v="7"/>
    <x v="19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d v="2015-09-05T22:36:46"/>
    <n v="1438915006"/>
    <x v="1154"/>
    <b v="0"/>
    <n v="3"/>
    <b v="0"/>
    <s v="food/food trucks"/>
    <x v="896"/>
    <n v="191.76785714285714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d v="2014-08-14T14:20:08"/>
    <n v="1405448408"/>
    <x v="1155"/>
    <b v="0"/>
    <n v="8"/>
    <b v="0"/>
    <s v="food/food trucks"/>
    <x v="897"/>
    <n v="570.671875"/>
    <x v="7"/>
    <x v="19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d v="2015-02-23T21:42:42"/>
    <n v="1422150162"/>
    <x v="1156"/>
    <b v="0"/>
    <n v="0"/>
    <b v="0"/>
    <s v="food/food trucks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d v="2014-12-05T12:04:40"/>
    <n v="1412607880"/>
    <x v="1157"/>
    <b v="0"/>
    <n v="3"/>
    <b v="0"/>
    <s v="food/food trucks"/>
    <x v="898"/>
    <n v="191.76785714285714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d v="2014-12-08T22:12:08"/>
    <n v="1415499128"/>
    <x v="1158"/>
    <b v="0"/>
    <n v="3"/>
    <b v="0"/>
    <s v="food/food trucks"/>
    <x v="899"/>
    <n v="191.76785714285714"/>
    <x v="7"/>
    <x v="19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d v="2015-06-30T11:45:00"/>
    <n v="1433006765"/>
    <x v="1159"/>
    <b v="0"/>
    <n v="0"/>
    <b v="0"/>
    <s v="food/food trucks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d v="2015-03-27T22:43:06"/>
    <n v="1424922186"/>
    <x v="1160"/>
    <b v="0"/>
    <n v="19"/>
    <b v="0"/>
    <s v="food/food trucks"/>
    <x v="900"/>
    <n v="2005.9729729729729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d v="2015-05-19T11:06:29"/>
    <n v="1430233589"/>
    <x v="1161"/>
    <b v="0"/>
    <n v="0"/>
    <b v="0"/>
    <s v="food/food trucks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d v="2014-09-25T12:24:24"/>
    <n v="1408983864"/>
    <x v="1162"/>
    <b v="0"/>
    <n v="2"/>
    <b v="0"/>
    <s v="food/food trucks"/>
    <x v="901"/>
    <n v="91.389593023255813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d v="2014-08-09T13:22:00"/>
    <n v="1405012920"/>
    <x v="1163"/>
    <b v="0"/>
    <n v="0"/>
    <b v="0"/>
    <s v="food/food trucks"/>
    <x v="109"/>
    <n v="0"/>
    <x v="7"/>
    <x v="19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d v="2016-06-18T13:23:02"/>
    <n v="1463678582"/>
    <x v="1164"/>
    <b v="0"/>
    <n v="0"/>
    <b v="0"/>
    <s v="food/food trucks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d v="2014-07-06T01:08:50"/>
    <n v="1401685730"/>
    <x v="1165"/>
    <b v="0"/>
    <n v="25"/>
    <b v="0"/>
    <s v="food/food trucks"/>
    <x v="902"/>
    <n v="1634.83275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d v="2015-06-26T00:00:00"/>
    <n v="1432640342"/>
    <x v="1166"/>
    <b v="0"/>
    <n v="8"/>
    <b v="0"/>
    <s v="food/food trucks"/>
    <x v="903"/>
    <n v="570.671875"/>
    <x v="7"/>
    <x v="19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d v="2014-09-12T13:38:15"/>
    <n v="1407865095"/>
    <x v="1167"/>
    <b v="0"/>
    <n v="16"/>
    <b v="0"/>
    <s v="food/food trucks"/>
    <x v="904"/>
    <n v="1278.3540625000001"/>
    <x v="7"/>
    <x v="19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d v="2016-09-21T21:17:45"/>
    <n v="1471915065"/>
    <x v="1168"/>
    <b v="0"/>
    <n v="3"/>
    <b v="0"/>
    <s v="food/food trucks"/>
    <x v="905"/>
    <n v="191.76785714285714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d v="2015-02-22T04:29:23"/>
    <n v="1422001763"/>
    <x v="1169"/>
    <b v="0"/>
    <n v="3"/>
    <b v="0"/>
    <s v="food/food trucks"/>
    <x v="906"/>
    <n v="191.76785714285714"/>
    <x v="7"/>
    <x v="19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d v="2015-05-30T17:26:11"/>
    <n v="1430429171"/>
    <x v="1170"/>
    <b v="0"/>
    <n v="2"/>
    <b v="0"/>
    <s v="food/food trucks"/>
    <x v="177"/>
    <n v="91.389593023255813"/>
    <x v="7"/>
    <x v="19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d v="2014-11-13T16:18:47"/>
    <n v="1414351127"/>
    <x v="1171"/>
    <b v="0"/>
    <n v="1"/>
    <b v="0"/>
    <s v="food/food trucks"/>
    <x v="370"/>
    <n v="50.223295454545458"/>
    <x v="7"/>
    <x v="19"/>
  </r>
  <r>
    <x v="1172"/>
    <s v="let your dayz take you to the dogs."/>
    <s v="Bringing YOUR favorite dog recipes to the streets."/>
    <x v="7"/>
    <x v="117"/>
    <x v="2"/>
    <x v="0"/>
    <s v="USD"/>
    <n v="1408551752"/>
    <d v="2014-08-20T12:22:32"/>
    <n v="1405959752"/>
    <x v="1172"/>
    <b v="0"/>
    <n v="0"/>
    <b v="0"/>
    <s v="food/food trucks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d v="2015-08-03T00:27:37"/>
    <n v="1435552057"/>
    <x v="1173"/>
    <b v="0"/>
    <n v="1"/>
    <b v="0"/>
    <s v="food/food trucks"/>
    <x v="907"/>
    <n v="50.223295454545458"/>
    <x v="7"/>
    <x v="19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d v="2016-05-08T16:12:07"/>
    <n v="1460146327"/>
    <x v="1174"/>
    <b v="0"/>
    <n v="19"/>
    <b v="0"/>
    <s v="food/food trucks"/>
    <x v="908"/>
    <n v="2005.9729729729729"/>
    <x v="7"/>
    <x v="19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d v="2015-07-15T13:28:59"/>
    <n v="1434389339"/>
    <x v="1175"/>
    <b v="0"/>
    <n v="9"/>
    <b v="0"/>
    <s v="food/food trucks"/>
    <x v="909"/>
    <n v="751.21245614035092"/>
    <x v="7"/>
    <x v="1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d v="2017-03-06T09:00:00"/>
    <n v="1484094498"/>
    <x v="1176"/>
    <b v="0"/>
    <n v="1"/>
    <b v="0"/>
    <s v="food/food trucks"/>
    <x v="910"/>
    <n v="50.223295454545458"/>
    <x v="7"/>
    <x v="19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d v="2014-10-15T11:51:36"/>
    <n v="1410796296"/>
    <x v="1177"/>
    <b v="0"/>
    <n v="0"/>
    <b v="0"/>
    <s v="food/food trucks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d v="2014-08-16T17:44:12"/>
    <n v="1405633452"/>
    <x v="1178"/>
    <b v="0"/>
    <n v="1"/>
    <b v="0"/>
    <s v="food/food trucks"/>
    <x v="440"/>
    <n v="50.223295454545458"/>
    <x v="7"/>
    <x v="19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d v="2015-10-28T13:17:07"/>
    <n v="1443460627"/>
    <x v="1179"/>
    <b v="0"/>
    <n v="5"/>
    <b v="0"/>
    <s v="food/food trucks"/>
    <x v="911"/>
    <n v="347.37"/>
    <x v="7"/>
    <x v="19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d v="2014-06-28T15:21:54"/>
    <n v="1400786514"/>
    <x v="1180"/>
    <b v="0"/>
    <n v="85"/>
    <b v="0"/>
    <s v="food/food trucks"/>
    <x v="912"/>
    <n v="5735"/>
    <x v="7"/>
    <x v="19"/>
  </r>
  <r>
    <x v="1181"/>
    <s v="Gringo Loco Tacos Food Truck"/>
    <s v="Bringing the best tacos to the streets of Chicago!"/>
    <x v="63"/>
    <x v="460"/>
    <x v="2"/>
    <x v="0"/>
    <s v="USD"/>
    <n v="1425197321"/>
    <d v="2015-03-01T04:08:41"/>
    <n v="1422605321"/>
    <x v="1181"/>
    <b v="0"/>
    <n v="3"/>
    <b v="0"/>
    <s v="food/food trucks"/>
    <x v="168"/>
    <n v="191.76785714285714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d v="2017-01-12T12:42:00"/>
    <n v="1482609088"/>
    <x v="1182"/>
    <b v="0"/>
    <n v="4"/>
    <b v="0"/>
    <s v="food/food trucks"/>
    <x v="913"/>
    <n v="227.77278688524589"/>
    <x v="7"/>
    <x v="19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d v="2016-11-01T23:59:00"/>
    <n v="1476391223"/>
    <x v="1183"/>
    <b v="0"/>
    <n v="3"/>
    <b v="0"/>
    <s v="food/food trucks"/>
    <x v="914"/>
    <n v="191.76785714285714"/>
    <x v="7"/>
    <x v="19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d v="2017-02-06T10:23:31"/>
    <n v="1483712611"/>
    <x v="1184"/>
    <b v="0"/>
    <n v="375"/>
    <b v="1"/>
    <s v="photography/photobooks"/>
    <x v="915"/>
    <n v="33061.5"/>
    <x v="8"/>
    <x v="20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d v="2015-06-08T00:00:00"/>
    <n v="1430945149"/>
    <x v="1185"/>
    <b v="0"/>
    <n v="111"/>
    <b v="1"/>
    <s v="photography/photobooks"/>
    <x v="916"/>
    <n v="8121.895714285715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d v="2015-06-01T18:42:00"/>
    <n v="1430340195"/>
    <x v="1186"/>
    <b v="0"/>
    <n v="123"/>
    <b v="1"/>
    <s v="photography/photobooks"/>
    <x v="589"/>
    <n v="23882.416666666668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d v="2015-05-17T14:00:00"/>
    <n v="1429133323"/>
    <x v="1187"/>
    <b v="0"/>
    <n v="70"/>
    <b v="1"/>
    <s v="photography/photobooks"/>
    <x v="917"/>
    <n v="15630.539500000003"/>
    <x v="8"/>
    <x v="2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d v="2016-12-28T12:49:00"/>
    <n v="1481129340"/>
    <x v="1188"/>
    <b v="0"/>
    <n v="85"/>
    <b v="1"/>
    <s v="photography/photobooks"/>
    <x v="918"/>
    <n v="5735"/>
    <x v="8"/>
    <x v="2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d v="2016-06-29T19:29:55"/>
    <n v="1465428595"/>
    <x v="1189"/>
    <b v="0"/>
    <n v="86"/>
    <b v="1"/>
    <s v="photography/photobooks"/>
    <x v="919"/>
    <n v="7921.625"/>
    <x v="8"/>
    <x v="20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d v="2014-08-31T11:58:45"/>
    <n v="1406908725"/>
    <x v="1190"/>
    <b v="0"/>
    <n v="13"/>
    <b v="1"/>
    <s v="photography/photobooks"/>
    <x v="920"/>
    <n v="969.35458333333338"/>
    <x v="8"/>
    <x v="20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d v="2016-03-20T09:29:20"/>
    <n v="1455892160"/>
    <x v="1191"/>
    <b v="0"/>
    <n v="33"/>
    <b v="1"/>
    <s v="photography/photobooks"/>
    <x v="921"/>
    <n v="5887.1719354838715"/>
    <x v="8"/>
    <x v="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d v="2017-02-11T08:09:38"/>
    <n v="1484222978"/>
    <x v="1192"/>
    <b v="0"/>
    <n v="15"/>
    <b v="1"/>
    <s v="photography/photobooks"/>
    <x v="922"/>
    <n v="2424.78260869565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d v="2016-04-09T13:37:33"/>
    <n v="1455043053"/>
    <x v="1193"/>
    <b v="0"/>
    <n v="273"/>
    <b v="1"/>
    <s v="photography/photobooks"/>
    <x v="923"/>
    <n v="21831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d v="2015-04-08T07:42:59"/>
    <n v="1425901379"/>
    <x v="1194"/>
    <b v="0"/>
    <n v="714"/>
    <b v="1"/>
    <s v="photography/photobooks"/>
    <x v="924"/>
    <n v="40280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d v="2015-12-20T05:00:00"/>
    <n v="1445415653"/>
    <x v="1195"/>
    <b v="0"/>
    <n v="170"/>
    <b v="1"/>
    <s v="photography/photobooks"/>
    <x v="920"/>
    <n v="18868.25"/>
    <x v="8"/>
    <x v="2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d v="2015-12-18T15:38:59"/>
    <n v="1447875539"/>
    <x v="1196"/>
    <b v="0"/>
    <n v="512"/>
    <b v="1"/>
    <s v="photography/photobooks"/>
    <x v="925"/>
    <n v="39137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d v="2016-06-13T01:59:00"/>
    <n v="1463155034"/>
    <x v="1197"/>
    <b v="0"/>
    <n v="314"/>
    <b v="1"/>
    <s v="photography/photobooks"/>
    <x v="926"/>
    <n v="33030.67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d v="2015-12-30T23:00:00"/>
    <n v="1448463086"/>
    <x v="1198"/>
    <b v="0"/>
    <n v="167"/>
    <b v="1"/>
    <s v="photography/photobooks"/>
    <x v="927"/>
    <n v="11603.662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d v="2015-07-08T14:30:00"/>
    <n v="1433615400"/>
    <x v="1199"/>
    <b v="0"/>
    <n v="9"/>
    <b v="1"/>
    <s v="photography/photobooks"/>
    <x v="928"/>
    <n v="751.21245614035092"/>
    <x v="8"/>
    <x v="2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d v="2015-04-16T07:27:36"/>
    <n v="1427369256"/>
    <x v="1200"/>
    <b v="0"/>
    <n v="103"/>
    <b v="1"/>
    <s v="photography/photobooks"/>
    <x v="929"/>
    <n v="13166.442857142858"/>
    <x v="8"/>
    <x v="2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d v="2016-07-15T10:34:06"/>
    <n v="1466001246"/>
    <x v="1201"/>
    <b v="0"/>
    <n v="111"/>
    <b v="1"/>
    <s v="photography/photobooks"/>
    <x v="930"/>
    <n v="8121.8957142857153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d v="2015-06-27T02:55:54"/>
    <n v="1432796154"/>
    <x v="1202"/>
    <b v="0"/>
    <n v="271"/>
    <b v="1"/>
    <s v="photography/photobooks"/>
    <x v="931"/>
    <n v="26165.285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d v="2015-05-31T10:45:27"/>
    <n v="1430491527"/>
    <x v="1203"/>
    <b v="0"/>
    <n v="101"/>
    <b v="1"/>
    <s v="photography/photobooks"/>
    <x v="932"/>
    <n v="11721.333333333334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d v="2015-12-04T01:00:00"/>
    <n v="1445363833"/>
    <x v="1204"/>
    <b v="0"/>
    <n v="57"/>
    <b v="1"/>
    <s v="photography/photobooks"/>
    <x v="933"/>
    <n v="5781.163043478261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d v="2015-06-13T08:09:11"/>
    <n v="1431605351"/>
    <x v="1205"/>
    <b v="0"/>
    <n v="62"/>
    <b v="1"/>
    <s v="photography/photobooks"/>
    <x v="934"/>
    <n v="6333.2266666666674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d v="2017-03-11T09:29:00"/>
    <n v="1486406253"/>
    <x v="1206"/>
    <b v="0"/>
    <n v="32"/>
    <b v="1"/>
    <s v="photography/photobooks"/>
    <x v="935"/>
    <n v="2546.9"/>
    <x v="8"/>
    <x v="20"/>
  </r>
  <r>
    <x v="1207"/>
    <s v="ITALIANA"/>
    <s v="A humanistic photo book about ancestral &amp; post-modern Italy."/>
    <x v="227"/>
    <x v="832"/>
    <x v="0"/>
    <x v="13"/>
    <s v="EUR"/>
    <n v="1459418400"/>
    <d v="2016-03-31T06:00:00"/>
    <n v="1456827573"/>
    <x v="1207"/>
    <b v="0"/>
    <n v="141"/>
    <b v="1"/>
    <s v="photography/photobooks"/>
    <x v="936"/>
    <n v="13106.166666666666"/>
    <x v="8"/>
    <x v="2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d v="2016-03-24T12:01:04"/>
    <n v="1456246864"/>
    <x v="1208"/>
    <b v="0"/>
    <n v="75"/>
    <b v="1"/>
    <s v="photography/photobooks"/>
    <x v="937"/>
    <n v="6039.7753846153846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d v="2017-02-25T16:18:25"/>
    <n v="1485461905"/>
    <x v="1209"/>
    <b v="0"/>
    <n v="46"/>
    <b v="1"/>
    <s v="photography/photobooks"/>
    <x v="938"/>
    <n v="4256.6611999999996"/>
    <x v="8"/>
    <x v="20"/>
  </r>
  <r>
    <x v="1210"/>
    <s v="Det Andra GÃ¶teborg"/>
    <s v="En fotobok om livet i det enda andra GÃ¶teborg i vÃ¤rlden"/>
    <x v="22"/>
    <x v="835"/>
    <x v="0"/>
    <x v="11"/>
    <s v="SEK"/>
    <n v="1433106000"/>
    <d v="2015-05-31T17:00:00"/>
    <n v="1431124572"/>
    <x v="1210"/>
    <b v="0"/>
    <n v="103"/>
    <b v="1"/>
    <s v="photography/photobooks"/>
    <x v="939"/>
    <n v="13166.442857142858"/>
    <x v="8"/>
    <x v="2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d v="2016-06-09T16:47:41"/>
    <n v="1464209261"/>
    <x v="1211"/>
    <b v="0"/>
    <n v="6"/>
    <b v="1"/>
    <s v="photography/photobooks"/>
    <x v="940"/>
    <n v="740.04042857142861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d v="2015-11-26T21:00:00"/>
    <n v="1447195695"/>
    <x v="1212"/>
    <b v="0"/>
    <n v="83"/>
    <b v="1"/>
    <s v="photography/photobooks"/>
    <x v="941"/>
    <n v="4174.1111111111113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d v="2017-01-31T14:08:20"/>
    <n v="1482862100"/>
    <x v="1213"/>
    <b v="0"/>
    <n v="108"/>
    <b v="1"/>
    <s v="photography/photobooks"/>
    <x v="942"/>
    <n v="7348.95499999999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d v="2015-06-09T16:10:05"/>
    <n v="1428696605"/>
    <x v="1214"/>
    <b v="0"/>
    <n v="25"/>
    <b v="1"/>
    <s v="photography/photobooks"/>
    <x v="943"/>
    <n v="1634.83275"/>
    <x v="8"/>
    <x v="20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d v="2014-05-30T18:09:16"/>
    <n v="1398895756"/>
    <x v="1215"/>
    <b v="0"/>
    <n v="549"/>
    <b v="1"/>
    <s v="photography/photobooks"/>
    <x v="944"/>
    <n v="39304.01"/>
    <x v="8"/>
    <x v="20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d v="2015-10-02T19:03:00"/>
    <n v="1441032457"/>
    <x v="1216"/>
    <b v="0"/>
    <n v="222"/>
    <b v="1"/>
    <s v="photography/photobooks"/>
    <x v="945"/>
    <n v="19101.5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d v="2016-07-14T15:25:40"/>
    <n v="1465932340"/>
    <x v="1217"/>
    <b v="0"/>
    <n v="183"/>
    <b v="1"/>
    <s v="photography/photobooks"/>
    <x v="946"/>
    <n v="14542.605"/>
    <x v="8"/>
    <x v="2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d v="2015-10-31T23:00:00"/>
    <n v="1443714800"/>
    <x v="1218"/>
    <b v="0"/>
    <n v="89"/>
    <b v="1"/>
    <s v="photography/photobooks"/>
    <x v="947"/>
    <n v="8175.8975"/>
    <x v="8"/>
    <x v="20"/>
  </r>
  <r>
    <x v="1219"/>
    <s v="The Box"/>
    <s v="The Box is a fine art book of Ron Amato's innovative and seductive photography project."/>
    <x v="229"/>
    <x v="843"/>
    <x v="0"/>
    <x v="0"/>
    <s v="USD"/>
    <n v="1476961513"/>
    <d v="2016-10-20T07:05:13"/>
    <n v="1474369513"/>
    <x v="1219"/>
    <b v="0"/>
    <n v="253"/>
    <b v="1"/>
    <s v="photography/photobooks"/>
    <x v="948"/>
    <n v="33258.113333333335"/>
    <x v="8"/>
    <x v="20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d v="2015-08-25T11:05:12"/>
    <n v="1437923112"/>
    <x v="1220"/>
    <b v="0"/>
    <n v="140"/>
    <b v="1"/>
    <s v="photography/photobooks"/>
    <x v="949"/>
    <n v="12203.018749999999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d v="2016-12-03T20:00:00"/>
    <n v="1478431488"/>
    <x v="1221"/>
    <b v="0"/>
    <n v="103"/>
    <b v="1"/>
    <s v="photography/photobooks"/>
    <x v="950"/>
    <n v="13166.442857142858"/>
    <x v="8"/>
    <x v="20"/>
  </r>
  <r>
    <x v="1222"/>
    <s v="Project Pilgrim"/>
    <s v="Project Pilgrim is my effort to work towards normalizing mental health."/>
    <x v="23"/>
    <x v="846"/>
    <x v="0"/>
    <x v="5"/>
    <s v="CAD"/>
    <n v="1459483200"/>
    <d v="2016-04-01T00:00:00"/>
    <n v="1456852647"/>
    <x v="1222"/>
    <b v="0"/>
    <n v="138"/>
    <b v="1"/>
    <s v="photography/photobooks"/>
    <x v="951"/>
    <n v="11215"/>
    <x v="8"/>
    <x v="2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d v="2016-11-10T01:15:09"/>
    <n v="1476159309"/>
    <x v="1223"/>
    <b v="0"/>
    <n v="191"/>
    <b v="1"/>
    <s v="photography/photobooks"/>
    <x v="952"/>
    <n v="18835.238000000001"/>
    <x v="8"/>
    <x v="20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d v="2014-06-06T09:11:42"/>
    <n v="1396876302"/>
    <x v="1224"/>
    <b v="0"/>
    <n v="18"/>
    <b v="0"/>
    <s v="music/world music"/>
    <x v="953"/>
    <n v="1443.423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d v="2013-10-22T17:44:38"/>
    <n v="1377294278"/>
    <x v="1225"/>
    <b v="0"/>
    <n v="3"/>
    <b v="0"/>
    <s v="music/world music"/>
    <x v="954"/>
    <n v="191.76785714285714"/>
    <x v="4"/>
    <x v="21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d v="2014-04-20T21:00:00"/>
    <n v="1395089981"/>
    <x v="1226"/>
    <b v="0"/>
    <n v="40"/>
    <b v="0"/>
    <s v="music/world music"/>
    <x v="955"/>
    <n v="3923.466666666666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d v="2014-08-07T03:00:00"/>
    <n v="1404770616"/>
    <x v="1227"/>
    <b v="0"/>
    <n v="0"/>
    <b v="0"/>
    <s v="music/world music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d v="2011-09-28T13:30:08"/>
    <n v="1312047008"/>
    <x v="1228"/>
    <b v="0"/>
    <n v="24"/>
    <b v="0"/>
    <s v="music/world music"/>
    <x v="956"/>
    <n v="1764.2944117647057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d v="2012-04-16T12:00:00"/>
    <n v="1331982127"/>
    <x v="1229"/>
    <b v="0"/>
    <n v="1"/>
    <b v="0"/>
    <s v="music/world music"/>
    <x v="957"/>
    <n v="50.223295454545458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d v="2011-02-24T19:20:30"/>
    <n v="1295997630"/>
    <x v="1230"/>
    <b v="0"/>
    <n v="0"/>
    <b v="0"/>
    <s v="music/world music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d v="2015-08-27T21:00:00"/>
    <n v="1436394968"/>
    <x v="1231"/>
    <b v="0"/>
    <n v="0"/>
    <b v="0"/>
    <s v="music/world music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d v="2013-10-06T16:21:10"/>
    <n v="1377030070"/>
    <x v="1232"/>
    <b v="0"/>
    <n v="1"/>
    <b v="0"/>
    <s v="music/world music"/>
    <x v="417"/>
    <n v="50.223295454545458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d v="2012-02-21T18:46:14"/>
    <n v="1328049974"/>
    <x v="1233"/>
    <b v="0"/>
    <n v="6"/>
    <b v="0"/>
    <s v="music/world music"/>
    <x v="958"/>
    <n v="740.04042857142861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d v="2015-02-02T14:55:42"/>
    <n v="1420311342"/>
    <x v="1234"/>
    <b v="0"/>
    <n v="0"/>
    <b v="0"/>
    <s v="music/world music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d v="2013-12-14T23:14:59"/>
    <n v="1383621299"/>
    <x v="1235"/>
    <b v="0"/>
    <n v="6"/>
    <b v="0"/>
    <s v="music/world music"/>
    <x v="959"/>
    <n v="740.04042857142861"/>
    <x v="4"/>
    <x v="21"/>
  </r>
  <r>
    <x v="1236"/>
    <s v="&quot;Volando&quot; CD Release (Canceled)"/>
    <s v="Raising money to give the musicians their due."/>
    <x v="30"/>
    <x v="117"/>
    <x v="1"/>
    <x v="0"/>
    <s v="USD"/>
    <n v="1343491200"/>
    <d v="2012-07-28T12:00:00"/>
    <n v="1342801164"/>
    <x v="1236"/>
    <b v="0"/>
    <n v="0"/>
    <b v="0"/>
    <s v="music/world music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d v="2012-08-24T02:47:45"/>
    <n v="1344062865"/>
    <x v="1237"/>
    <b v="0"/>
    <n v="0"/>
    <b v="0"/>
    <s v="music/world music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d v="2011-08-06T10:38:56"/>
    <n v="1310049536"/>
    <x v="1238"/>
    <b v="0"/>
    <n v="3"/>
    <b v="0"/>
    <s v="music/world music"/>
    <x v="960"/>
    <n v="191.76785714285714"/>
    <x v="4"/>
    <x v="21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d v="2012-01-05T19:06:07"/>
    <n v="1323212767"/>
    <x v="1239"/>
    <b v="0"/>
    <n v="0"/>
    <b v="0"/>
    <s v="music/world music"/>
    <x v="109"/>
    <n v="0"/>
    <x v="4"/>
    <x v="21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d v="2013-07-12T17:51:00"/>
    <n v="1368579457"/>
    <x v="1240"/>
    <b v="0"/>
    <n v="8"/>
    <b v="0"/>
    <s v="music/world music"/>
    <x v="961"/>
    <n v="570.67187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d v="2014-11-03T01:59:00"/>
    <n v="1413057980"/>
    <x v="1241"/>
    <b v="0"/>
    <n v="34"/>
    <b v="0"/>
    <s v="music/world music"/>
    <x v="962"/>
    <n v="3216.0669696969699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d v="2011-09-11T09:18:00"/>
    <n v="1314417502"/>
    <x v="1242"/>
    <b v="0"/>
    <n v="1"/>
    <b v="0"/>
    <s v="music/world music"/>
    <x v="963"/>
    <n v="50.223295454545458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d v="2011-07-08T17:00:00"/>
    <n v="1304888771"/>
    <x v="1243"/>
    <b v="0"/>
    <n v="38"/>
    <b v="0"/>
    <s v="music/world music"/>
    <x v="964"/>
    <n v="2935.7157894736843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d v="2013-04-22T17:00:00"/>
    <n v="1363981723"/>
    <x v="1244"/>
    <b v="1"/>
    <n v="45"/>
    <b v="1"/>
    <s v="music/rock"/>
    <x v="965"/>
    <n v="5035.5005000000001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d v="2014-06-14T10:23:54"/>
    <n v="1400163834"/>
    <x v="1245"/>
    <b v="1"/>
    <n v="17"/>
    <b v="1"/>
    <s v="music/rock"/>
    <x v="966"/>
    <n v="1808.7556603773585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d v="2011-12-05T22:02:29"/>
    <n v="1319245349"/>
    <x v="1246"/>
    <b v="1"/>
    <n v="31"/>
    <b v="1"/>
    <s v="music/rock"/>
    <x v="967"/>
    <n v="2489.3351851851853"/>
    <x v="4"/>
    <x v="11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d v="2013-05-06T03:00:55"/>
    <n v="1365231655"/>
    <x v="1247"/>
    <b v="1"/>
    <n v="50"/>
    <b v="1"/>
    <s v="music/rock"/>
    <x v="968"/>
    <n v="3773.9390909090912"/>
    <x v="4"/>
    <x v="11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d v="2014-06-13T02:59:00"/>
    <n v="1399563953"/>
    <x v="1248"/>
    <b v="1"/>
    <n v="59"/>
    <b v="1"/>
    <s v="music/rock"/>
    <x v="969"/>
    <n v="5506.1350000000002"/>
    <x v="4"/>
    <x v="11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d v="2012-07-07T13:46:51"/>
    <n v="1339091211"/>
    <x v="1249"/>
    <b v="1"/>
    <n v="81"/>
    <b v="1"/>
    <s v="music/rock"/>
    <x v="970"/>
    <n v="4602.4861538461537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d v="2014-09-06T11:25:31"/>
    <n v="1406129131"/>
    <x v="1250"/>
    <b v="1"/>
    <n v="508"/>
    <b v="1"/>
    <s v="music/rock"/>
    <x v="971"/>
    <n v="140646.86333333334"/>
    <x v="4"/>
    <x v="1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d v="2011-09-25T15:32:47"/>
    <n v="1311795167"/>
    <x v="1251"/>
    <b v="1"/>
    <n v="74"/>
    <b v="1"/>
    <s v="music/rock"/>
    <x v="972"/>
    <n v="5084.2892307692318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d v="2013-10-24T19:42:49"/>
    <n v="1380238969"/>
    <x v="1252"/>
    <b v="1"/>
    <n v="141"/>
    <b v="1"/>
    <s v="music/rock"/>
    <x v="973"/>
    <n v="13106.166666666666"/>
    <x v="4"/>
    <x v="11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d v="2014-09-03T14:48:27"/>
    <n v="1407178107"/>
    <x v="1253"/>
    <b v="1"/>
    <n v="711"/>
    <b v="1"/>
    <s v="music/rock"/>
    <x v="974"/>
    <n v="30383.32"/>
    <x v="4"/>
    <x v="11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d v="2011-01-01T00:59:00"/>
    <n v="1288968886"/>
    <x v="1254"/>
    <b v="1"/>
    <n v="141"/>
    <b v="1"/>
    <s v="music/rock"/>
    <x v="975"/>
    <n v="13106.166666666666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d v="2013-12-01T17:17:32"/>
    <n v="1383337052"/>
    <x v="1255"/>
    <b v="1"/>
    <n v="109"/>
    <b v="1"/>
    <s v="music/rock"/>
    <x v="976"/>
    <n v="7005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d v="2012-02-12T18:03:51"/>
    <n v="1326492231"/>
    <x v="1256"/>
    <b v="1"/>
    <n v="361"/>
    <b v="1"/>
    <s v="music/rock"/>
    <x v="977"/>
    <n v="35389.129999999997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d v="2011-04-02T21:03:10"/>
    <n v="1297562590"/>
    <x v="1257"/>
    <b v="1"/>
    <n v="176"/>
    <b v="1"/>
    <s v="music/rock"/>
    <x v="978"/>
    <n v="18110.25"/>
    <x v="4"/>
    <x v="11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d v="2013-08-31T10:40:12"/>
    <n v="1375368012"/>
    <x v="1258"/>
    <b v="1"/>
    <n v="670"/>
    <b v="1"/>
    <s v="music/rock"/>
    <x v="979"/>
    <n v="25577.56"/>
    <x v="4"/>
    <x v="11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d v="2014-06-08T23:59:00"/>
    <n v="1399504664"/>
    <x v="1259"/>
    <b v="1"/>
    <n v="96"/>
    <b v="1"/>
    <s v="music/rock"/>
    <x v="980"/>
    <n v="9172.2071428571417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d v="2014-02-26T16:13:40"/>
    <n v="1390853620"/>
    <x v="1260"/>
    <b v="1"/>
    <n v="74"/>
    <b v="1"/>
    <s v="music/rock"/>
    <x v="981"/>
    <n v="5084.2892307692318"/>
    <x v="4"/>
    <x v="11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d v="2014-01-29T04:13:47"/>
    <n v="1388391227"/>
    <x v="1261"/>
    <b v="1"/>
    <n v="52"/>
    <b v="1"/>
    <s v="music/rock"/>
    <x v="982"/>
    <n v="4562.0091666666667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d v="2014-02-16T14:18:12"/>
    <n v="1389982692"/>
    <x v="1262"/>
    <b v="1"/>
    <n v="105"/>
    <b v="1"/>
    <s v="music/rock"/>
    <x v="983"/>
    <n v="11984.666666666666"/>
    <x v="4"/>
    <x v="11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d v="2014-03-28T21:00:00"/>
    <n v="1393034470"/>
    <x v="1263"/>
    <b v="1"/>
    <n v="41"/>
    <b v="1"/>
    <s v="music/rock"/>
    <x v="984"/>
    <n v="2792.8691304347826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d v="2013-10-29T11:54:43"/>
    <n v="1380556483"/>
    <x v="1264"/>
    <b v="1"/>
    <n v="34"/>
    <b v="1"/>
    <s v="music/rock"/>
    <x v="985"/>
    <n v="3216.0669696969699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d v="2010-11-30T11:43:35"/>
    <n v="1287071015"/>
    <x v="1265"/>
    <b v="1"/>
    <n v="66"/>
    <b v="1"/>
    <s v="music/rock"/>
    <x v="986"/>
    <n v="4160.7966666666662"/>
    <x v="4"/>
    <x v="11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d v="2014-01-11T17:02:25"/>
    <n v="1386882145"/>
    <x v="1266"/>
    <b v="1"/>
    <n v="50"/>
    <b v="1"/>
    <s v="music/rock"/>
    <x v="987"/>
    <n v="3773.9390909090912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d v="2013-07-24T10:02:38"/>
    <n v="1372082558"/>
    <x v="1267"/>
    <b v="1"/>
    <n v="159"/>
    <b v="1"/>
    <s v="music/rock"/>
    <x v="972"/>
    <n v="12170.714285714286"/>
    <x v="4"/>
    <x v="11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d v="2013-09-20T16:17:27"/>
    <n v="1377116247"/>
    <x v="1268"/>
    <b v="1"/>
    <n v="182"/>
    <b v="1"/>
    <s v="music/rock"/>
    <x v="988"/>
    <n v="12651.333333333334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d v="2016-04-15T20:00:00"/>
    <n v="1458157512"/>
    <x v="1269"/>
    <b v="1"/>
    <n v="206"/>
    <b v="1"/>
    <s v="music/rock"/>
    <x v="989"/>
    <n v="17868.901999999998"/>
    <x v="4"/>
    <x v="11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d v="2012-03-25T15:34:02"/>
    <n v="1327523642"/>
    <x v="1270"/>
    <b v="1"/>
    <n v="169"/>
    <b v="1"/>
    <s v="music/rock"/>
    <x v="990"/>
    <n v="10898.9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d v="2013-11-13T13:24:19"/>
    <n v="1381767859"/>
    <x v="1271"/>
    <b v="1"/>
    <n v="31"/>
    <b v="1"/>
    <s v="music/rock"/>
    <x v="972"/>
    <n v="2489.3351851851853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d v="2010-06-15T00:00:00"/>
    <n v="1270576379"/>
    <x v="1272"/>
    <b v="1"/>
    <n v="28"/>
    <b v="1"/>
    <s v="music/rock"/>
    <x v="938"/>
    <n v="3472.1178947368426"/>
    <x v="4"/>
    <x v="11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d v="2014-08-31T13:31:31"/>
    <n v="1406914291"/>
    <x v="1273"/>
    <b v="1"/>
    <n v="54"/>
    <b v="1"/>
    <s v="music/rock"/>
    <x v="991"/>
    <n v="3732.9341666666664"/>
    <x v="4"/>
    <x v="1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d v="2012-08-30T12:33:45"/>
    <n v="1343320425"/>
    <x v="1274"/>
    <b v="1"/>
    <n v="467"/>
    <b v="1"/>
    <s v="music/rock"/>
    <x v="992"/>
    <n v="38743.839999999997"/>
    <x v="4"/>
    <x v="11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d v="2013-08-07T16:49:47"/>
    <n v="1372884587"/>
    <x v="1275"/>
    <b v="1"/>
    <n v="389"/>
    <b v="1"/>
    <s v="music/rock"/>
    <x v="993"/>
    <n v="24321.1"/>
    <x v="4"/>
    <x v="11"/>
  </r>
  <r>
    <x v="1276"/>
    <s v="MR. DREAM GOES TO JAIL"/>
    <s v="Sponsor this Brooklyn punk band's debut seven-inch, MR. DREAM GOES TO JAIL."/>
    <x v="9"/>
    <x v="887"/>
    <x v="0"/>
    <x v="0"/>
    <s v="USD"/>
    <n v="1251777600"/>
    <d v="2009-09-01T00:00:00"/>
    <n v="1247504047"/>
    <x v="1276"/>
    <b v="1"/>
    <n v="68"/>
    <b v="1"/>
    <s v="music/rock"/>
    <x v="994"/>
    <n v="4475.4349999999995"/>
    <x v="4"/>
    <x v="11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d v="2012-09-04T09:29:07"/>
    <n v="1343741347"/>
    <x v="1277"/>
    <b v="1"/>
    <n v="413"/>
    <b v="1"/>
    <s v="music/rock"/>
    <x v="995"/>
    <n v="15918.65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d v="2014-06-24T22:00:00"/>
    <n v="1401196766"/>
    <x v="1278"/>
    <b v="1"/>
    <n v="190"/>
    <b v="1"/>
    <s v="music/rock"/>
    <x v="996"/>
    <n v="11056.33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d v="2014-03-23T21:22:50"/>
    <n v="1392171770"/>
    <x v="1279"/>
    <b v="1"/>
    <n v="189"/>
    <b v="1"/>
    <s v="music/rock"/>
    <x v="997"/>
    <n v="11819.584999999999"/>
    <x v="4"/>
    <x v="11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d v="2011-03-01T14:10:54"/>
    <n v="1291227054"/>
    <x v="1280"/>
    <b v="1"/>
    <n v="130"/>
    <b v="1"/>
    <s v="music/rock"/>
    <x v="998"/>
    <n v="13897.104000000001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d v="2013-07-28T13:50:36"/>
    <n v="1373305836"/>
    <x v="1281"/>
    <b v="1"/>
    <n v="74"/>
    <b v="1"/>
    <s v="music/rock"/>
    <x v="592"/>
    <n v="5084.2892307692318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d v="2013-12-09T00:59:00"/>
    <n v="1383909855"/>
    <x v="1282"/>
    <b v="1"/>
    <n v="274"/>
    <b v="1"/>
    <s v="music/rock"/>
    <x v="999"/>
    <n v="27159"/>
    <x v="4"/>
    <x v="11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d v="2013-03-11T00:00:00"/>
    <n v="1360948389"/>
    <x v="1283"/>
    <b v="1"/>
    <n v="22"/>
    <b v="1"/>
    <s v="music/rock"/>
    <x v="1000"/>
    <n v="1547.9137931034484"/>
    <x v="4"/>
    <x v="11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d v="2016-12-31T12:59:00"/>
    <n v="1481175482"/>
    <x v="1284"/>
    <b v="0"/>
    <n v="31"/>
    <b v="1"/>
    <s v="theater/plays"/>
    <x v="50"/>
    <n v="2489.3351851851853"/>
    <x v="1"/>
    <x v="6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d v="2015-06-20T09:59:35"/>
    <n v="1433512775"/>
    <x v="1285"/>
    <b v="0"/>
    <n v="63"/>
    <b v="1"/>
    <s v="theater/plays"/>
    <x v="1001"/>
    <n v="4218.583333333333"/>
    <x v="1"/>
    <x v="6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d v="2015-02-17T10:00:00"/>
    <n v="1423041227"/>
    <x v="1286"/>
    <b v="0"/>
    <n v="20"/>
    <b v="1"/>
    <s v="theater/plays"/>
    <x v="1002"/>
    <n v="1494.1595454545457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d v="2015-06-12T10:54:16"/>
    <n v="1428936856"/>
    <x v="1287"/>
    <b v="0"/>
    <n v="25"/>
    <b v="1"/>
    <s v="theater/plays"/>
    <x v="1003"/>
    <n v="1634.83275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d v="2016-08-10T00:00:00"/>
    <n v="1468122163"/>
    <x v="1288"/>
    <b v="0"/>
    <n v="61"/>
    <b v="1"/>
    <s v="theater/plays"/>
    <x v="1004"/>
    <n v="5367.37"/>
    <x v="1"/>
    <x v="6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d v="2017-01-03T23:14:05"/>
    <n v="1480907645"/>
    <x v="1289"/>
    <b v="0"/>
    <n v="52"/>
    <b v="1"/>
    <s v="theater/plays"/>
    <x v="1005"/>
    <n v="4562.0091666666667"/>
    <x v="1"/>
    <x v="6"/>
  </r>
  <r>
    <x v="1290"/>
    <s v="I Died... I Came Back, ... Whatever"/>
    <s v="Sometimes your Heart has to STOP for your Life to START."/>
    <x v="8"/>
    <x v="900"/>
    <x v="0"/>
    <x v="0"/>
    <s v="USD"/>
    <n v="1429772340"/>
    <d v="2015-04-23T02:59:00"/>
    <n v="1427121931"/>
    <x v="1290"/>
    <b v="0"/>
    <n v="86"/>
    <b v="1"/>
    <s v="theater/plays"/>
    <x v="1006"/>
    <n v="7921.625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d v="2015-04-07T03:00:00"/>
    <n v="1425224391"/>
    <x v="1291"/>
    <b v="0"/>
    <n v="42"/>
    <b v="1"/>
    <s v="theater/plays"/>
    <x v="945"/>
    <n v="2399.1906250000002"/>
    <x v="1"/>
    <x v="6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d v="2015-10-06T18:59:00"/>
    <n v="1441822828"/>
    <x v="1292"/>
    <b v="0"/>
    <n v="52"/>
    <b v="1"/>
    <s v="theater/plays"/>
    <x v="1007"/>
    <n v="4562.0091666666667"/>
    <x v="1"/>
    <x v="6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d v="2015-11-14T13:49:31"/>
    <n v="1444927771"/>
    <x v="1293"/>
    <b v="0"/>
    <n v="120"/>
    <b v="1"/>
    <s v="theater/plays"/>
    <x v="1008"/>
    <n v="10427.011111111111"/>
    <x v="1"/>
    <x v="6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d v="2015-10-19T07:00:00"/>
    <n v="1443696797"/>
    <x v="1294"/>
    <b v="0"/>
    <n v="22"/>
    <b v="1"/>
    <s v="theater/plays"/>
    <x v="1009"/>
    <n v="1547.9137931034484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d v="2015-07-29T13:00:00"/>
    <n v="1435585497"/>
    <x v="1295"/>
    <b v="0"/>
    <n v="64"/>
    <b v="1"/>
    <s v="theater/plays"/>
    <x v="1010"/>
    <n v="3333.5607692307685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d v="2016-03-13T20:12:53"/>
    <n v="1456189973"/>
    <x v="1296"/>
    <b v="0"/>
    <n v="23"/>
    <b v="1"/>
    <s v="theater/plays"/>
    <x v="1011"/>
    <n v="2210.1433333333334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d v="2016-05-01T13:55:58"/>
    <n v="1459533358"/>
    <x v="1297"/>
    <b v="0"/>
    <n v="238"/>
    <b v="1"/>
    <s v="theater/plays"/>
    <x v="1012"/>
    <n v="22202.625"/>
    <x v="1"/>
    <x v="6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d v="2016-04-28T12:20:32"/>
    <n v="1459268432"/>
    <x v="1298"/>
    <b v="0"/>
    <n v="33"/>
    <b v="1"/>
    <s v="theater/plays"/>
    <x v="1013"/>
    <n v="5887.1719354838715"/>
    <x v="1"/>
    <x v="6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d v="2015-07-14T15:32:39"/>
    <n v="1434310359"/>
    <x v="1299"/>
    <b v="0"/>
    <n v="32"/>
    <b v="1"/>
    <s v="theater/plays"/>
    <x v="1014"/>
    <n v="2546.9"/>
    <x v="1"/>
    <x v="6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d v="2016-06-01T14:57:00"/>
    <n v="1461427938"/>
    <x v="1300"/>
    <b v="0"/>
    <n v="24"/>
    <b v="1"/>
    <s v="theater/plays"/>
    <x v="920"/>
    <n v="1764.2944117647057"/>
    <x v="1"/>
    <x v="6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d v="2015-07-20T23:00:00"/>
    <n v="1436551178"/>
    <x v="1301"/>
    <b v="0"/>
    <n v="29"/>
    <b v="1"/>
    <s v="theater/plays"/>
    <x v="1015"/>
    <n v="2554.6396296296298"/>
    <x v="1"/>
    <x v="6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d v="2016-11-30T22:23:31"/>
    <n v="1477963411"/>
    <x v="1302"/>
    <b v="0"/>
    <n v="50"/>
    <b v="1"/>
    <s v="theater/plays"/>
    <x v="31"/>
    <n v="3773.9390909090912"/>
    <x v="1"/>
    <x v="6"/>
  </r>
  <r>
    <x v="1303"/>
    <s v="Forward Arena Theatre Company: Summer Season"/>
    <s v="Groundbreaking queer theatre."/>
    <x v="8"/>
    <x v="912"/>
    <x v="0"/>
    <x v="1"/>
    <s v="GBP"/>
    <n v="1469962800"/>
    <d v="2016-07-31T07:00:00"/>
    <n v="1468578920"/>
    <x v="1303"/>
    <b v="0"/>
    <n v="108"/>
    <b v="1"/>
    <s v="theater/plays"/>
    <x v="1016"/>
    <n v="7348.954999999999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d v="2017-03-12T23:40:05"/>
    <n v="1484196005"/>
    <x v="1304"/>
    <b v="0"/>
    <n v="104"/>
    <b v="0"/>
    <s v="technology/wearables"/>
    <x v="1017"/>
    <n v="11106.835333333333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d v="2016-07-21T13:30:00"/>
    <n v="1466611108"/>
    <x v="1305"/>
    <b v="0"/>
    <n v="86"/>
    <b v="0"/>
    <s v="technology/wearables"/>
    <x v="1018"/>
    <n v="7921.625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d v="2014-12-04T06:58:54"/>
    <n v="1415098734"/>
    <x v="1306"/>
    <b v="0"/>
    <n v="356"/>
    <b v="0"/>
    <s v="technology/wearables"/>
    <x v="1019"/>
    <n v="43748"/>
    <x v="2"/>
    <x v="8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d v="2016-02-17T08:04:39"/>
    <n v="1453118679"/>
    <x v="1307"/>
    <b v="0"/>
    <n v="45"/>
    <b v="0"/>
    <s v="technology/wearables"/>
    <x v="1020"/>
    <n v="5035.5005000000001"/>
    <x v="2"/>
    <x v="8"/>
  </r>
  <r>
    <x v="1308"/>
    <s v="Boost Band: Wristband Phone Charger (Canceled)"/>
    <s v="Boost Band, a wristband that charges any device"/>
    <x v="3"/>
    <x v="917"/>
    <x v="1"/>
    <x v="0"/>
    <s v="USD"/>
    <n v="1475937812"/>
    <d v="2016-10-08T10:43:32"/>
    <n v="1472481812"/>
    <x v="1308"/>
    <b v="0"/>
    <n v="38"/>
    <b v="0"/>
    <s v="technology/wearables"/>
    <x v="1021"/>
    <n v="2935.7157894736843"/>
    <x v="2"/>
    <x v="8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d v="2015-10-15T17:11:08"/>
    <n v="1441919468"/>
    <x v="1309"/>
    <b v="0"/>
    <n v="35"/>
    <b v="0"/>
    <s v="technology/wearables"/>
    <x v="1022"/>
    <n v="3370.6326923076922"/>
    <x v="2"/>
    <x v="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d v="2016-08-19T12:00:50"/>
    <n v="1467734450"/>
    <x v="1310"/>
    <b v="0"/>
    <n v="24"/>
    <b v="0"/>
    <s v="technology/wearables"/>
    <x v="1023"/>
    <n v="1764.2944117647057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d v="2016-11-30T16:15:19"/>
    <n v="1477509319"/>
    <x v="1311"/>
    <b v="0"/>
    <n v="100"/>
    <b v="0"/>
    <s v="technology/wearables"/>
    <x v="1024"/>
    <n v="24819.85"/>
    <x v="2"/>
    <x v="8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d v="2015-04-18T12:52:02"/>
    <n v="1426783922"/>
    <x v="1312"/>
    <b v="0"/>
    <n v="1"/>
    <b v="0"/>
    <s v="technology/wearables"/>
    <x v="1025"/>
    <n v="50.22329545454545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d v="2016-03-03T13:01:54"/>
    <n v="1454432514"/>
    <x v="1313"/>
    <b v="0"/>
    <n v="122"/>
    <b v="0"/>
    <s v="technology/wearables"/>
    <x v="1026"/>
    <n v="9157.51599999999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d v="2016-10-21T12:04:20"/>
    <n v="1471881860"/>
    <x v="1314"/>
    <b v="0"/>
    <n v="11"/>
    <b v="0"/>
    <s v="technology/wearables"/>
    <x v="1027"/>
    <n v="1461.2"/>
    <x v="2"/>
    <x v="8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d v="2015-11-05T21:00:00"/>
    <n v="1443700648"/>
    <x v="1315"/>
    <b v="0"/>
    <n v="248"/>
    <b v="0"/>
    <s v="technology/wearables"/>
    <x v="1028"/>
    <n v="28832.184999999998"/>
    <x v="2"/>
    <x v="8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d v="2016-02-28T19:05:09"/>
    <n v="1453676709"/>
    <x v="1316"/>
    <b v="0"/>
    <n v="1"/>
    <b v="0"/>
    <s v="technology/wearables"/>
    <x v="1029"/>
    <n v="50.223295454545458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d v="2016-07-21T10:00:00"/>
    <n v="1464586746"/>
    <x v="1317"/>
    <b v="0"/>
    <n v="19"/>
    <b v="0"/>
    <s v="technology/wearables"/>
    <x v="1030"/>
    <n v="2005.9729729729729"/>
    <x v="2"/>
    <x v="8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d v="2015-01-10T21:02:52"/>
    <n v="1418346172"/>
    <x v="1318"/>
    <b v="0"/>
    <n v="135"/>
    <b v="0"/>
    <s v="technology/wearables"/>
    <x v="1031"/>
    <n v="15483.666666666666"/>
    <x v="2"/>
    <x v="8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d v="2014-07-11T12:00:00"/>
    <n v="1403810965"/>
    <x v="1319"/>
    <b v="0"/>
    <n v="9"/>
    <b v="0"/>
    <s v="technology/wearables"/>
    <x v="1032"/>
    <n v="751.21245614035092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d v="2016-12-30T19:00:00"/>
    <n v="1480610046"/>
    <x v="1320"/>
    <b v="0"/>
    <n v="3"/>
    <b v="0"/>
    <s v="technology/wearables"/>
    <x v="1033"/>
    <n v="191.76785714285714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d v="2016-12-23T13:58:57"/>
    <n v="1479923937"/>
    <x v="1321"/>
    <b v="0"/>
    <n v="7"/>
    <b v="0"/>
    <s v="technology/wearables"/>
    <x v="1034"/>
    <n v="705.95522388059703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d v="2015-05-21T11:45:25"/>
    <n v="1429631125"/>
    <x v="1322"/>
    <b v="0"/>
    <n v="4"/>
    <b v="0"/>
    <s v="technology/wearables"/>
    <x v="1035"/>
    <n v="227.77278688524589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d v="2016-04-26T02:55:00"/>
    <n v="1458665146"/>
    <x v="1323"/>
    <b v="0"/>
    <n v="44"/>
    <b v="0"/>
    <s v="technology/wearables"/>
    <x v="1036"/>
    <n v="3565.1529411764704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d v="2016-10-13T11:12:32"/>
    <n v="1473779552"/>
    <x v="1324"/>
    <b v="0"/>
    <n v="90"/>
    <b v="0"/>
    <s v="technology/wearables"/>
    <x v="1037"/>
    <n v="6285.25916666666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d v="2016-12-29T22:03:55"/>
    <n v="1480471435"/>
    <x v="1325"/>
    <b v="0"/>
    <n v="8"/>
    <b v="0"/>
    <s v="technology/wearables"/>
    <x v="1038"/>
    <n v="570.6718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d v="2015-01-15T15:00:28"/>
    <n v="1417460428"/>
    <x v="1326"/>
    <b v="0"/>
    <n v="11"/>
    <b v="0"/>
    <s v="technology/wearables"/>
    <x v="1039"/>
    <n v="1461.2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d v="2015-05-29T12:17:15"/>
    <n v="1430324235"/>
    <x v="1327"/>
    <b v="0"/>
    <n v="41"/>
    <b v="0"/>
    <s v="technology/wearables"/>
    <x v="1040"/>
    <n v="2792.8691304347826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d v="2016-10-14T11:25:34"/>
    <n v="1472570734"/>
    <x v="1328"/>
    <b v="0"/>
    <n v="15"/>
    <b v="0"/>
    <s v="technology/wearables"/>
    <x v="1041"/>
    <n v="2424.782608695652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d v="2014-12-02T02:19:05"/>
    <n v="1414041545"/>
    <x v="1329"/>
    <b v="0"/>
    <n v="9"/>
    <b v="0"/>
    <s v="technology/wearables"/>
    <x v="1042"/>
    <n v="751.21245614035092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d v="2016-07-02T00:00:00"/>
    <n v="1464763109"/>
    <x v="1330"/>
    <b v="0"/>
    <n v="50"/>
    <b v="0"/>
    <s v="technology/wearables"/>
    <x v="1043"/>
    <n v="3773.9390909090912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d v="2016-08-17T08:05:54"/>
    <n v="1468843554"/>
    <x v="1331"/>
    <b v="0"/>
    <n v="34"/>
    <b v="0"/>
    <s v="technology/wearables"/>
    <x v="1044"/>
    <n v="3216.0669696969699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d v="2017-01-26T21:26:48"/>
    <n v="1482888408"/>
    <x v="1332"/>
    <b v="0"/>
    <n v="0"/>
    <b v="0"/>
    <s v="technology/wearables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d v="2014-07-15T22:33:45"/>
    <n v="1402886025"/>
    <x v="1333"/>
    <b v="0"/>
    <n v="0"/>
    <b v="0"/>
    <s v="technology/wearables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d v="2016-03-11T14:34:47"/>
    <n v="1455129287"/>
    <x v="1334"/>
    <b v="0"/>
    <n v="276"/>
    <b v="0"/>
    <s v="technology/wearables"/>
    <x v="1045"/>
    <n v="22240"/>
    <x v="2"/>
    <x v="8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d v="2015-12-05T18:28:22"/>
    <n v="1446762502"/>
    <x v="1335"/>
    <b v="0"/>
    <n v="16"/>
    <b v="0"/>
    <s v="technology/wearables"/>
    <x v="1046"/>
    <n v="1278.3540625000001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d v="2014-12-17T16:43:48"/>
    <n v="1415825028"/>
    <x v="1336"/>
    <b v="0"/>
    <n v="224"/>
    <b v="0"/>
    <s v="technology/wearables"/>
    <x v="1047"/>
    <n v="53267.5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d v="2017-03-03T09:51:19"/>
    <n v="1485957079"/>
    <x v="1337"/>
    <b v="0"/>
    <n v="140"/>
    <b v="0"/>
    <s v="technology/wearables"/>
    <x v="1048"/>
    <n v="12203.018749999999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d v="2015-08-02T15:17:13"/>
    <n v="1435951033"/>
    <x v="1338"/>
    <b v="0"/>
    <n v="15"/>
    <b v="0"/>
    <s v="technology/wearables"/>
    <x v="1049"/>
    <n v="2424.782608695652"/>
    <x v="2"/>
    <x v="8"/>
  </r>
  <r>
    <x v="1339"/>
    <s v="Linkoo (Canceled)"/>
    <s v="World's Smallest customizable Phone &amp; GPS Watch for kids !"/>
    <x v="63"/>
    <x v="943"/>
    <x v="1"/>
    <x v="0"/>
    <s v="USD"/>
    <n v="1418056315"/>
    <d v="2014-12-08T12:31:55"/>
    <n v="1414164715"/>
    <x v="1339"/>
    <b v="0"/>
    <n v="37"/>
    <b v="0"/>
    <s v="technology/wearables"/>
    <x v="1050"/>
    <n v="4326.8844444444449"/>
    <x v="2"/>
    <x v="8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d v="2014-08-15T10:17:33"/>
    <n v="1405520253"/>
    <x v="1340"/>
    <b v="0"/>
    <n v="0"/>
    <b v="0"/>
    <s v="technology/wearables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d v="2016-10-01T10:58:37"/>
    <n v="1472569117"/>
    <x v="1341"/>
    <b v="0"/>
    <n v="46"/>
    <b v="0"/>
    <s v="technology/wearables"/>
    <x v="1051"/>
    <n v="4256.661199999999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d v="2015-07-17T15:35:39"/>
    <n v="1434569739"/>
    <x v="1342"/>
    <b v="0"/>
    <n v="1"/>
    <b v="0"/>
    <s v="technology/wearables"/>
    <x v="418"/>
    <n v="50.223295454545458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d v="2016-08-18T23:59:00"/>
    <n v="1466512683"/>
    <x v="1343"/>
    <b v="0"/>
    <n v="323"/>
    <b v="0"/>
    <s v="technology/wearables"/>
    <x v="1052"/>
    <n v="51149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d v="2016-06-30T14:57:19"/>
    <n v="1464807439"/>
    <x v="1344"/>
    <b v="0"/>
    <n v="139"/>
    <b v="1"/>
    <s v="publishing/nonfiction"/>
    <x v="1053"/>
    <n v="8879.25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d v="2014-07-14T15:32:39"/>
    <n v="1402342359"/>
    <x v="1345"/>
    <b v="0"/>
    <n v="7"/>
    <b v="1"/>
    <s v="publishing/nonfiction"/>
    <x v="1054"/>
    <n v="705.95522388059703"/>
    <x v="3"/>
    <x v="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d v="2013-06-26T21:49:11"/>
    <n v="1369705751"/>
    <x v="1346"/>
    <b v="0"/>
    <n v="149"/>
    <b v="1"/>
    <s v="publishing/nonfiction"/>
    <x v="1055"/>
    <n v="9028.8875000000007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d v="2015-03-07T11:18:45"/>
    <n v="1423149525"/>
    <x v="1347"/>
    <b v="0"/>
    <n v="31"/>
    <b v="1"/>
    <s v="publishing/nonfiction"/>
    <x v="1056"/>
    <n v="2489.3351851851853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d v="2014-12-18T08:08:53"/>
    <n v="1416485333"/>
    <x v="1348"/>
    <b v="0"/>
    <n v="26"/>
    <b v="1"/>
    <s v="publishing/nonfiction"/>
    <x v="1057"/>
    <n v="2505.9714285714285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d v="2015-12-16T02:59:00"/>
    <n v="1447055935"/>
    <x v="1349"/>
    <b v="0"/>
    <n v="172"/>
    <b v="1"/>
    <s v="publishing/nonfiction"/>
    <x v="1058"/>
    <n v="10210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d v="2015-12-25T20:18:54"/>
    <n v="1448497134"/>
    <x v="1350"/>
    <b v="0"/>
    <n v="78"/>
    <b v="1"/>
    <s v="publishing/nonfiction"/>
    <x v="1059"/>
    <n v="7578.5161538461534"/>
    <x v="3"/>
    <x v="9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d v="2016-02-12T13:45:44"/>
    <n v="1452707144"/>
    <x v="1351"/>
    <b v="0"/>
    <n v="120"/>
    <b v="1"/>
    <s v="publishing/nonfiction"/>
    <x v="1060"/>
    <n v="10427.011111111111"/>
    <x v="3"/>
    <x v="9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d v="2015-09-04T23:59:00"/>
    <n v="1436968366"/>
    <x v="1352"/>
    <b v="0"/>
    <n v="227"/>
    <b v="1"/>
    <s v="publishing/nonfiction"/>
    <x v="1061"/>
    <n v="13614"/>
    <x v="3"/>
    <x v="9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d v="2013-03-10T20:00:00"/>
    <n v="1359946188"/>
    <x v="1353"/>
    <b v="0"/>
    <n v="42"/>
    <b v="1"/>
    <s v="publishing/nonfiction"/>
    <x v="1062"/>
    <n v="2399.1906250000002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d v="2016-06-11T15:22:59"/>
    <n v="1463080979"/>
    <x v="1354"/>
    <b v="0"/>
    <n v="64"/>
    <b v="1"/>
    <s v="publishing/nonfiction"/>
    <x v="1063"/>
    <n v="3333.560769230768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d v="2012-11-30T06:00:00"/>
    <n v="1351663605"/>
    <x v="1355"/>
    <b v="0"/>
    <n v="121"/>
    <b v="1"/>
    <s v="publishing/nonfiction"/>
    <x v="1064"/>
    <n v="10032.7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d v="2013-07-04T20:56:00"/>
    <n v="1370393760"/>
    <x v="1356"/>
    <b v="0"/>
    <n v="87"/>
    <b v="1"/>
    <s v="publishing/nonfiction"/>
    <x v="1065"/>
    <n v="7158.84"/>
    <x v="3"/>
    <x v="9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d v="2013-03-01T01:59:00"/>
    <n v="1359587137"/>
    <x v="1357"/>
    <b v="0"/>
    <n v="65"/>
    <b v="1"/>
    <s v="publishing/nonfiction"/>
    <x v="1066"/>
    <n v="5722.2508333333344"/>
    <x v="3"/>
    <x v="9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d v="2011-06-25T09:42:03"/>
    <n v="1306417323"/>
    <x v="1358"/>
    <b v="0"/>
    <n v="49"/>
    <b v="1"/>
    <s v="publishing/nonfiction"/>
    <x v="1067"/>
    <n v="2909.8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d v="2011-07-06T15:33:10"/>
    <n v="1304623990"/>
    <x v="1359"/>
    <b v="0"/>
    <n v="19"/>
    <b v="1"/>
    <s v="publishing/nonfiction"/>
    <x v="1068"/>
    <n v="2005.9729729729729"/>
    <x v="3"/>
    <x v="9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d v="2012-08-02T17:37:00"/>
    <n v="1341524220"/>
    <x v="1360"/>
    <b v="0"/>
    <n v="81"/>
    <b v="1"/>
    <s v="publishing/nonfiction"/>
    <x v="1069"/>
    <n v="4602.4861538461537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d v="2014-06-21T13:12:52"/>
    <n v="1400778772"/>
    <x v="1361"/>
    <b v="0"/>
    <n v="264"/>
    <b v="1"/>
    <s v="publishing/nonfiction"/>
    <x v="1070"/>
    <n v="7559"/>
    <x v="3"/>
    <x v="9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d v="2013-09-07T18:25:31"/>
    <n v="1373408731"/>
    <x v="1362"/>
    <b v="0"/>
    <n v="25"/>
    <b v="1"/>
    <s v="publishing/nonfiction"/>
    <x v="1071"/>
    <n v="1634.83275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d v="2016-02-15T03:59:00"/>
    <n v="1453925727"/>
    <x v="1363"/>
    <b v="0"/>
    <n v="5"/>
    <b v="1"/>
    <s v="publishing/nonfiction"/>
    <x v="31"/>
    <n v="347.37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d v="2015-01-07T12:41:46"/>
    <n v="1415464906"/>
    <x v="1364"/>
    <b v="0"/>
    <n v="144"/>
    <b v="1"/>
    <s v="music/rock"/>
    <x v="1072"/>
    <n v="30787.45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d v="2015-03-16T12:35:52"/>
    <n v="1423935352"/>
    <x v="1365"/>
    <b v="0"/>
    <n v="92"/>
    <b v="1"/>
    <s v="music/rock"/>
    <x v="1073"/>
    <n v="16394.466"/>
    <x v="4"/>
    <x v="11"/>
  </r>
  <r>
    <x v="1366"/>
    <s v="Kick It! A Tribute to the A.K.s"/>
    <s v="A musical memorial for Alexi Petersen."/>
    <x v="51"/>
    <x v="966"/>
    <x v="0"/>
    <x v="0"/>
    <s v="USD"/>
    <n v="1417049663"/>
    <d v="2014-11-26T20:54:23"/>
    <n v="1413158063"/>
    <x v="1366"/>
    <b v="0"/>
    <n v="147"/>
    <b v="1"/>
    <s v="music/rock"/>
    <x v="1074"/>
    <n v="14220.75375"/>
    <x v="4"/>
    <x v="11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d v="2015-11-13T21:04:10"/>
    <n v="1444867450"/>
    <x v="1367"/>
    <b v="0"/>
    <n v="90"/>
    <b v="1"/>
    <s v="music/rock"/>
    <x v="1075"/>
    <n v="6285.2591666666667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d v="2015-06-15T00:34:54"/>
    <n v="1432269294"/>
    <x v="1368"/>
    <b v="0"/>
    <n v="87"/>
    <b v="1"/>
    <s v="music/rock"/>
    <x v="1076"/>
    <n v="7158.84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d v="2014-04-11T10:15:46"/>
    <n v="1394633746"/>
    <x v="1369"/>
    <b v="0"/>
    <n v="406"/>
    <b v="1"/>
    <s v="music/rock"/>
    <x v="1077"/>
    <n v="34090.629999999997"/>
    <x v="4"/>
    <x v="11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d v="2013-10-15T20:04:50"/>
    <n v="1380585890"/>
    <x v="1370"/>
    <b v="0"/>
    <n v="20"/>
    <b v="1"/>
    <s v="music/rock"/>
    <x v="1078"/>
    <n v="1494.1595454545457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d v="2015-05-07T14:12:22"/>
    <n v="1428430342"/>
    <x v="1371"/>
    <b v="0"/>
    <n v="70"/>
    <b v="1"/>
    <s v="music/rock"/>
    <x v="1079"/>
    <n v="15630.539500000003"/>
    <x v="4"/>
    <x v="11"/>
  </r>
  <r>
    <x v="1372"/>
    <s v="Ted Lukas &amp; the Misled new CD - &quot;FEED&quot;"/>
    <s v="Please help us raise funds to press our new CD!"/>
    <x v="2"/>
    <x v="972"/>
    <x v="0"/>
    <x v="0"/>
    <s v="USD"/>
    <n v="1342115132"/>
    <d v="2012-07-12T13:45:32"/>
    <n v="1339523132"/>
    <x v="1372"/>
    <b v="0"/>
    <n v="16"/>
    <b v="1"/>
    <s v="music/rock"/>
    <x v="1014"/>
    <n v="1278.3540625000001"/>
    <x v="4"/>
    <x v="11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d v="2016-12-30T18:50:33"/>
    <n v="1480546233"/>
    <x v="1373"/>
    <b v="0"/>
    <n v="52"/>
    <b v="1"/>
    <s v="music/rock"/>
    <x v="1080"/>
    <n v="4562.0091666666667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d v="2016-03-24T22:53:08"/>
    <n v="1456285988"/>
    <x v="1374"/>
    <b v="0"/>
    <n v="66"/>
    <b v="1"/>
    <s v="music/rock"/>
    <x v="1081"/>
    <n v="4160.79666666666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d v="2017-01-14T21:35:19"/>
    <n v="1481852119"/>
    <x v="1375"/>
    <b v="0"/>
    <n v="109"/>
    <b v="1"/>
    <s v="music/rock"/>
    <x v="1082"/>
    <n v="7005"/>
    <x v="4"/>
    <x v="11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d v="2016-12-03T13:03:26"/>
    <n v="1478189006"/>
    <x v="1376"/>
    <b v="0"/>
    <n v="168"/>
    <b v="1"/>
    <s v="music/rock"/>
    <x v="1083"/>
    <n v="8352.33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d v="2017-02-03T00:11:00"/>
    <n v="1484198170"/>
    <x v="1377"/>
    <b v="0"/>
    <n v="31"/>
    <b v="1"/>
    <s v="music/rock"/>
    <x v="1084"/>
    <n v="2489.3351851851853"/>
    <x v="4"/>
    <x v="11"/>
  </r>
  <r>
    <x v="1378"/>
    <s v="SIX BY SEVEN"/>
    <s v="A psychedelic post rock masterpiece!"/>
    <x v="13"/>
    <x v="976"/>
    <x v="0"/>
    <x v="1"/>
    <s v="GBP"/>
    <n v="1470075210"/>
    <d v="2016-08-01T14:13:30"/>
    <n v="1468779210"/>
    <x v="1378"/>
    <b v="0"/>
    <n v="133"/>
    <b v="1"/>
    <s v="music/rock"/>
    <x v="1085"/>
    <n v="8990.2000000000007"/>
    <x v="4"/>
    <x v="11"/>
  </r>
  <r>
    <x v="1379"/>
    <s v="J. Walter Makes a Record"/>
    <s v="---------The long-awaited debut full-length from Justin Ruddy--------"/>
    <x v="3"/>
    <x v="977"/>
    <x v="0"/>
    <x v="0"/>
    <s v="USD"/>
    <n v="1433504876"/>
    <d v="2015-06-05T07:47:56"/>
    <n v="1430912876"/>
    <x v="1379"/>
    <b v="0"/>
    <n v="151"/>
    <b v="1"/>
    <s v="music/rock"/>
    <x v="1086"/>
    <n v="7176.333333333333"/>
    <x v="4"/>
    <x v="11"/>
  </r>
  <r>
    <x v="1380"/>
    <s v="BARNFEST 2015"/>
    <s v="A DIY MUSIC FESTIVAL FROM ST. LOUIS MO! Bands make their own festival, help make it legit!"/>
    <x v="251"/>
    <x v="437"/>
    <x v="0"/>
    <x v="0"/>
    <s v="USD"/>
    <n v="1433815200"/>
    <d v="2015-06-08T22:00:00"/>
    <n v="1431886706"/>
    <x v="1380"/>
    <b v="0"/>
    <n v="5"/>
    <b v="1"/>
    <s v="music/rock"/>
    <x v="1087"/>
    <n v="347.37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d v="2016-12-29T01:08:45"/>
    <n v="1480396125"/>
    <x v="1381"/>
    <b v="0"/>
    <n v="73"/>
    <b v="1"/>
    <s v="music/rock"/>
    <x v="1088"/>
    <n v="11824.792307692307"/>
    <x v="4"/>
    <x v="11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d v="2013-05-06T15:12:16"/>
    <n v="1365275536"/>
    <x v="1382"/>
    <b v="0"/>
    <n v="148"/>
    <b v="1"/>
    <s v="music/rock"/>
    <x v="1089"/>
    <n v="10681.666666666666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d v="2016-12-22T21:47:58"/>
    <n v="1480729678"/>
    <x v="1383"/>
    <b v="0"/>
    <n v="93"/>
    <b v="1"/>
    <s v="music/rock"/>
    <x v="1090"/>
    <n v="6843.5957142857142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d v="2015-07-05T13:38:42"/>
    <n v="1433525922"/>
    <x v="1384"/>
    <b v="0"/>
    <n v="63"/>
    <b v="1"/>
    <s v="music/rock"/>
    <x v="1091"/>
    <n v="4218.583333333333"/>
    <x v="4"/>
    <x v="11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d v="2016-04-29T08:11:00"/>
    <n v="1457109121"/>
    <x v="1385"/>
    <b v="0"/>
    <n v="134"/>
    <b v="1"/>
    <s v="music/rock"/>
    <x v="1092"/>
    <n v="19003.183333333334"/>
    <x v="4"/>
    <x v="11"/>
  </r>
  <r>
    <x v="1386"/>
    <s v="MALTESE CROSS: The First Album"/>
    <s v="We are a classic hard rock/heavy metal band just trying to keep rock alive!"/>
    <x v="44"/>
    <x v="983"/>
    <x v="0"/>
    <x v="0"/>
    <s v="USD"/>
    <n v="1438183889"/>
    <d v="2015-07-29T11:31:29"/>
    <n v="1435591889"/>
    <x v="1386"/>
    <b v="0"/>
    <n v="14"/>
    <b v="1"/>
    <s v="music/rock"/>
    <x v="1093"/>
    <n v="1006.2454545454545"/>
    <x v="4"/>
    <x v="11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d v="2015-06-03T00:30:00"/>
    <n v="1430604395"/>
    <x v="1387"/>
    <b v="0"/>
    <n v="78"/>
    <b v="1"/>
    <s v="music/rock"/>
    <x v="1094"/>
    <n v="7578.5161538461534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d v="2016-10-17T12:14:00"/>
    <n v="1474469117"/>
    <x v="1388"/>
    <b v="0"/>
    <n v="112"/>
    <b v="1"/>
    <s v="music/rock"/>
    <x v="1095"/>
    <n v="7654.6820000000007"/>
    <x v="4"/>
    <x v="11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d v="2016-08-13T07:32:37"/>
    <n v="1468495957"/>
    <x v="1389"/>
    <b v="0"/>
    <n v="34"/>
    <b v="1"/>
    <s v="music/rock"/>
    <x v="663"/>
    <n v="3216.0669696969699"/>
    <x v="4"/>
    <x v="11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d v="2015-04-27T13:12:00"/>
    <n v="1427224606"/>
    <x v="1390"/>
    <b v="0"/>
    <n v="19"/>
    <b v="1"/>
    <s v="music/rock"/>
    <x v="1096"/>
    <n v="2005.9729729729729"/>
    <x v="4"/>
    <x v="11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d v="2015-08-22T00:59:00"/>
    <n v="1436369818"/>
    <x v="1391"/>
    <b v="0"/>
    <n v="13"/>
    <b v="1"/>
    <s v="music/rock"/>
    <x v="1097"/>
    <n v="969.35458333333338"/>
    <x v="4"/>
    <x v="11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d v="2016-03-02T23:43:06"/>
    <n v="1454298186"/>
    <x v="1392"/>
    <b v="0"/>
    <n v="104"/>
    <b v="1"/>
    <s v="music/rock"/>
    <x v="1098"/>
    <n v="11106.835333333333"/>
    <x v="4"/>
    <x v="11"/>
  </r>
  <r>
    <x v="1393"/>
    <s v="WolfHunt | Social Commentary Rock Project"/>
    <s v="Rock n' Roll tales of our times"/>
    <x v="3"/>
    <x v="990"/>
    <x v="0"/>
    <x v="0"/>
    <s v="USD"/>
    <n v="1470068523"/>
    <d v="2016-08-01T12:22:03"/>
    <n v="1467476523"/>
    <x v="1393"/>
    <b v="0"/>
    <n v="52"/>
    <b v="1"/>
    <s v="music/rock"/>
    <x v="1099"/>
    <n v="4562.009166666666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d v="2017-02-28T23:00:00"/>
    <n v="1484623726"/>
    <x v="1394"/>
    <b v="0"/>
    <n v="17"/>
    <b v="1"/>
    <s v="music/rock"/>
    <x v="1100"/>
    <n v="1808.7556603773585"/>
    <x v="4"/>
    <x v="11"/>
  </r>
  <r>
    <x v="1395"/>
    <s v="Quiet Oaks Full Length Album"/>
    <s v="Help Quiet Oaks record their debut album!!!"/>
    <x v="8"/>
    <x v="992"/>
    <x v="0"/>
    <x v="0"/>
    <s v="USD"/>
    <n v="1484430481"/>
    <d v="2017-01-14T17:48:01"/>
    <n v="1481838481"/>
    <x v="1395"/>
    <b v="0"/>
    <n v="82"/>
    <b v="1"/>
    <s v="music/rock"/>
    <x v="1101"/>
    <n v="5487.213333333333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d v="2015-02-13T19:58:02"/>
    <n v="1421279882"/>
    <x v="1396"/>
    <b v="0"/>
    <n v="73"/>
    <b v="1"/>
    <s v="music/rock"/>
    <x v="1102"/>
    <n v="11824.792307692307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d v="2016-10-27T17:19:00"/>
    <n v="1475013710"/>
    <x v="1397"/>
    <b v="0"/>
    <n v="158"/>
    <b v="1"/>
    <s v="music/rock"/>
    <x v="1103"/>
    <n v="19121.83333333333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d v="2016-07-05T16:58:54"/>
    <n v="1465160334"/>
    <x v="1398"/>
    <b v="0"/>
    <n v="65"/>
    <b v="1"/>
    <s v="music/rock"/>
    <x v="1104"/>
    <n v="5722.2508333333344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d v="2014-10-06T20:06:13"/>
    <n v="1410048373"/>
    <x v="1399"/>
    <b v="0"/>
    <n v="184"/>
    <b v="1"/>
    <s v="music/rock"/>
    <x v="1105"/>
    <n v="12514.862499999999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d v="2016-06-12T01:30:00"/>
    <n v="1462695073"/>
    <x v="1400"/>
    <b v="0"/>
    <n v="34"/>
    <b v="1"/>
    <s v="music/rock"/>
    <x v="1106"/>
    <n v="3216.0669696969699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d v="2013-05-26T19:54:34"/>
    <n v="1367798074"/>
    <x v="1401"/>
    <b v="0"/>
    <n v="240"/>
    <b v="1"/>
    <s v="music/rock"/>
    <x v="1107"/>
    <n v="12413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d v="2015-04-30T20:16:51"/>
    <n v="1425259011"/>
    <x v="1402"/>
    <b v="0"/>
    <n v="113"/>
    <b v="1"/>
    <s v="music/rock"/>
    <x v="1108"/>
    <n v="12470.146666666667"/>
    <x v="4"/>
    <x v="1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d v="2013-07-25T21:30:35"/>
    <n v="1372210235"/>
    <x v="1403"/>
    <b v="0"/>
    <n v="66"/>
    <b v="1"/>
    <s v="music/rock"/>
    <x v="1109"/>
    <n v="4160.7966666666662"/>
    <x v="4"/>
    <x v="11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d v="2015-02-22T08:14:45"/>
    <n v="1422447285"/>
    <x v="1404"/>
    <b v="1"/>
    <n v="5"/>
    <b v="0"/>
    <s v="publishing/translations"/>
    <x v="1110"/>
    <n v="347.37"/>
    <x v="3"/>
    <x v="22"/>
  </r>
  <r>
    <x v="1405"/>
    <s v="The Bible translated into Emoticons"/>
    <s v="Will more people read the Bible if it were translated into Emoticons?"/>
    <x v="31"/>
    <x v="522"/>
    <x v="2"/>
    <x v="0"/>
    <s v="USD"/>
    <n v="1417195201"/>
    <d v="2014-11-28T13:20:01"/>
    <n v="1414599601"/>
    <x v="1405"/>
    <b v="1"/>
    <n v="17"/>
    <b v="0"/>
    <s v="publishing/translations"/>
    <x v="714"/>
    <n v="1808.7556603773585"/>
    <x v="3"/>
    <x v="22"/>
  </r>
  <r>
    <x v="1406"/>
    <s v="Man Down! Translation project"/>
    <s v="The White coat and the battle dress uniform"/>
    <x v="14"/>
    <x v="493"/>
    <x v="2"/>
    <x v="13"/>
    <s v="EUR"/>
    <n v="1449914400"/>
    <d v="2015-12-12T06:00:00"/>
    <n v="1445336607"/>
    <x v="1406"/>
    <b v="0"/>
    <n v="3"/>
    <b v="0"/>
    <s v="publishing/translations"/>
    <x v="415"/>
    <n v="191.76785714285714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d v="2014-08-12T08:52:58"/>
    <n v="1405687978"/>
    <x v="1407"/>
    <b v="0"/>
    <n v="2"/>
    <b v="0"/>
    <s v="publishing/translations"/>
    <x v="724"/>
    <n v="91.389593023255813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d v="2015-11-13T17:55:56"/>
    <n v="1444856156"/>
    <x v="1408"/>
    <b v="0"/>
    <n v="6"/>
    <b v="0"/>
    <s v="publishing/translations"/>
    <x v="705"/>
    <n v="740.04042857142861"/>
    <x v="3"/>
    <x v="22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d v="2015-01-01T00:12:15"/>
    <n v="1414897935"/>
    <x v="1409"/>
    <b v="0"/>
    <n v="0"/>
    <b v="0"/>
    <s v="publishing/translations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d v="2016-06-03T03:38:40"/>
    <n v="1461051520"/>
    <x v="1410"/>
    <b v="0"/>
    <n v="1"/>
    <b v="0"/>
    <s v="publishing/translations"/>
    <x v="374"/>
    <n v="50.223295454545458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d v="2015-02-05T21:25:00"/>
    <n v="1420766700"/>
    <x v="1411"/>
    <b v="0"/>
    <n v="3"/>
    <b v="0"/>
    <s v="publishing/translations"/>
    <x v="1111"/>
    <n v="191.76785714285714"/>
    <x v="3"/>
    <x v="22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d v="2014-12-03T21:31:39"/>
    <n v="1415064699"/>
    <x v="1412"/>
    <b v="0"/>
    <n v="13"/>
    <b v="0"/>
    <s v="publishing/translations"/>
    <x v="1112"/>
    <n v="969.35458333333338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d v="2016-02-20T06:29:30"/>
    <n v="1450780170"/>
    <x v="1413"/>
    <b v="0"/>
    <n v="1"/>
    <b v="0"/>
    <s v="publishing/translations"/>
    <x v="152"/>
    <n v="50.223295454545458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d v="2017-01-03T02:04:27"/>
    <n v="1480831467"/>
    <x v="1414"/>
    <b v="0"/>
    <n v="1"/>
    <b v="0"/>
    <s v="publishing/translations"/>
    <x v="418"/>
    <n v="50.223295454545458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d v="2015-08-16T12:13:11"/>
    <n v="1436285591"/>
    <x v="1415"/>
    <b v="0"/>
    <n v="9"/>
    <b v="0"/>
    <s v="publishing/translations"/>
    <x v="1113"/>
    <n v="751.21245614035092"/>
    <x v="3"/>
    <x v="22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d v="2015-11-21T19:13:39"/>
    <n v="1445552019"/>
    <x v="1416"/>
    <b v="0"/>
    <n v="0"/>
    <b v="0"/>
    <s v="publishing/translations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d v="2015-09-15T07:11:00"/>
    <n v="1439696174"/>
    <x v="1417"/>
    <b v="0"/>
    <n v="2"/>
    <b v="0"/>
    <s v="publishing/translations"/>
    <x v="1114"/>
    <n v="91.389593023255813"/>
    <x v="3"/>
    <x v="22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d v="2016-02-25T06:57:14"/>
    <n v="1453805834"/>
    <x v="1418"/>
    <b v="0"/>
    <n v="1"/>
    <b v="0"/>
    <s v="publishing/translations"/>
    <x v="418"/>
    <n v="50.223295454545458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d v="2016-10-09T06:56:59"/>
    <n v="1473418619"/>
    <x v="1419"/>
    <b v="0"/>
    <n v="10"/>
    <b v="0"/>
    <s v="publishing/translations"/>
    <x v="1115"/>
    <n v="842.98978723404264"/>
    <x v="3"/>
    <x v="22"/>
  </r>
  <r>
    <x v="1420"/>
    <s v="Shakespeare in the Hood - Romeo and Juliet"/>
    <s v="Help me butcher Shakespeare in a satirical fashion."/>
    <x v="252"/>
    <x v="158"/>
    <x v="2"/>
    <x v="0"/>
    <s v="USD"/>
    <n v="1467129686"/>
    <d v="2016-06-28T12:01:26"/>
    <n v="1464969686"/>
    <x v="1420"/>
    <b v="0"/>
    <n v="3"/>
    <b v="0"/>
    <s v="publishing/translations"/>
    <x v="1116"/>
    <n v="191.76785714285714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d v="2015-02-08T17:58:29"/>
    <n v="1420840709"/>
    <x v="1421"/>
    <b v="0"/>
    <n v="2"/>
    <b v="0"/>
    <s v="publishing/translations"/>
    <x v="370"/>
    <n v="91.389593023255813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d v="2016-09-21T01:45:04"/>
    <n v="1471844704"/>
    <x v="1422"/>
    <b v="0"/>
    <n v="2"/>
    <b v="0"/>
    <s v="publishing/translations"/>
    <x v="477"/>
    <n v="91.3895930232558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d v="2016-01-01T04:38:51"/>
    <n v="1449045531"/>
    <x v="1423"/>
    <b v="0"/>
    <n v="1"/>
    <b v="0"/>
    <s v="publishing/translations"/>
    <x v="119"/>
    <n v="50.223295454545458"/>
    <x v="3"/>
    <x v="22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d v="2016-11-15T14:13:22"/>
    <n v="1478106802"/>
    <x v="1424"/>
    <b v="0"/>
    <n v="14"/>
    <b v="0"/>
    <s v="publishing/translations"/>
    <x v="1117"/>
    <n v="1006.2454545454545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d v="2015-04-28T23:09:19"/>
    <n v="1427684959"/>
    <x v="1425"/>
    <b v="0"/>
    <n v="0"/>
    <b v="0"/>
    <s v="publishing/translations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d v="2015-08-24T05:22:00"/>
    <n v="1435224120"/>
    <x v="1426"/>
    <b v="0"/>
    <n v="0"/>
    <b v="0"/>
    <s v="publishing/translations"/>
    <x v="109"/>
    <n v="0"/>
    <x v="3"/>
    <x v="22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d v="2016-09-18T16:26:25"/>
    <n v="1471638385"/>
    <x v="1427"/>
    <b v="0"/>
    <n v="4"/>
    <b v="0"/>
    <s v="publishing/translations"/>
    <x v="1118"/>
    <n v="227.77278688524589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d v="2016-04-02T04:06:57"/>
    <n v="1456996017"/>
    <x v="1428"/>
    <b v="0"/>
    <n v="3"/>
    <b v="0"/>
    <s v="publishing/translations"/>
    <x v="684"/>
    <n v="191.76785714285714"/>
    <x v="3"/>
    <x v="22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d v="2015-04-09T21:27:22"/>
    <n v="1426037242"/>
    <x v="1429"/>
    <b v="0"/>
    <n v="0"/>
    <b v="0"/>
    <s v="publishing/translations"/>
    <x v="109"/>
    <n v="0"/>
    <x v="3"/>
    <x v="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d v="2014-12-19T15:31:28"/>
    <n v="1416339088"/>
    <x v="1430"/>
    <b v="0"/>
    <n v="5"/>
    <b v="0"/>
    <s v="publishing/translations"/>
    <x v="1119"/>
    <n v="347.37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d v="2015-11-26T02:03:36"/>
    <n v="1445922216"/>
    <x v="1431"/>
    <b v="0"/>
    <n v="47"/>
    <b v="0"/>
    <s v="publishing/translations"/>
    <x v="1120"/>
    <n v="4347.336956521739"/>
    <x v="3"/>
    <x v="22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d v="2015-07-20T14:43:48"/>
    <n v="1434825828"/>
    <x v="1432"/>
    <b v="0"/>
    <n v="0"/>
    <b v="0"/>
    <s v="publishing/translations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d v="2016-12-10T07:00:00"/>
    <n v="1477839675"/>
    <x v="1433"/>
    <b v="0"/>
    <n v="10"/>
    <b v="0"/>
    <s v="publishing/translations"/>
    <x v="1121"/>
    <n v="842.98978723404264"/>
    <x v="3"/>
    <x v="22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d v="2015-06-08T11:00:00"/>
    <n v="1431973478"/>
    <x v="1434"/>
    <b v="0"/>
    <n v="11"/>
    <b v="0"/>
    <s v="publishing/translations"/>
    <x v="1122"/>
    <n v="1461.2"/>
    <x v="3"/>
    <x v="22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d v="2015-10-11T14:43:40"/>
    <n v="1441997020"/>
    <x v="1435"/>
    <b v="0"/>
    <n v="2"/>
    <b v="0"/>
    <s v="publishing/translations"/>
    <x v="370"/>
    <n v="91.389593023255813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d v="2016-02-21T04:24:17"/>
    <n v="1453451057"/>
    <x v="1436"/>
    <b v="0"/>
    <n v="2"/>
    <b v="0"/>
    <s v="publishing/translations"/>
    <x v="1123"/>
    <n v="91.389593023255813"/>
    <x v="3"/>
    <x v="2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d v="2014-07-13T00:59:00"/>
    <n v="1402058739"/>
    <x v="1437"/>
    <b v="0"/>
    <n v="22"/>
    <b v="0"/>
    <s v="publishing/translations"/>
    <x v="1124"/>
    <n v="1547.9137931034484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d v="2016-04-27T09:55:00"/>
    <n v="1459198499"/>
    <x v="1438"/>
    <b v="0"/>
    <n v="8"/>
    <b v="0"/>
    <s v="publishing/translations"/>
    <x v="419"/>
    <n v="570.6718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d v="2015-03-07T15:55:01"/>
    <n v="1423166101"/>
    <x v="1439"/>
    <b v="0"/>
    <n v="6"/>
    <b v="0"/>
    <s v="publishing/translations"/>
    <x v="1125"/>
    <n v="740.04042857142861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d v="2016-05-26T13:57:43"/>
    <n v="1461693463"/>
    <x v="1440"/>
    <b v="0"/>
    <n v="1"/>
    <b v="0"/>
    <s v="publishing/translations"/>
    <x v="1126"/>
    <n v="50.223295454545458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d v="2015-09-11T14:22:49"/>
    <n v="1436811769"/>
    <x v="1441"/>
    <b v="0"/>
    <n v="3"/>
    <b v="0"/>
    <s v="publishing/translations"/>
    <x v="1127"/>
    <n v="191.76785714285714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d v="2016-05-25T11:29:18"/>
    <n v="1461598158"/>
    <x v="1442"/>
    <b v="0"/>
    <n v="0"/>
    <b v="0"/>
    <s v="publishing/translations"/>
    <x v="109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d v="2017-01-02T18:13:29"/>
    <n v="1480803209"/>
    <x v="1443"/>
    <b v="0"/>
    <n v="0"/>
    <b v="0"/>
    <s v="publishing/translations"/>
    <x v="109"/>
    <n v="0"/>
    <x v="3"/>
    <x v="22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d v="2015-09-12T16:57:42"/>
    <n v="1436907462"/>
    <x v="1444"/>
    <b v="0"/>
    <n v="0"/>
    <b v="0"/>
    <s v="publishing/translations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d v="2015-06-14T09:00:55"/>
    <n v="1431694855"/>
    <x v="1445"/>
    <b v="0"/>
    <n v="0"/>
    <b v="0"/>
    <s v="publishing/translations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d v="2016-04-21T06:44:38"/>
    <n v="1459507478"/>
    <x v="1446"/>
    <b v="0"/>
    <n v="0"/>
    <b v="0"/>
    <s v="publishing/translations"/>
    <x v="109"/>
    <n v="0"/>
    <x v="3"/>
    <x v="22"/>
  </r>
  <r>
    <x v="1447"/>
    <s v="Indian Language Dictionary"/>
    <s v="I'm creating a dictionary of multiple Indian languages."/>
    <x v="69"/>
    <x v="735"/>
    <x v="2"/>
    <x v="0"/>
    <s v="USD"/>
    <n v="1467999134"/>
    <d v="2016-07-08T13:32:14"/>
    <n v="1465407134"/>
    <x v="1447"/>
    <b v="0"/>
    <n v="3"/>
    <b v="0"/>
    <s v="publishing/translations"/>
    <x v="1128"/>
    <n v="191.76785714285714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d v="2015-05-22T01:25:00"/>
    <n v="1429655318"/>
    <x v="1448"/>
    <b v="0"/>
    <n v="0"/>
    <b v="0"/>
    <s v="publishing/translations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d v="2015-05-10T15:28:25"/>
    <n v="1427138905"/>
    <x v="1449"/>
    <b v="0"/>
    <n v="0"/>
    <b v="0"/>
    <s v="publishing/translations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d v="2016-02-20T00:06:37"/>
    <n v="1453349197"/>
    <x v="1450"/>
    <b v="0"/>
    <n v="1"/>
    <b v="0"/>
    <s v="publishing/translations"/>
    <x v="1129"/>
    <n v="50.223295454545458"/>
    <x v="3"/>
    <x v="22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d v="2014-11-18T20:00:59"/>
    <n v="1413759659"/>
    <x v="1451"/>
    <b v="0"/>
    <n v="2"/>
    <b v="0"/>
    <s v="publishing/translations"/>
    <x v="1130"/>
    <n v="91.389593023255813"/>
    <x v="3"/>
    <x v="22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d v="2014-07-28T12:52:43"/>
    <n v="1403974363"/>
    <x v="1452"/>
    <b v="0"/>
    <n v="0"/>
    <b v="0"/>
    <s v="publishing/translations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d v="2017-04-15T11:42:27"/>
    <n v="1488386547"/>
    <x v="1453"/>
    <b v="0"/>
    <n v="0"/>
    <b v="0"/>
    <s v="publishing/translations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d v="2016-04-24T17:59:00"/>
    <n v="1459716480"/>
    <x v="1454"/>
    <b v="0"/>
    <n v="1"/>
    <b v="0"/>
    <s v="publishing/translations"/>
    <x v="719"/>
    <n v="50.223295454545458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d v="2014-09-05T09:39:00"/>
    <n v="1405181320"/>
    <x v="1455"/>
    <b v="0"/>
    <n v="7"/>
    <b v="0"/>
    <s v="publishing/translations"/>
    <x v="1131"/>
    <n v="705.95522388059703"/>
    <x v="3"/>
    <x v="22"/>
  </r>
  <r>
    <x v="1456"/>
    <s v="Sometimes you don't need love (Canceled)"/>
    <s v="English Version of my auto-published novel"/>
    <x v="10"/>
    <x v="1011"/>
    <x v="1"/>
    <x v="13"/>
    <s v="EUR"/>
    <n v="1483459365"/>
    <d v="2017-01-03T12:02:45"/>
    <n v="1480867365"/>
    <x v="1456"/>
    <b v="0"/>
    <n v="3"/>
    <b v="0"/>
    <s v="publishing/translations"/>
    <x v="1132"/>
    <n v="191.76785714285714"/>
    <x v="3"/>
    <x v="22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d v="2015-11-11T18:30:44"/>
    <n v="1444685444"/>
    <x v="1457"/>
    <b v="0"/>
    <n v="0"/>
    <b v="0"/>
    <s v="publishing/translations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d v="2014-08-11T00:00:00"/>
    <n v="1405097760"/>
    <x v="1458"/>
    <b v="0"/>
    <n v="0"/>
    <b v="0"/>
    <s v="publishing/translations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d v="2015-12-02T13:25:00"/>
    <n v="1446612896"/>
    <x v="1459"/>
    <b v="0"/>
    <n v="0"/>
    <b v="0"/>
    <s v="publishing/translations"/>
    <x v="109"/>
    <n v="0"/>
    <x v="3"/>
    <x v="22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d v="2014-11-30T19:45:00"/>
    <n v="1412371898"/>
    <x v="1460"/>
    <b v="0"/>
    <n v="0"/>
    <b v="0"/>
    <s v="publishing/translations"/>
    <x v="109"/>
    <n v="0"/>
    <x v="3"/>
    <x v="22"/>
  </r>
  <r>
    <x v="1461"/>
    <s v="Relatively Prime Series 2"/>
    <s v="Series 2 of Relatively Prime, a podcast of stories from the Mathematical Domain"/>
    <x v="36"/>
    <x v="1012"/>
    <x v="0"/>
    <x v="0"/>
    <s v="USD"/>
    <n v="1413849600"/>
    <d v="2014-10-20T20:00:00"/>
    <n v="1410967754"/>
    <x v="1461"/>
    <b v="1"/>
    <n v="340"/>
    <b v="1"/>
    <s v="publishing/radio &amp; podcasts"/>
    <x v="1133"/>
    <n v="24237.126666666667"/>
    <x v="3"/>
    <x v="23"/>
  </r>
  <r>
    <x v="1462"/>
    <s v="Unbound: Fiction on the Radio"/>
    <s v="A new radio show focused on short fiction produced by Louisville Public Media"/>
    <x v="23"/>
    <x v="1013"/>
    <x v="0"/>
    <x v="0"/>
    <s v="USD"/>
    <n v="1365609271"/>
    <d v="2013-04-10T11:54:31"/>
    <n v="1363017271"/>
    <x v="1462"/>
    <b v="1"/>
    <n v="150"/>
    <b v="1"/>
    <s v="publishing/radio &amp; podcasts"/>
    <x v="1134"/>
    <n v="12890.206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d v="2013-04-07T16:52:18"/>
    <n v="1361483538"/>
    <x v="1463"/>
    <b v="1"/>
    <n v="25"/>
    <b v="1"/>
    <s v="publishing/radio &amp; podcasts"/>
    <x v="1135"/>
    <n v="1634.83275"/>
    <x v="3"/>
    <x v="23"/>
  </r>
  <r>
    <x v="1464"/>
    <s v="Science Studio"/>
    <s v="The Best Science Media on the Web"/>
    <x v="10"/>
    <x v="1014"/>
    <x v="0"/>
    <x v="0"/>
    <s v="USD"/>
    <n v="1361029958"/>
    <d v="2013-02-16T11:52:38"/>
    <n v="1358437958"/>
    <x v="1464"/>
    <b v="1"/>
    <n v="234"/>
    <b v="1"/>
    <s v="publishing/radio &amp; podcasts"/>
    <x v="1136"/>
    <n v="12048.5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d v="2012-03-21T23:00:00"/>
    <n v="1329759452"/>
    <x v="1465"/>
    <b v="1"/>
    <n v="2602"/>
    <b v="1"/>
    <s v="publishing/radio &amp; podcasts"/>
    <x v="1137"/>
    <n v="136924.35"/>
    <x v="3"/>
    <x v="23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d v="2016-01-12T01:00:00"/>
    <n v="1449029266"/>
    <x v="1466"/>
    <b v="1"/>
    <n v="248"/>
    <b v="1"/>
    <s v="publishing/radio &amp; podcasts"/>
    <x v="1138"/>
    <n v="28832.184999999998"/>
    <x v="3"/>
    <x v="23"/>
  </r>
  <r>
    <x v="1467"/>
    <s v="Radio Ambulante"/>
    <s v="We are a new Spanish language podcast telling uniquely Latin American stories."/>
    <x v="79"/>
    <x v="1017"/>
    <x v="0"/>
    <x v="0"/>
    <s v="USD"/>
    <n v="1332699285"/>
    <d v="2012-03-25T14:14:45"/>
    <n v="1327518885"/>
    <x v="1467"/>
    <b v="1"/>
    <n v="600"/>
    <b v="1"/>
    <s v="publishing/radio &amp; podcasts"/>
    <x v="1139"/>
    <n v="46032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d v="2011-06-11T20:20:49"/>
    <n v="1302654049"/>
    <x v="1468"/>
    <b v="1"/>
    <n v="293"/>
    <b v="1"/>
    <s v="publishing/radio &amp; podcasts"/>
    <x v="1140"/>
    <n v="9725"/>
    <x v="3"/>
    <x v="23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d v="2013-02-15T10:21:49"/>
    <n v="1358346109"/>
    <x v="1469"/>
    <b v="1"/>
    <n v="321"/>
    <b v="1"/>
    <s v="publishing/radio &amp; podcasts"/>
    <x v="1141"/>
    <n v="29448.303333333333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d v="2012-12-28T15:51:03"/>
    <n v="1354909863"/>
    <x v="1470"/>
    <b v="1"/>
    <n v="81"/>
    <b v="1"/>
    <s v="publishing/radio &amp; podcasts"/>
    <x v="1142"/>
    <n v="4602.4861538461537"/>
    <x v="3"/>
    <x v="2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d v="2015-04-09T18:58:54"/>
    <n v="1426028334"/>
    <x v="1471"/>
    <b v="1"/>
    <n v="343"/>
    <b v="1"/>
    <s v="publishing/radio &amp; podcasts"/>
    <x v="1143"/>
    <n v="33229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d v="2013-10-16T09:01:43"/>
    <n v="1379336503"/>
    <x v="1472"/>
    <b v="1"/>
    <n v="336"/>
    <b v="1"/>
    <s v="publishing/radio &amp; podcasts"/>
    <x v="1144"/>
    <n v="63338.916666666664"/>
    <x v="3"/>
    <x v="23"/>
  </r>
  <r>
    <x v="1473"/>
    <s v="ONE LOVES ONLY FORM"/>
    <s v="Public Radio Project"/>
    <x v="15"/>
    <x v="1023"/>
    <x v="0"/>
    <x v="0"/>
    <s v="USD"/>
    <n v="1330644639"/>
    <d v="2012-03-01T19:30:39"/>
    <n v="1328052639"/>
    <x v="1473"/>
    <b v="1"/>
    <n v="47"/>
    <b v="1"/>
    <s v="publishing/radio &amp; podcasts"/>
    <x v="1145"/>
    <n v="4347.336956521739"/>
    <x v="3"/>
    <x v="23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d v="2013-09-13T13:28:12"/>
    <n v="1376501292"/>
    <x v="1474"/>
    <b v="1"/>
    <n v="76"/>
    <b v="1"/>
    <s v="publishing/radio &amp; podcasts"/>
    <x v="1146"/>
    <n v="6833.6214285714286"/>
    <x v="3"/>
    <x v="23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d v="2014-12-20T00:59:00"/>
    <n v="1416244863"/>
    <x v="1475"/>
    <b v="1"/>
    <n v="441"/>
    <b v="1"/>
    <s v="publishing/radio &amp; podcasts"/>
    <x v="1147"/>
    <n v="28300.45"/>
    <x v="3"/>
    <x v="23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d v="2011-09-09T21:00:22"/>
    <n v="1313024422"/>
    <x v="1476"/>
    <b v="1"/>
    <n v="916"/>
    <b v="1"/>
    <s v="publishing/radio &amp; podcasts"/>
    <x v="1148"/>
    <n v="39693.279999999999"/>
    <x v="3"/>
    <x v="23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d v="2011-12-22T23:00:00"/>
    <n v="1319467604"/>
    <x v="1477"/>
    <b v="1"/>
    <n v="369"/>
    <b v="1"/>
    <s v="publishing/radio &amp; podcasts"/>
    <x v="1149"/>
    <n v="24520"/>
    <x v="3"/>
    <x v="23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d v="2013-05-14T16:55:13"/>
    <n v="1367355313"/>
    <x v="1478"/>
    <b v="1"/>
    <n v="20242"/>
    <b v="1"/>
    <s v="publishing/radio &amp; podcasts"/>
    <x v="1150"/>
    <n v="590807.11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d v="2014-05-09T23:59:00"/>
    <n v="1398448389"/>
    <x v="1479"/>
    <b v="1"/>
    <n v="71"/>
    <b v="1"/>
    <s v="publishing/radio &amp; podcasts"/>
    <x v="1151"/>
    <n v="5650.0581249999996"/>
    <x v="3"/>
    <x v="23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d v="2013-07-26T13:00:00"/>
    <n v="1373408699"/>
    <x v="1480"/>
    <b v="1"/>
    <n v="635"/>
    <b v="1"/>
    <s v="publishing/radio &amp; podcasts"/>
    <x v="1152"/>
    <n v="58520.2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d v="2013-11-02T18:09:05"/>
    <n v="1380838145"/>
    <x v="1481"/>
    <b v="0"/>
    <n v="6"/>
    <b v="0"/>
    <s v="publishing/fiction"/>
    <x v="1153"/>
    <n v="740.04042857142861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d v="2012-09-07T03:51:00"/>
    <n v="1345062936"/>
    <x v="1482"/>
    <b v="0"/>
    <n v="1"/>
    <b v="0"/>
    <s v="publishing/fiction"/>
    <x v="370"/>
    <n v="50.223295454545458"/>
    <x v="3"/>
    <x v="1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d v="2016-07-22T00:37:55"/>
    <n v="1467002275"/>
    <x v="1483"/>
    <b v="0"/>
    <n v="2"/>
    <b v="0"/>
    <s v="publishing/fiction"/>
    <x v="1154"/>
    <n v="91.389593023255813"/>
    <x v="3"/>
    <x v="10"/>
  </r>
  <r>
    <x v="1484"/>
    <s v="a book called filtered down thru the stars"/>
    <s v="The mussings of an old wizard"/>
    <x v="13"/>
    <x v="117"/>
    <x v="2"/>
    <x v="0"/>
    <s v="USD"/>
    <n v="1342882260"/>
    <d v="2012-07-21T10:51:00"/>
    <n v="1337834963"/>
    <x v="1484"/>
    <b v="0"/>
    <n v="0"/>
    <b v="0"/>
    <s v="publishing/fiction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d v="2015-06-20T15:06:13"/>
    <n v="1430939173"/>
    <x v="1485"/>
    <b v="0"/>
    <n v="3"/>
    <b v="0"/>
    <s v="publishing/fiction"/>
    <x v="1155"/>
    <n v="191.76785714285714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d v="2015-02-27T00:02:41"/>
    <n v="1422417761"/>
    <x v="1486"/>
    <b v="0"/>
    <n v="3"/>
    <b v="0"/>
    <s v="publishing/fiction"/>
    <x v="1156"/>
    <n v="191.76785714285714"/>
    <x v="3"/>
    <x v="10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d v="2016-08-02T18:01:11"/>
    <n v="1467583271"/>
    <x v="1487"/>
    <b v="0"/>
    <n v="0"/>
    <b v="0"/>
    <s v="publishing/fiction"/>
    <x v="109"/>
    <n v="0"/>
    <x v="3"/>
    <x v="10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d v="2014-01-05T09:31:00"/>
    <n v="1386336660"/>
    <x v="1488"/>
    <b v="0"/>
    <n v="6"/>
    <b v="0"/>
    <s v="publishing/fiction"/>
    <x v="365"/>
    <n v="740.04042857142861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d v="2012-11-15T11:40:52"/>
    <n v="1350398452"/>
    <x v="1489"/>
    <b v="0"/>
    <n v="0"/>
    <b v="0"/>
    <s v="publishing/fiction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d v="2013-10-02T09:27:54"/>
    <n v="1378214874"/>
    <x v="1490"/>
    <b v="0"/>
    <n v="19"/>
    <b v="0"/>
    <s v="publishing/fiction"/>
    <x v="1157"/>
    <n v="2005.9729729729729"/>
    <x v="3"/>
    <x v="10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d v="2015-02-15T11:38:00"/>
    <n v="1418922443"/>
    <x v="1491"/>
    <b v="0"/>
    <n v="1"/>
    <b v="0"/>
    <s v="publishing/fiction"/>
    <x v="1158"/>
    <n v="50.223295454545458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d v="2011-06-18T17:14:06"/>
    <n v="1305839646"/>
    <x v="1492"/>
    <b v="0"/>
    <n v="2"/>
    <b v="0"/>
    <s v="publishing/fiction"/>
    <x v="571"/>
    <n v="91.389593023255813"/>
    <x v="3"/>
    <x v="10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d v="2013-06-16T16:47:55"/>
    <n v="1368823675"/>
    <x v="1493"/>
    <b v="0"/>
    <n v="0"/>
    <b v="0"/>
    <s v="publishing/fiction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d v="2015-04-03T11:38:00"/>
    <n v="1425489613"/>
    <x v="1494"/>
    <b v="0"/>
    <n v="11"/>
    <b v="0"/>
    <s v="publishing/fiction"/>
    <x v="1159"/>
    <n v="1461.2"/>
    <x v="3"/>
    <x v="1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d v="2011-08-27T14:57:11"/>
    <n v="1311879431"/>
    <x v="1495"/>
    <b v="0"/>
    <n v="0"/>
    <b v="0"/>
    <s v="publishing/fiction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d v="2014-09-16T07:24:19"/>
    <n v="1405682659"/>
    <x v="1496"/>
    <b v="0"/>
    <n v="0"/>
    <b v="0"/>
    <s v="publishing/fiction"/>
    <x v="109"/>
    <n v="0"/>
    <x v="3"/>
    <x v="10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d v="2013-07-31T15:43:00"/>
    <n v="1371655522"/>
    <x v="1497"/>
    <b v="0"/>
    <n v="1"/>
    <b v="0"/>
    <s v="publishing/fiction"/>
    <x v="440"/>
    <n v="50.223295454545458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d v="2014-09-03T19:36:18"/>
    <n v="1405899378"/>
    <x v="1498"/>
    <b v="0"/>
    <n v="3"/>
    <b v="0"/>
    <s v="publishing/fiction"/>
    <x v="1160"/>
    <n v="191.76785714285714"/>
    <x v="3"/>
    <x v="10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d v="2016-08-04T20:10:33"/>
    <n v="1465171833"/>
    <x v="1499"/>
    <b v="0"/>
    <n v="1"/>
    <b v="0"/>
    <s v="publishing/fiction"/>
    <x v="1161"/>
    <n v="50.223295454545458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d v="2013-05-01T17:42:37"/>
    <n v="1364852557"/>
    <x v="1500"/>
    <b v="0"/>
    <n v="15"/>
    <b v="0"/>
    <s v="publishing/fiction"/>
    <x v="1162"/>
    <n v="2424.782608695652"/>
    <x v="3"/>
    <x v="10"/>
  </r>
  <r>
    <x v="1501"/>
    <s v="This is Nowhere"/>
    <s v="A hardcover book of surf, outdoor and nature photos from the British Columbia coast."/>
    <x v="263"/>
    <x v="1035"/>
    <x v="0"/>
    <x v="5"/>
    <s v="CAD"/>
    <n v="1436364023"/>
    <d v="2015-07-08T10:00:23"/>
    <n v="1433772023"/>
    <x v="1501"/>
    <b v="1"/>
    <n v="885"/>
    <b v="1"/>
    <s v="photography/photobooks"/>
    <x v="1163"/>
    <n v="86492"/>
    <x v="8"/>
    <x v="20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d v="2016-03-25T18:00:00"/>
    <n v="1456491680"/>
    <x v="1502"/>
    <b v="1"/>
    <n v="329"/>
    <b v="1"/>
    <s v="photography/photobooks"/>
    <x v="1164"/>
    <n v="27000.5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d v="2016-10-23T04:20:01"/>
    <n v="1472026801"/>
    <x v="1503"/>
    <b v="1"/>
    <n v="71"/>
    <b v="1"/>
    <s v="photography/photobooks"/>
    <x v="1165"/>
    <n v="5650.0581249999996"/>
    <x v="8"/>
    <x v="20"/>
  </r>
  <r>
    <x v="1504"/>
    <s v="RYU X RIO"/>
    <s v="A football photography book like no other about the 2014 World Cup in Brazil, by Ryu Voelkel."/>
    <x v="115"/>
    <x v="1038"/>
    <x v="0"/>
    <x v="1"/>
    <s v="GBP"/>
    <n v="1402389180"/>
    <d v="2014-06-10T04:33:00"/>
    <n v="1399996024"/>
    <x v="1504"/>
    <b v="1"/>
    <n v="269"/>
    <b v="1"/>
    <s v="photography/photobooks"/>
    <x v="1166"/>
    <n v="21435.546666666665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d v="2016-03-22T16:01:00"/>
    <n v="1455446303"/>
    <x v="1505"/>
    <b v="1"/>
    <n v="345"/>
    <b v="1"/>
    <s v="photography/photobooks"/>
    <x v="1167"/>
    <n v="16573"/>
    <x v="8"/>
    <x v="2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d v="2014-07-24T14:51:44"/>
    <n v="1403635904"/>
    <x v="1506"/>
    <b v="1"/>
    <n v="43"/>
    <b v="1"/>
    <s v="photography/photobooks"/>
    <x v="209"/>
    <n v="5251.2666666666664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d v="2010-05-15T04:10:00"/>
    <n v="1268822909"/>
    <x v="1507"/>
    <b v="1"/>
    <n v="33"/>
    <b v="1"/>
    <s v="photography/photobooks"/>
    <x v="1168"/>
    <n v="5887.1719354838715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d v="2014-06-27T10:44:41"/>
    <n v="1401201881"/>
    <x v="1508"/>
    <b v="1"/>
    <n v="211"/>
    <b v="1"/>
    <s v="photography/photobooks"/>
    <x v="1169"/>
    <n v="10742.480000000001"/>
    <x v="8"/>
    <x v="20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d v="2017-02-14T18:59:00"/>
    <n v="1484570885"/>
    <x v="1509"/>
    <b v="1"/>
    <n v="196"/>
    <b v="1"/>
    <s v="photography/photobooks"/>
    <x v="1170"/>
    <n v="15961.182000000001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d v="2014-07-19T05:14:38"/>
    <n v="1403169278"/>
    <x v="1510"/>
    <b v="1"/>
    <n v="405"/>
    <b v="1"/>
    <s v="photography/photobooks"/>
    <x v="1171"/>
    <n v="45095.8"/>
    <x v="8"/>
    <x v="20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d v="2015-11-18T11:00:04"/>
    <n v="1445263204"/>
    <x v="1511"/>
    <b v="1"/>
    <n v="206"/>
    <b v="1"/>
    <s v="photography/photobooks"/>
    <x v="1172"/>
    <n v="17868.9019999999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d v="2017-02-05T12:25:39"/>
    <n v="1483719939"/>
    <x v="1512"/>
    <b v="1"/>
    <n v="335"/>
    <b v="1"/>
    <s v="photography/photobooks"/>
    <x v="1173"/>
    <n v="19557"/>
    <x v="8"/>
    <x v="20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d v="2014-07-16T11:17:46"/>
    <n v="1402931866"/>
    <x v="1513"/>
    <b v="1"/>
    <n v="215"/>
    <b v="1"/>
    <s v="photography/photobooks"/>
    <x v="1174"/>
    <n v="11407.75"/>
    <x v="8"/>
    <x v="20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d v="2015-09-27T10:20:40"/>
    <n v="1439907640"/>
    <x v="1514"/>
    <b v="1"/>
    <n v="176"/>
    <b v="1"/>
    <s v="photography/photobooks"/>
    <x v="1175"/>
    <n v="18110.25"/>
    <x v="8"/>
    <x v="2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d v="2016-03-16T01:04:57"/>
    <n v="1455516297"/>
    <x v="1515"/>
    <b v="1"/>
    <n v="555"/>
    <b v="1"/>
    <s v="photography/photobooks"/>
    <x v="1176"/>
    <n v="292291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d v="2016-10-06T10:00:00"/>
    <n v="1473160292"/>
    <x v="1516"/>
    <b v="1"/>
    <n v="116"/>
    <b v="1"/>
    <s v="photography/photobooks"/>
    <x v="1177"/>
    <n v="13341.5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d v="2014-12-06T02:00:00"/>
    <n v="1415194553"/>
    <x v="1517"/>
    <b v="1"/>
    <n v="615"/>
    <b v="1"/>
    <s v="photography/photobooks"/>
    <x v="1178"/>
    <n v="24297"/>
    <x v="8"/>
    <x v="2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d v="2014-05-31T15:40:52"/>
    <n v="1398973252"/>
    <x v="1518"/>
    <b v="1"/>
    <n v="236"/>
    <b v="1"/>
    <s v="photography/photobooks"/>
    <x v="1179"/>
    <n v="19285.955000000002"/>
    <x v="8"/>
    <x v="20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d v="2014-06-20T17:59:00"/>
    <n v="1400867283"/>
    <x v="1519"/>
    <b v="1"/>
    <n v="145"/>
    <b v="1"/>
    <s v="photography/photobooks"/>
    <x v="1180"/>
    <n v="9579.126666666667"/>
    <x v="8"/>
    <x v="20"/>
  </r>
  <r>
    <x v="1520"/>
    <s v="TULIPS"/>
    <s v="A self-published photography book by Andrew Miksys from his new series about Belarus"/>
    <x v="102"/>
    <x v="1054"/>
    <x v="0"/>
    <x v="0"/>
    <s v="USD"/>
    <n v="1418961600"/>
    <d v="2014-12-19T00:00:00"/>
    <n v="1415824513"/>
    <x v="1520"/>
    <b v="1"/>
    <n v="167"/>
    <b v="1"/>
    <s v="photography/photobooks"/>
    <x v="1181"/>
    <n v="11603.6625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d v="2016-06-07T00:01:31"/>
    <n v="1462248091"/>
    <x v="1521"/>
    <b v="1"/>
    <n v="235"/>
    <b v="1"/>
    <s v="photography/photobooks"/>
    <x v="1182"/>
    <n v="25673.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d v="2014-10-17T15:55:39"/>
    <n v="1410983739"/>
    <x v="1522"/>
    <b v="1"/>
    <n v="452"/>
    <b v="1"/>
    <s v="photography/photobooks"/>
    <x v="1183"/>
    <n v="60450.1"/>
    <x v="8"/>
    <x v="20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d v="2014-12-22T20:00:00"/>
    <n v="1416592916"/>
    <x v="1523"/>
    <b v="1"/>
    <n v="241"/>
    <b v="1"/>
    <s v="photography/photobooks"/>
    <x v="1184"/>
    <n v="21159.5"/>
    <x v="8"/>
    <x v="2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d v="2017-02-20T08:01:30"/>
    <n v="1485000090"/>
    <x v="1524"/>
    <b v="1"/>
    <n v="28"/>
    <b v="1"/>
    <s v="photography/photobooks"/>
    <x v="1185"/>
    <n v="3472.1178947368426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d v="2016-08-18T12:52:18"/>
    <n v="1468947138"/>
    <x v="1525"/>
    <b v="1"/>
    <n v="140"/>
    <b v="1"/>
    <s v="photography/photobooks"/>
    <x v="1186"/>
    <n v="12203.018749999999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d v="2016-01-19T02:37:27"/>
    <n v="1448951847"/>
    <x v="1526"/>
    <b v="1"/>
    <n v="280"/>
    <b v="1"/>
    <s v="photography/photobooks"/>
    <x v="1187"/>
    <n v="27675"/>
    <x v="8"/>
    <x v="20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d v="2017-03-14T09:24:46"/>
    <n v="1487082286"/>
    <x v="1527"/>
    <b v="1"/>
    <n v="70"/>
    <b v="1"/>
    <s v="photography/photobooks"/>
    <x v="1188"/>
    <n v="15630.539500000003"/>
    <x v="8"/>
    <x v="20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d v="2017-01-31T20:00:00"/>
    <n v="1483292122"/>
    <x v="1528"/>
    <b v="1"/>
    <n v="160"/>
    <b v="1"/>
    <s v="photography/photobooks"/>
    <x v="1189"/>
    <n v="8825.1149999999998"/>
    <x v="8"/>
    <x v="2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d v="2015-03-19T10:05:20"/>
    <n v="1424185520"/>
    <x v="1529"/>
    <b v="1"/>
    <n v="141"/>
    <b v="1"/>
    <s v="photography/photobooks"/>
    <x v="1190"/>
    <n v="13106.1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d v="2015-10-23T14:24:55"/>
    <n v="1443464695"/>
    <x v="1530"/>
    <b v="1"/>
    <n v="874"/>
    <b v="1"/>
    <s v="photography/photobooks"/>
    <x v="1191"/>
    <n v="47189"/>
    <x v="8"/>
    <x v="2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d v="2014-11-30T23:00:00"/>
    <n v="1414610126"/>
    <x v="1531"/>
    <b v="1"/>
    <n v="73"/>
    <b v="1"/>
    <s v="photography/photobooks"/>
    <x v="1192"/>
    <n v="11824.792307692307"/>
    <x v="8"/>
    <x v="2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d v="2016-02-15T11:00:00"/>
    <n v="1453461865"/>
    <x v="1532"/>
    <b v="1"/>
    <n v="294"/>
    <b v="1"/>
    <s v="photography/photobooks"/>
    <x v="1193"/>
    <n v="20688.565000000002"/>
    <x v="8"/>
    <x v="2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d v="2016-05-01T23:59:00"/>
    <n v="1457913777"/>
    <x v="1533"/>
    <b v="1"/>
    <n v="740"/>
    <b v="1"/>
    <s v="photography/photobooks"/>
    <x v="1194"/>
    <n v="65313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d v="2015-09-04T12:11:02"/>
    <n v="1438791062"/>
    <x v="1534"/>
    <b v="1"/>
    <n v="369"/>
    <b v="1"/>
    <s v="photography/photobooks"/>
    <x v="1195"/>
    <n v="24520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d v="2016-05-23T18:00:00"/>
    <n v="1461527631"/>
    <x v="1535"/>
    <b v="1"/>
    <n v="110"/>
    <b v="1"/>
    <s v="photography/photobooks"/>
    <x v="1196"/>
    <n v="17279.599999999999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d v="2015-08-27T15:15:10"/>
    <n v="1438110910"/>
    <x v="1536"/>
    <b v="1"/>
    <n v="455"/>
    <b v="1"/>
    <s v="photography/photobooks"/>
    <x v="1197"/>
    <n v="30037.01"/>
    <x v="8"/>
    <x v="2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d v="2016-08-06T14:00:00"/>
    <n v="1467358427"/>
    <x v="1537"/>
    <b v="1"/>
    <n v="224"/>
    <b v="1"/>
    <s v="photography/photobooks"/>
    <x v="1198"/>
    <n v="53267.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d v="2015-01-22T14:46:10"/>
    <n v="1418064370"/>
    <x v="1538"/>
    <b v="1"/>
    <n v="46"/>
    <b v="1"/>
    <s v="photography/photobooks"/>
    <x v="1199"/>
    <n v="4256.6611999999996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d v="2017-01-03T18:03:39"/>
    <n v="1480629819"/>
    <x v="1539"/>
    <b v="0"/>
    <n v="284"/>
    <b v="1"/>
    <s v="photography/photobooks"/>
    <x v="1200"/>
    <n v="31826.5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d v="2014-11-25T21:15:00"/>
    <n v="1414368616"/>
    <x v="1540"/>
    <b v="1"/>
    <n v="98"/>
    <b v="1"/>
    <s v="photography/photobooks"/>
    <x v="1201"/>
    <n v="7234.5714285714284"/>
    <x v="8"/>
    <x v="2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d v="2014-12-31T13:05:38"/>
    <n v="1417453538"/>
    <x v="1541"/>
    <b v="0"/>
    <n v="2"/>
    <b v="0"/>
    <s v="photography/nature"/>
    <x v="108"/>
    <n v="91.389593023255813"/>
    <x v="8"/>
    <x v="24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d v="2015-06-30T19:55:00"/>
    <n v="1434412500"/>
    <x v="1542"/>
    <b v="0"/>
    <n v="1"/>
    <b v="0"/>
    <s v="photography/nature"/>
    <x v="914"/>
    <n v="50.223295454545458"/>
    <x v="8"/>
    <x v="24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d v="2014-11-22T09:13:54"/>
    <n v="1414066434"/>
    <x v="1543"/>
    <b v="0"/>
    <n v="1"/>
    <b v="0"/>
    <s v="photography/nature"/>
    <x v="1202"/>
    <n v="50.223295454545458"/>
    <x v="8"/>
    <x v="2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d v="2015-03-31T20:18:00"/>
    <n v="1424222024"/>
    <x v="1544"/>
    <b v="0"/>
    <n v="0"/>
    <b v="0"/>
    <s v="photography/nature"/>
    <x v="109"/>
    <n v="0"/>
    <x v="8"/>
    <x v="24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d v="2015-03-02T17:16:00"/>
    <n v="1422393234"/>
    <x v="1545"/>
    <b v="0"/>
    <n v="1"/>
    <b v="0"/>
    <s v="photography/nature"/>
    <x v="108"/>
    <n v="50.223295454545458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d v="2014-09-17T01:06:39"/>
    <n v="1405746399"/>
    <x v="1546"/>
    <b v="0"/>
    <n v="11"/>
    <b v="0"/>
    <s v="photography/nature"/>
    <x v="1203"/>
    <n v="1461.2"/>
    <x v="8"/>
    <x v="24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d v="2017-02-23T06:14:42"/>
    <n v="1487240082"/>
    <x v="1547"/>
    <b v="0"/>
    <n v="0"/>
    <b v="0"/>
    <s v="photography/nature"/>
    <x v="109"/>
    <n v="0"/>
    <x v="8"/>
    <x v="24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d v="2015-11-08T18:10:20"/>
    <n v="1444425020"/>
    <x v="1548"/>
    <b v="0"/>
    <n v="1"/>
    <b v="0"/>
    <s v="photography/nature"/>
    <x v="1204"/>
    <n v="50.223295454545458"/>
    <x v="8"/>
    <x v="24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d v="2015-11-03T00:15:59"/>
    <n v="1443928559"/>
    <x v="1549"/>
    <b v="0"/>
    <n v="6"/>
    <b v="0"/>
    <s v="photography/nature"/>
    <x v="481"/>
    <n v="740.04042857142861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d v="2016-05-12T06:47:14"/>
    <n v="1460458034"/>
    <x v="1550"/>
    <b v="0"/>
    <n v="7"/>
    <b v="0"/>
    <s v="photography/nature"/>
    <x v="1205"/>
    <n v="705.95522388059703"/>
    <x v="8"/>
    <x v="2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d v="2015-05-27T15:47:19"/>
    <n v="1430164039"/>
    <x v="1551"/>
    <b v="0"/>
    <n v="0"/>
    <b v="0"/>
    <s v="photography/nature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d v="2014-09-30T23:59:00"/>
    <n v="1410366708"/>
    <x v="1552"/>
    <b v="0"/>
    <n v="16"/>
    <b v="0"/>
    <s v="photography/nature"/>
    <x v="1206"/>
    <n v="1278.3540625000001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d v="2015-09-02T02:47:27"/>
    <n v="1438584447"/>
    <x v="1553"/>
    <b v="0"/>
    <n v="0"/>
    <b v="0"/>
    <s v="photography/nature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d v="2015-08-02T02:03:10"/>
    <n v="1435903390"/>
    <x v="1554"/>
    <b v="0"/>
    <n v="0"/>
    <b v="0"/>
    <s v="photography/nature"/>
    <x v="109"/>
    <n v="0"/>
    <x v="8"/>
    <x v="24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d v="2015-09-17T13:00:00"/>
    <n v="1440513832"/>
    <x v="1555"/>
    <b v="0"/>
    <n v="0"/>
    <b v="0"/>
    <s v="photography/nature"/>
    <x v="109"/>
    <n v="0"/>
    <x v="8"/>
    <x v="24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d v="2016-07-03T23:40:24"/>
    <n v="1465011624"/>
    <x v="1556"/>
    <b v="0"/>
    <n v="12"/>
    <b v="0"/>
    <s v="photography/nature"/>
    <x v="1207"/>
    <n v="1176.7069565217391"/>
    <x v="8"/>
    <x v="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d v="2014-09-20T11:40:33"/>
    <n v="1408549233"/>
    <x v="1557"/>
    <b v="0"/>
    <n v="1"/>
    <b v="0"/>
    <s v="photography/nature"/>
    <x v="914"/>
    <n v="50.223295454545458"/>
    <x v="8"/>
    <x v="24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d v="2015-08-28T08:12:00"/>
    <n v="1435656759"/>
    <x v="1558"/>
    <b v="0"/>
    <n v="3"/>
    <b v="0"/>
    <s v="photography/nature"/>
    <x v="1208"/>
    <n v="191.76785714285714"/>
    <x v="8"/>
    <x v="24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d v="2015-04-28T21:16:39"/>
    <n v="1428974199"/>
    <x v="1559"/>
    <b v="0"/>
    <n v="1"/>
    <b v="0"/>
    <s v="photography/nature"/>
    <x v="119"/>
    <n v="50.223295454545458"/>
    <x v="8"/>
    <x v="24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d v="2014-11-12T21:29:53"/>
    <n v="1414110593"/>
    <x v="1560"/>
    <b v="0"/>
    <n v="4"/>
    <b v="0"/>
    <s v="photography/nature"/>
    <x v="1209"/>
    <n v="227.77278688524589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d v="2013-11-06T22:00:03"/>
    <n v="1381194003"/>
    <x v="1561"/>
    <b v="0"/>
    <n v="1"/>
    <b v="0"/>
    <s v="publishing/art books"/>
    <x v="1210"/>
    <n v="50.223295454545458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d v="2009-12-01T20:50:00"/>
    <n v="1253712916"/>
    <x v="1562"/>
    <b v="0"/>
    <n v="0"/>
    <b v="0"/>
    <s v="publishing/art books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d v="2014-03-14T12:49:11"/>
    <n v="1389635351"/>
    <x v="1563"/>
    <b v="0"/>
    <n v="2"/>
    <b v="0"/>
    <s v="publishing/art books"/>
    <x v="1211"/>
    <n v="91.389593023255813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d v="2015-05-28T16:05:00"/>
    <n v="1430124509"/>
    <x v="1564"/>
    <b v="0"/>
    <n v="1"/>
    <b v="0"/>
    <s v="publishing/art books"/>
    <x v="370"/>
    <n v="50.223295454545458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d v="2011-06-08T13:31:01"/>
    <n v="1304962261"/>
    <x v="1565"/>
    <b v="0"/>
    <n v="1"/>
    <b v="0"/>
    <s v="publishing/art books"/>
    <x v="453"/>
    <n v="50.223295454545458"/>
    <x v="3"/>
    <x v="25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d v="2016-07-27T18:00:00"/>
    <n v="1467151204"/>
    <x v="1566"/>
    <b v="0"/>
    <n v="59"/>
    <b v="0"/>
    <s v="publishing/art books"/>
    <x v="1212"/>
    <n v="5506.1350000000002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d v="2014-02-16T20:00:00"/>
    <n v="1391293745"/>
    <x v="1567"/>
    <b v="0"/>
    <n v="13"/>
    <b v="0"/>
    <s v="publishing/art books"/>
    <x v="1213"/>
    <n v="969.35458333333338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d v="2014-12-23T21:29:45"/>
    <n v="1416360585"/>
    <x v="1568"/>
    <b v="0"/>
    <n v="22"/>
    <b v="0"/>
    <s v="publishing/art books"/>
    <x v="1214"/>
    <n v="1547.9137931034484"/>
    <x v="3"/>
    <x v="25"/>
  </r>
  <r>
    <x v="1569"/>
    <s v="to be removed (Canceled)"/>
    <s v="to be removed"/>
    <x v="11"/>
    <x v="117"/>
    <x v="1"/>
    <x v="0"/>
    <s v="USD"/>
    <n v="1369498714"/>
    <d v="2013-05-25T12:18:34"/>
    <n v="1366906714"/>
    <x v="1569"/>
    <b v="0"/>
    <n v="0"/>
    <b v="0"/>
    <s v="publishing/art books"/>
    <x v="109"/>
    <n v="0"/>
    <x v="3"/>
    <x v="25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d v="2016-04-08T14:31:22"/>
    <n v="1457551882"/>
    <x v="1570"/>
    <b v="0"/>
    <n v="52"/>
    <b v="0"/>
    <s v="publishing/art books"/>
    <x v="613"/>
    <n v="4562.009166666666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d v="2015-06-19T14:28:03"/>
    <n v="1432146483"/>
    <x v="1571"/>
    <b v="0"/>
    <n v="4"/>
    <b v="0"/>
    <s v="publishing/art books"/>
    <x v="1215"/>
    <n v="227.77278688524589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d v="2016-02-28T19:59:00"/>
    <n v="1454546859"/>
    <x v="1572"/>
    <b v="0"/>
    <n v="3"/>
    <b v="0"/>
    <s v="publishing/art books"/>
    <x v="152"/>
    <n v="191.7678571428571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d v="2017-03-31T23:59:00"/>
    <n v="1487548802"/>
    <x v="1573"/>
    <b v="0"/>
    <n v="3"/>
    <b v="0"/>
    <s v="publishing/art books"/>
    <x v="1216"/>
    <n v="191.76785714285714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d v="2015-02-17T18:15:29"/>
    <n v="1421187329"/>
    <x v="1574"/>
    <b v="0"/>
    <n v="6"/>
    <b v="0"/>
    <s v="publishing/art books"/>
    <x v="1217"/>
    <n v="740.04042857142861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d v="2014-07-09T08:34:56"/>
    <n v="1402317296"/>
    <x v="1575"/>
    <b v="0"/>
    <n v="35"/>
    <b v="0"/>
    <s v="publishing/art books"/>
    <x v="1218"/>
    <n v="3370.6326923076922"/>
    <x v="3"/>
    <x v="25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d v="2015-06-30T17:06:08"/>
    <n v="1431810368"/>
    <x v="1576"/>
    <b v="0"/>
    <n v="10"/>
    <b v="0"/>
    <s v="publishing/art books"/>
    <x v="175"/>
    <n v="842.98978723404264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d v="2012-07-24T16:20:48"/>
    <n v="1337977248"/>
    <x v="1577"/>
    <b v="0"/>
    <n v="2"/>
    <b v="0"/>
    <s v="publishing/art books"/>
    <x v="1219"/>
    <n v="91.389593023255813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d v="2010-09-01T22:00:00"/>
    <n v="1281317691"/>
    <x v="1578"/>
    <b v="0"/>
    <n v="4"/>
    <b v="0"/>
    <s v="publishing/art books"/>
    <x v="1220"/>
    <n v="227.77278688524589"/>
    <x v="3"/>
    <x v="25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d v="2013-08-28T19:54:51"/>
    <n v="1374882891"/>
    <x v="1579"/>
    <b v="0"/>
    <n v="2"/>
    <b v="0"/>
    <s v="publishing/art books"/>
    <x v="1221"/>
    <n v="91.389593023255813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d v="2012-05-20T21:12:06"/>
    <n v="1332378726"/>
    <x v="1580"/>
    <b v="0"/>
    <n v="0"/>
    <b v="0"/>
    <s v="publishing/art books"/>
    <x v="109"/>
    <n v="0"/>
    <x v="3"/>
    <x v="25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d v="2015-12-19T06:46:30"/>
    <n v="1447757190"/>
    <x v="1581"/>
    <b v="0"/>
    <n v="1"/>
    <b v="0"/>
    <s v="photography/places"/>
    <x v="724"/>
    <n v="50.223295454545458"/>
    <x v="8"/>
    <x v="26"/>
  </r>
  <r>
    <x v="1582"/>
    <s v="Scenes from New Orleans"/>
    <s v="I create canvas prints of images from in and around New Orleans"/>
    <x v="28"/>
    <x v="1085"/>
    <x v="2"/>
    <x v="0"/>
    <s v="USD"/>
    <n v="1445894400"/>
    <d v="2015-10-26T17:20:00"/>
    <n v="1440961053"/>
    <x v="1582"/>
    <b v="0"/>
    <n v="3"/>
    <b v="0"/>
    <s v="photography/places"/>
    <x v="1222"/>
    <n v="191.76785714285714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d v="2014-09-25T17:43:11"/>
    <n v="1409089391"/>
    <x v="1583"/>
    <b v="0"/>
    <n v="1"/>
    <b v="0"/>
    <s v="photography/places"/>
    <x v="1223"/>
    <n v="50.223295454545458"/>
    <x v="8"/>
    <x v="26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d v="2014-05-30T11:35:01"/>
    <n v="1400600101"/>
    <x v="1584"/>
    <b v="0"/>
    <n v="0"/>
    <b v="0"/>
    <s v="photography/places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d v="2016-12-25T07:00:00"/>
    <n v="1480800568"/>
    <x v="1585"/>
    <b v="0"/>
    <n v="12"/>
    <b v="0"/>
    <s v="photography/places"/>
    <x v="1224"/>
    <n v="1176.7069565217391"/>
    <x v="8"/>
    <x v="26"/>
  </r>
  <r>
    <x v="1586"/>
    <s v="Missouri In Pictures"/>
    <s v="Show the world the beauty that is in all of our back yards!"/>
    <x v="15"/>
    <x v="117"/>
    <x v="2"/>
    <x v="0"/>
    <s v="USD"/>
    <n v="1428197422"/>
    <d v="2015-04-04T21:30:22"/>
    <n v="1425609022"/>
    <x v="1586"/>
    <b v="0"/>
    <n v="0"/>
    <b v="0"/>
    <s v="photography/places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d v="2014-12-13T18:49:25"/>
    <n v="1415918965"/>
    <x v="1587"/>
    <b v="0"/>
    <n v="1"/>
    <b v="0"/>
    <s v="photography/places"/>
    <x v="473"/>
    <n v="50.223295454545458"/>
    <x v="8"/>
    <x v="26"/>
  </r>
  <r>
    <x v="1588"/>
    <s v="The Right Side of Texas"/>
    <s v="Southeast Texas as seen through the lens of a cell phone camera"/>
    <x v="274"/>
    <x v="117"/>
    <x v="2"/>
    <x v="0"/>
    <s v="USD"/>
    <n v="1422735120"/>
    <d v="2015-01-31T16:12:00"/>
    <n v="1420091999"/>
    <x v="1588"/>
    <b v="0"/>
    <n v="0"/>
    <b v="0"/>
    <s v="photography/places"/>
    <x v="109"/>
    <n v="0"/>
    <x v="8"/>
    <x v="26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d v="2015-10-09T19:38:06"/>
    <n v="1441841886"/>
    <x v="1589"/>
    <b v="0"/>
    <n v="0"/>
    <b v="0"/>
    <s v="photography/places"/>
    <x v="109"/>
    <n v="0"/>
    <x v="8"/>
    <x v="26"/>
  </r>
  <r>
    <x v="1590"/>
    <s v="An Italian Adventure"/>
    <s v="Discover Italy through photography."/>
    <x v="127"/>
    <x v="806"/>
    <x v="2"/>
    <x v="13"/>
    <s v="EUR"/>
    <n v="1443040464"/>
    <d v="2015-09-23T16:34:24"/>
    <n v="1440448464"/>
    <x v="1590"/>
    <b v="0"/>
    <n v="2"/>
    <b v="0"/>
    <s v="photography/places"/>
    <x v="617"/>
    <n v="91.389593023255813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d v="2016-04-03T12:25:41"/>
    <n v="1457112341"/>
    <x v="1591"/>
    <b v="0"/>
    <n v="92"/>
    <b v="0"/>
    <s v="photography/places"/>
    <x v="1225"/>
    <n v="16394.466"/>
    <x v="8"/>
    <x v="26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d v="2015-03-27T20:44:45"/>
    <n v="1423619085"/>
    <x v="1592"/>
    <b v="0"/>
    <n v="0"/>
    <b v="0"/>
    <s v="photography/places"/>
    <x v="109"/>
    <n v="0"/>
    <x v="8"/>
    <x v="26"/>
  </r>
  <r>
    <x v="1593"/>
    <s v="Picturing Italy"/>
    <s v="A trip to fulfill a dream of capturing the wonders and history of ancient Italy in person."/>
    <x v="29"/>
    <x v="158"/>
    <x v="2"/>
    <x v="0"/>
    <s v="USD"/>
    <n v="1425154655"/>
    <d v="2015-02-28T16:17:35"/>
    <n v="1422562655"/>
    <x v="1593"/>
    <b v="0"/>
    <n v="3"/>
    <b v="0"/>
    <s v="photography/places"/>
    <x v="1226"/>
    <n v="191.76785714285714"/>
    <x v="8"/>
    <x v="26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d v="2016-05-15T12:21:00"/>
    <n v="1458147982"/>
    <x v="1594"/>
    <b v="0"/>
    <n v="10"/>
    <b v="0"/>
    <s v="photography/places"/>
    <x v="1227"/>
    <n v="842.98978723404264"/>
    <x v="8"/>
    <x v="26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d v="2014-06-18T16:13:00"/>
    <n v="1400634728"/>
    <x v="1595"/>
    <b v="0"/>
    <n v="7"/>
    <b v="0"/>
    <s v="photography/places"/>
    <x v="1228"/>
    <n v="705.95522388059703"/>
    <x v="8"/>
    <x v="26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d v="2014-12-13T07:19:29"/>
    <n v="1414577969"/>
    <x v="1596"/>
    <b v="0"/>
    <n v="3"/>
    <b v="0"/>
    <s v="photography/places"/>
    <x v="1229"/>
    <n v="191.76785714285714"/>
    <x v="8"/>
    <x v="26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d v="2016-09-20T04:29:57"/>
    <n v="1471768197"/>
    <x v="1597"/>
    <b v="0"/>
    <n v="0"/>
    <b v="0"/>
    <s v="photography/places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d v="2015-07-26T12:00:58"/>
    <n v="1432742458"/>
    <x v="1598"/>
    <b v="0"/>
    <n v="1"/>
    <b v="0"/>
    <s v="photography/places"/>
    <x v="415"/>
    <n v="50.223295454545458"/>
    <x v="8"/>
    <x v="26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d v="2016-04-08T07:56:16"/>
    <n v="1457528176"/>
    <x v="1599"/>
    <b v="0"/>
    <n v="0"/>
    <b v="0"/>
    <s v="photography/places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d v="2014-07-15T01:11:00"/>
    <n v="1401585752"/>
    <x v="1600"/>
    <b v="0"/>
    <n v="9"/>
    <b v="0"/>
    <s v="photography/places"/>
    <x v="1230"/>
    <n v="751.21245614035092"/>
    <x v="8"/>
    <x v="26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d v="2011-05-04T22:13:53"/>
    <n v="1301969633"/>
    <x v="1601"/>
    <b v="0"/>
    <n v="56"/>
    <b v="1"/>
    <s v="music/rock"/>
    <x v="1231"/>
    <n v="4556.6774999999998"/>
    <x v="4"/>
    <x v="11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d v="2011-10-14T19:00:00"/>
    <n v="1314947317"/>
    <x v="1602"/>
    <b v="0"/>
    <n v="32"/>
    <b v="1"/>
    <s v="music/rock"/>
    <x v="325"/>
    <n v="2546.9"/>
    <x v="4"/>
    <x v="11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d v="2012-01-28T00:04:19"/>
    <n v="1322539459"/>
    <x v="1603"/>
    <b v="0"/>
    <n v="30"/>
    <b v="1"/>
    <s v="music/rock"/>
    <x v="1232"/>
    <n v="2533.3331250000001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d v="2012-03-17T15:17:15"/>
    <n v="1328559435"/>
    <x v="1604"/>
    <b v="0"/>
    <n v="70"/>
    <b v="1"/>
    <s v="music/rock"/>
    <x v="1233"/>
    <n v="15630.539500000003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d v="2011-08-01T03:00:00"/>
    <n v="1311380313"/>
    <x v="1605"/>
    <b v="0"/>
    <n v="44"/>
    <b v="1"/>
    <s v="music/rock"/>
    <x v="1234"/>
    <n v="3565.1529411764704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d v="2011-03-23T21:40:38"/>
    <n v="1293158438"/>
    <x v="1606"/>
    <b v="0"/>
    <n v="92"/>
    <b v="1"/>
    <s v="music/rock"/>
    <x v="1235"/>
    <n v="16394.466"/>
    <x v="4"/>
    <x v="11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d v="2012-06-14T15:24:11"/>
    <n v="1337887451"/>
    <x v="1607"/>
    <b v="0"/>
    <n v="205"/>
    <b v="1"/>
    <s v="music/rock"/>
    <x v="1236"/>
    <n v="12475.137500000001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d v="2014-01-01T01:26:00"/>
    <n v="1385754986"/>
    <x v="1608"/>
    <b v="0"/>
    <n v="23"/>
    <b v="1"/>
    <s v="music/rock"/>
    <x v="982"/>
    <n v="2210.1433333333334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d v="2011-11-02T04:00:00"/>
    <n v="1315612909"/>
    <x v="1609"/>
    <b v="0"/>
    <n v="4"/>
    <b v="1"/>
    <s v="music/rock"/>
    <x v="1237"/>
    <n v="227.77278688524589"/>
    <x v="4"/>
    <x v="11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d v="2012-12-15T18:11:50"/>
    <n v="1353017510"/>
    <x v="1610"/>
    <b v="0"/>
    <n v="112"/>
    <b v="1"/>
    <s v="music/rock"/>
    <x v="1238"/>
    <n v="7654.6820000000007"/>
    <x v="4"/>
    <x v="11"/>
  </r>
  <r>
    <x v="1611"/>
    <s v="Skelton-Luns CD/7&quot;             No Big Deal."/>
    <s v="Skelton-Luns CD/7&quot; No Big Deal."/>
    <x v="134"/>
    <x v="1099"/>
    <x v="0"/>
    <x v="0"/>
    <s v="USD"/>
    <n v="1370390432"/>
    <d v="2013-06-04T20:00:32"/>
    <n v="1368576032"/>
    <x v="1611"/>
    <b v="0"/>
    <n v="27"/>
    <b v="1"/>
    <s v="music/rock"/>
    <x v="1239"/>
    <n v="3204.2722222222224"/>
    <x v="4"/>
    <x v="11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d v="2013-01-02T16:59:44"/>
    <n v="1354568384"/>
    <x v="1612"/>
    <b v="0"/>
    <n v="11"/>
    <b v="1"/>
    <s v="music/rock"/>
    <x v="1007"/>
    <n v="1461.2"/>
    <x v="4"/>
    <x v="11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d v="2012-07-21T21:40:02"/>
    <n v="1340329202"/>
    <x v="1613"/>
    <b v="0"/>
    <n v="26"/>
    <b v="1"/>
    <s v="music/rock"/>
    <x v="1240"/>
    <n v="2505.9714285714285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d v="2014-08-03T13:00:00"/>
    <n v="1401924769"/>
    <x v="1614"/>
    <b v="0"/>
    <n v="77"/>
    <b v="1"/>
    <s v="music/rock"/>
    <x v="1241"/>
    <n v="6230.9337500000001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d v="2011-12-12T22:13:16"/>
    <n v="1319850796"/>
    <x v="1615"/>
    <b v="0"/>
    <n v="136"/>
    <b v="1"/>
    <s v="music/rock"/>
    <x v="1242"/>
    <n v="7652"/>
    <x v="4"/>
    <x v="11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d v="2012-11-22T18:00:00"/>
    <n v="1350061821"/>
    <x v="1616"/>
    <b v="0"/>
    <n v="157"/>
    <b v="1"/>
    <s v="music/rock"/>
    <x v="1243"/>
    <n v="9606.01"/>
    <x v="4"/>
    <x v="11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d v="2013-11-01T15:00:00"/>
    <n v="1380470188"/>
    <x v="1617"/>
    <b v="0"/>
    <n v="158"/>
    <b v="1"/>
    <s v="music/rock"/>
    <x v="1244"/>
    <n v="19121.833333333332"/>
    <x v="4"/>
    <x v="11"/>
  </r>
  <r>
    <x v="1618"/>
    <s v="Janus Word Album"/>
    <s v="Janus Word combines hard rock with melodic acoustic music for a unique and awesome sound."/>
    <x v="15"/>
    <x v="1105"/>
    <x v="0"/>
    <x v="0"/>
    <s v="USD"/>
    <n v="1362757335"/>
    <d v="2013-03-08T11:42:15"/>
    <n v="1359301335"/>
    <x v="1618"/>
    <b v="0"/>
    <n v="27"/>
    <b v="1"/>
    <s v="music/rock"/>
    <x v="1245"/>
    <n v="3204.2722222222224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d v="2014-09-15T00:28:06"/>
    <n v="1408940886"/>
    <x v="1619"/>
    <b v="0"/>
    <n v="23"/>
    <b v="1"/>
    <s v="music/rock"/>
    <x v="25"/>
    <n v="2210.1433333333334"/>
    <x v="4"/>
    <x v="11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d v="2013-02-23T04:09:00"/>
    <n v="1361002140"/>
    <x v="1620"/>
    <b v="0"/>
    <n v="17"/>
    <b v="1"/>
    <s v="music/rock"/>
    <x v="1246"/>
    <n v="1808.7556603773585"/>
    <x v="4"/>
    <x v="11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d v="2012-05-27T23:59:00"/>
    <n v="1333550015"/>
    <x v="1621"/>
    <b v="0"/>
    <n v="37"/>
    <b v="1"/>
    <s v="music/rock"/>
    <x v="1247"/>
    <n v="4326.8844444444449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d v="2014-12-17T03:59:00"/>
    <n v="1415343874"/>
    <x v="1622"/>
    <b v="0"/>
    <n v="65"/>
    <b v="1"/>
    <s v="music/rock"/>
    <x v="1248"/>
    <n v="5722.2508333333344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d v="2013-08-27T12:31:29"/>
    <n v="1372437089"/>
    <x v="1623"/>
    <b v="0"/>
    <n v="18"/>
    <b v="1"/>
    <s v="music/rock"/>
    <x v="1249"/>
    <n v="1443.423"/>
    <x v="4"/>
    <x v="11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d v="2013-01-09T04:48:55"/>
    <n v="1354265335"/>
    <x v="1624"/>
    <b v="0"/>
    <n v="25"/>
    <b v="1"/>
    <s v="music/rock"/>
    <x v="1250"/>
    <n v="1634.83275"/>
    <x v="4"/>
    <x v="11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d v="2012-09-11T12:47:33"/>
    <n v="1344962853"/>
    <x v="1625"/>
    <b v="0"/>
    <n v="104"/>
    <b v="1"/>
    <s v="music/rock"/>
    <x v="1251"/>
    <n v="11106.835333333333"/>
    <x v="4"/>
    <x v="11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d v="2013-12-01T17:21:07"/>
    <n v="1383337267"/>
    <x v="1626"/>
    <b v="0"/>
    <n v="108"/>
    <b v="1"/>
    <s v="music/rock"/>
    <x v="1252"/>
    <n v="7348.954999999999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d v="2012-11-26T00:59:00"/>
    <n v="1351011489"/>
    <x v="1627"/>
    <b v="0"/>
    <n v="38"/>
    <b v="1"/>
    <s v="music/rock"/>
    <x v="967"/>
    <n v="2935.7157894736843"/>
    <x v="4"/>
    <x v="11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d v="2014-06-17T13:41:22"/>
    <n v="1400175682"/>
    <x v="1628"/>
    <b v="0"/>
    <n v="88"/>
    <b v="1"/>
    <s v="music/rock"/>
    <x v="1253"/>
    <n v="5830.295000000001"/>
    <x v="4"/>
    <x v="11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d v="2014-02-20T16:48:53"/>
    <n v="1389041333"/>
    <x v="1629"/>
    <b v="0"/>
    <n v="82"/>
    <b v="1"/>
    <s v="music/rock"/>
    <x v="1078"/>
    <n v="5487.2133333333331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d v="2012-03-02T02:59:00"/>
    <n v="1328040375"/>
    <x v="1630"/>
    <b v="0"/>
    <n v="126"/>
    <b v="1"/>
    <s v="music/rock"/>
    <x v="1254"/>
    <n v="13735.666666666666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d v="2012-10-12T16:37:41"/>
    <n v="1347482261"/>
    <x v="1631"/>
    <b v="0"/>
    <n v="133"/>
    <b v="1"/>
    <s v="music/rock"/>
    <x v="1255"/>
    <n v="8990.2000000000007"/>
    <x v="4"/>
    <x v="1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d v="2011-09-24T04:10:54"/>
    <n v="1311667854"/>
    <x v="1632"/>
    <b v="0"/>
    <n v="47"/>
    <b v="1"/>
    <s v="music/rock"/>
    <x v="1256"/>
    <n v="4347.336956521739"/>
    <x v="4"/>
    <x v="11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d v="2012-01-16T01:00:00"/>
    <n v="1324329156"/>
    <x v="1633"/>
    <b v="0"/>
    <n v="58"/>
    <b v="1"/>
    <s v="music/rock"/>
    <x v="31"/>
    <n v="5705.3728571428574"/>
    <x v="4"/>
    <x v="11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d v="2011-06-02T01:59:00"/>
    <n v="1303706001"/>
    <x v="1634"/>
    <b v="0"/>
    <n v="32"/>
    <b v="1"/>
    <s v="music/rock"/>
    <x v="10"/>
    <n v="2546.9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d v="2016-07-11T16:51:01"/>
    <n v="1463086261"/>
    <x v="1635"/>
    <b v="0"/>
    <n v="37"/>
    <b v="1"/>
    <s v="music/rock"/>
    <x v="1066"/>
    <n v="4326.8844444444449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d v="2011-06-12T00:00:00"/>
    <n v="1304129088"/>
    <x v="1636"/>
    <b v="0"/>
    <n v="87"/>
    <b v="1"/>
    <s v="music/rock"/>
    <x v="1257"/>
    <n v="7158.84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d v="2009-12-31T19:39:00"/>
    <n v="1257444140"/>
    <x v="1637"/>
    <b v="0"/>
    <n v="15"/>
    <b v="1"/>
    <s v="music/rock"/>
    <x v="965"/>
    <n v="2424.782608695652"/>
    <x v="4"/>
    <x v="11"/>
  </r>
  <r>
    <x v="1638"/>
    <s v="Avenues EP 2013"/>
    <s v="Avenues will be going in to the studio to record a new EP with Matt Allison!"/>
    <x v="28"/>
    <x v="1121"/>
    <x v="0"/>
    <x v="0"/>
    <s v="USD"/>
    <n v="1362086700"/>
    <d v="2013-02-28T17:25:00"/>
    <n v="1358180968"/>
    <x v="1638"/>
    <b v="0"/>
    <n v="27"/>
    <b v="1"/>
    <s v="music/rock"/>
    <x v="2"/>
    <n v="3204.2722222222224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d v="2012-03-03T11:39:25"/>
    <n v="1328197165"/>
    <x v="1639"/>
    <b v="0"/>
    <n v="19"/>
    <b v="1"/>
    <s v="music/rock"/>
    <x v="31"/>
    <n v="2005.9729729729729"/>
    <x v="4"/>
    <x v="11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d v="2010-08-02T21:59:00"/>
    <n v="1279603955"/>
    <x v="1640"/>
    <b v="0"/>
    <n v="17"/>
    <b v="1"/>
    <s v="music/rock"/>
    <x v="1258"/>
    <n v="1808.7556603773585"/>
    <x v="4"/>
    <x v="11"/>
  </r>
  <r>
    <x v="1641"/>
    <s v="Tanya Dartson- Run for Your Life music video"/>
    <s v="Music Video For Upbeat and Inspiring Song - Run For Your Life"/>
    <x v="30"/>
    <x v="535"/>
    <x v="0"/>
    <x v="0"/>
    <s v="USD"/>
    <n v="1418998744"/>
    <d v="2014-12-19T10:19:04"/>
    <n v="1416406744"/>
    <x v="1641"/>
    <b v="0"/>
    <n v="26"/>
    <b v="1"/>
    <s v="music/pop"/>
    <x v="578"/>
    <n v="2505.9714285714285"/>
    <x v="4"/>
    <x v="27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d v="2011-06-13T20:35:27"/>
    <n v="1306283727"/>
    <x v="1642"/>
    <b v="0"/>
    <n v="28"/>
    <b v="1"/>
    <s v="music/pop"/>
    <x v="31"/>
    <n v="3472.1178947368426"/>
    <x v="4"/>
    <x v="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d v="2012-09-24T15:46:52"/>
    <n v="1345924012"/>
    <x v="1643"/>
    <b v="0"/>
    <n v="37"/>
    <b v="1"/>
    <s v="music/pop"/>
    <x v="1259"/>
    <n v="4326.8844444444449"/>
    <x v="4"/>
    <x v="27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d v="2012-11-21T22:26:00"/>
    <n v="1348363560"/>
    <x v="1644"/>
    <b v="0"/>
    <n v="128"/>
    <b v="1"/>
    <s v="music/pop"/>
    <x v="1260"/>
    <n v="12864.142857142857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d v="2013-09-18T10:49:00"/>
    <n v="1378306140"/>
    <x v="1645"/>
    <b v="0"/>
    <n v="10"/>
    <b v="1"/>
    <s v="music/pop"/>
    <x v="1261"/>
    <n v="842.98978723404264"/>
    <x v="4"/>
    <x v="27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d v="2014-08-14T14:11:00"/>
    <n v="1405248503"/>
    <x v="1646"/>
    <b v="0"/>
    <n v="83"/>
    <b v="1"/>
    <s v="music/pop"/>
    <x v="1097"/>
    <n v="4174.1111111111113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d v="2012-06-09T05:49:37"/>
    <n v="1336643377"/>
    <x v="1647"/>
    <b v="0"/>
    <n v="46"/>
    <b v="1"/>
    <s v="music/pop"/>
    <x v="1262"/>
    <n v="4256.6611999999996"/>
    <x v="4"/>
    <x v="2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d v="2011-03-20T11:54:42"/>
    <n v="1298048082"/>
    <x v="1648"/>
    <b v="0"/>
    <n v="90"/>
    <b v="1"/>
    <s v="music/pop"/>
    <x v="1263"/>
    <n v="6285.2591666666667"/>
    <x v="4"/>
    <x v="27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d v="2014-05-23T12:25:55"/>
    <n v="1396974355"/>
    <x v="1649"/>
    <b v="0"/>
    <n v="81"/>
    <b v="1"/>
    <s v="music/pop"/>
    <x v="1264"/>
    <n v="4602.4861538461537"/>
    <x v="4"/>
    <x v="27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d v="2013-10-09T06:27:17"/>
    <n v="1378722437"/>
    <x v="1650"/>
    <b v="0"/>
    <n v="32"/>
    <b v="1"/>
    <s v="music/pop"/>
    <x v="1265"/>
    <n v="2546.9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d v="2011-04-26T02:59:00"/>
    <n v="1300916220"/>
    <x v="1651"/>
    <b v="0"/>
    <n v="20"/>
    <b v="1"/>
    <s v="music/pop"/>
    <x v="1266"/>
    <n v="1494.1595454545457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d v="2013-11-24T08:49:53"/>
    <n v="1382701793"/>
    <x v="1652"/>
    <b v="0"/>
    <n v="70"/>
    <b v="1"/>
    <s v="music/pop"/>
    <x v="17"/>
    <n v="15630.539500000003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d v="2011-04-24T16:01:36"/>
    <n v="1300996896"/>
    <x v="1653"/>
    <b v="0"/>
    <n v="168"/>
    <b v="1"/>
    <s v="music/pop"/>
    <x v="1267"/>
    <n v="8352.33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d v="2012-04-18T17:22:40"/>
    <n v="1332192160"/>
    <x v="1654"/>
    <b v="0"/>
    <n v="34"/>
    <b v="1"/>
    <s v="music/pop"/>
    <x v="1268"/>
    <n v="3216.0669696969699"/>
    <x v="4"/>
    <x v="27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d v="2012-04-05T14:00:20"/>
    <n v="1331060420"/>
    <x v="1655"/>
    <b v="0"/>
    <n v="48"/>
    <b v="1"/>
    <s v="music/pop"/>
    <x v="1269"/>
    <n v="6681.7362499999999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d v="2012-12-13T18:17:32"/>
    <n v="1352845052"/>
    <x v="1656"/>
    <b v="0"/>
    <n v="48"/>
    <b v="1"/>
    <s v="music/pop"/>
    <x v="1270"/>
    <n v="6681.7362499999999"/>
    <x v="4"/>
    <x v="27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d v="2012-05-24T14:46:08"/>
    <n v="1335293168"/>
    <x v="1657"/>
    <b v="0"/>
    <n v="221"/>
    <b v="1"/>
    <s v="music/pop"/>
    <x v="1271"/>
    <n v="26830.483333333334"/>
    <x v="4"/>
    <x v="27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d v="2012-12-18T10:20:00"/>
    <n v="1352524767"/>
    <x v="1658"/>
    <b v="0"/>
    <n v="107"/>
    <b v="1"/>
    <s v="music/pop"/>
    <x v="1272"/>
    <n v="10065.451428571429"/>
    <x v="4"/>
    <x v="27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d v="2013-12-17T08:00:00"/>
    <n v="1384811721"/>
    <x v="1659"/>
    <b v="0"/>
    <n v="45"/>
    <b v="1"/>
    <s v="music/pop"/>
    <x v="1273"/>
    <n v="5035.5005000000001"/>
    <x v="4"/>
    <x v="27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d v="2016-04-30T17:59:00"/>
    <n v="1459355950"/>
    <x v="1660"/>
    <b v="0"/>
    <n v="36"/>
    <b v="1"/>
    <s v="music/pop"/>
    <x v="1274"/>
    <n v="2893.0464999999999"/>
    <x v="4"/>
    <x v="27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d v="2016-01-17T17:00:00"/>
    <n v="1449359831"/>
    <x v="1661"/>
    <b v="0"/>
    <n v="101"/>
    <b v="1"/>
    <s v="music/pop"/>
    <x v="1275"/>
    <n v="11721.33333333333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d v="2011-12-31T01:45:36"/>
    <n v="1320122736"/>
    <x v="1662"/>
    <b v="0"/>
    <n v="62"/>
    <b v="1"/>
    <s v="music/pop"/>
    <x v="1276"/>
    <n v="6333.2266666666674"/>
    <x v="4"/>
    <x v="27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d v="2015-01-31T20:31:47"/>
    <n v="1420158707"/>
    <x v="1663"/>
    <b v="0"/>
    <n v="32"/>
    <b v="1"/>
    <s v="music/pop"/>
    <x v="1277"/>
    <n v="2546.9"/>
    <x v="4"/>
    <x v="2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d v="2012-03-15T23:59:00"/>
    <n v="1328033818"/>
    <x v="1664"/>
    <b v="0"/>
    <n v="89"/>
    <b v="1"/>
    <s v="music/pop"/>
    <x v="1278"/>
    <n v="8175.8975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d v="2011-02-21T23:00:00"/>
    <n v="1295624113"/>
    <x v="1665"/>
    <b v="0"/>
    <n v="93"/>
    <b v="1"/>
    <s v="music/pop"/>
    <x v="1279"/>
    <n v="6843.5957142857142"/>
    <x v="4"/>
    <x v="27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d v="2013-03-28T01:04:33"/>
    <n v="1361858673"/>
    <x v="1666"/>
    <b v="0"/>
    <n v="98"/>
    <b v="1"/>
    <s v="music/pop"/>
    <x v="1280"/>
    <n v="7234.571428571428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d v="2014-03-11T02:59:00"/>
    <n v="1392169298"/>
    <x v="1667"/>
    <b v="0"/>
    <n v="82"/>
    <b v="1"/>
    <s v="music/pop"/>
    <x v="1281"/>
    <n v="5487.2133333333331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d v="2011-11-28T00:35:39"/>
    <n v="1319859339"/>
    <x v="1668"/>
    <b v="0"/>
    <n v="116"/>
    <b v="1"/>
    <s v="music/pop"/>
    <x v="1276"/>
    <n v="13341.5"/>
    <x v="4"/>
    <x v="27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d v="2016-05-31T17:14:36"/>
    <n v="1459545276"/>
    <x v="1669"/>
    <b v="0"/>
    <n v="52"/>
    <b v="1"/>
    <s v="music/pop"/>
    <x v="1282"/>
    <n v="4562.0091666666667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d v="2010-07-05T00:00:00"/>
    <n v="1273961999"/>
    <x v="1670"/>
    <b v="0"/>
    <n v="23"/>
    <b v="1"/>
    <s v="music/pop"/>
    <x v="946"/>
    <n v="2210.1433333333334"/>
    <x v="4"/>
    <x v="27"/>
  </r>
  <r>
    <x v="1671"/>
    <s v="Luke O'Brien's Kickstarter"/>
    <s v="I am seeking funding in order to help take my music from a hobby to a career."/>
    <x v="13"/>
    <x v="1150"/>
    <x v="0"/>
    <x v="0"/>
    <s v="USD"/>
    <n v="1470056614"/>
    <d v="2016-08-01T09:03:34"/>
    <n v="1467464614"/>
    <x v="1671"/>
    <b v="0"/>
    <n v="77"/>
    <b v="1"/>
    <s v="music/pop"/>
    <x v="1283"/>
    <n v="6230.9337500000001"/>
    <x v="4"/>
    <x v="27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d v="2012-06-04T11:45:30"/>
    <n v="1336232730"/>
    <x v="1672"/>
    <b v="0"/>
    <n v="49"/>
    <b v="1"/>
    <s v="music/pop"/>
    <x v="1284"/>
    <n v="2909.8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d v="2015-03-06T17:04:52"/>
    <n v="1423083892"/>
    <x v="1673"/>
    <b v="0"/>
    <n v="59"/>
    <b v="1"/>
    <s v="music/pop"/>
    <x v="1285"/>
    <n v="5506.1350000000002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d v="2016-08-18T02:59:00"/>
    <n v="1468852306"/>
    <x v="1674"/>
    <b v="0"/>
    <n v="113"/>
    <b v="1"/>
    <s v="music/pop"/>
    <x v="1286"/>
    <n v="12470.146666666667"/>
    <x v="4"/>
    <x v="27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d v="2011-10-16T18:03:00"/>
    <n v="1316194540"/>
    <x v="1675"/>
    <b v="0"/>
    <n v="34"/>
    <b v="1"/>
    <s v="music/pop"/>
    <x v="1287"/>
    <n v="3216.0669696969699"/>
    <x v="4"/>
    <x v="27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d v="2012-04-20T23:59:00"/>
    <n v="1330968347"/>
    <x v="1676"/>
    <b v="0"/>
    <n v="42"/>
    <b v="1"/>
    <s v="music/pop"/>
    <x v="1288"/>
    <n v="2399.1906250000002"/>
    <x v="4"/>
    <x v="27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d v="2016-04-16T01:59:00"/>
    <n v="1455615976"/>
    <x v="1677"/>
    <b v="0"/>
    <n v="42"/>
    <b v="1"/>
    <s v="music/pop"/>
    <x v="1067"/>
    <n v="2399.1906250000002"/>
    <x v="4"/>
    <x v="27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d v="2014-02-06T16:31:11"/>
    <n v="1390509071"/>
    <x v="1678"/>
    <b v="0"/>
    <n v="49"/>
    <b v="1"/>
    <s v="music/pop"/>
    <x v="1289"/>
    <n v="2909.8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d v="2011-07-21T21:39:05"/>
    <n v="1309311545"/>
    <x v="1679"/>
    <b v="0"/>
    <n v="56"/>
    <b v="1"/>
    <s v="music/pop"/>
    <x v="1290"/>
    <n v="4556.6774999999998"/>
    <x v="4"/>
    <x v="27"/>
  </r>
  <r>
    <x v="1680"/>
    <s v="Kick Out a Record"/>
    <s v="Working Musician dilemma #164: how the taxman put Kick the Record 2.0 on hold"/>
    <x v="28"/>
    <x v="1156"/>
    <x v="0"/>
    <x v="0"/>
    <s v="USD"/>
    <n v="1405188667"/>
    <d v="2014-07-12T14:11:07"/>
    <n v="1402596667"/>
    <x v="1680"/>
    <b v="0"/>
    <n v="25"/>
    <b v="1"/>
    <s v="music/pop"/>
    <x v="1291"/>
    <n v="1634.83275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d v="2017-03-28T22:00:00"/>
    <n v="1486522484"/>
    <x v="1681"/>
    <b v="0"/>
    <n v="884"/>
    <b v="0"/>
    <s v="music/faith"/>
    <x v="1292"/>
    <n v="65924.38"/>
    <x v="4"/>
    <x v="28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d v="2017-04-14T00:07:40"/>
    <n v="1486962460"/>
    <x v="1682"/>
    <b v="0"/>
    <n v="0"/>
    <b v="0"/>
    <s v="music/faith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d v="2017-04-07T14:45:38"/>
    <n v="1489517138"/>
    <x v="1683"/>
    <b v="0"/>
    <n v="10"/>
    <b v="0"/>
    <s v="music/faith"/>
    <x v="1293"/>
    <n v="842.98978723404264"/>
    <x v="4"/>
    <x v="2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d v="2017-03-17T14:34:01"/>
    <n v="1487360041"/>
    <x v="1684"/>
    <b v="0"/>
    <n v="101"/>
    <b v="0"/>
    <s v="music/faith"/>
    <x v="1294"/>
    <n v="11721.333333333334"/>
    <x v="4"/>
    <x v="28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d v="2017-03-24T01:00:23"/>
    <n v="1487743223"/>
    <x v="1685"/>
    <b v="0"/>
    <n v="15"/>
    <b v="0"/>
    <s v="music/faith"/>
    <x v="82"/>
    <n v="2424.782608695652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d v="2017-04-27T15:15:19"/>
    <n v="1488140119"/>
    <x v="1686"/>
    <b v="0"/>
    <n v="1"/>
    <b v="0"/>
    <s v="music/faith"/>
    <x v="1295"/>
    <n v="50.22329545454545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d v="2017-04-10T16:15:00"/>
    <n v="1488935245"/>
    <x v="1687"/>
    <b v="0"/>
    <n v="39"/>
    <b v="0"/>
    <s v="music/faith"/>
    <x v="1296"/>
    <n v="2905.058"/>
    <x v="4"/>
    <x v="28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d v="2017-04-09T07:49:54"/>
    <n v="1489150194"/>
    <x v="1688"/>
    <b v="0"/>
    <n v="7"/>
    <b v="0"/>
    <s v="music/faith"/>
    <x v="1297"/>
    <n v="705.95522388059703"/>
    <x v="4"/>
    <x v="28"/>
  </r>
  <r>
    <x v="1689"/>
    <s v="Fly Away"/>
    <s v="Praising the Living God in the second half of life."/>
    <x v="262"/>
    <x v="1162"/>
    <x v="3"/>
    <x v="0"/>
    <s v="USD"/>
    <n v="1489700230"/>
    <d v="2017-03-16T17:37:10"/>
    <n v="1487111830"/>
    <x v="1689"/>
    <b v="0"/>
    <n v="14"/>
    <b v="0"/>
    <s v="music/faith"/>
    <x v="31"/>
    <n v="1006.2454545454545"/>
    <x v="4"/>
    <x v="28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d v="2017-04-06T05:20:42"/>
    <n v="1488882042"/>
    <x v="1690"/>
    <b v="0"/>
    <n v="11"/>
    <b v="0"/>
    <s v="music/faith"/>
    <x v="1298"/>
    <n v="1461.2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d v="2017-04-02T21:00:00"/>
    <n v="1488387008"/>
    <x v="1691"/>
    <b v="0"/>
    <n v="38"/>
    <b v="0"/>
    <s v="music/faith"/>
    <x v="1299"/>
    <n v="2935.7157894736843"/>
    <x v="4"/>
    <x v="28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d v="2017-03-26T19:59:00"/>
    <n v="1487734667"/>
    <x v="1692"/>
    <b v="0"/>
    <n v="15"/>
    <b v="0"/>
    <s v="music/faith"/>
    <x v="1300"/>
    <n v="2424.782608695652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d v="2017-04-09T16:00:00"/>
    <n v="1489097112"/>
    <x v="1693"/>
    <b v="0"/>
    <n v="8"/>
    <b v="0"/>
    <s v="music/faith"/>
    <x v="1301"/>
    <n v="570.671875"/>
    <x v="4"/>
    <x v="28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d v="2017-03-27T00:36:00"/>
    <n v="1488038674"/>
    <x v="1694"/>
    <b v="0"/>
    <n v="1"/>
    <b v="0"/>
    <s v="music/faith"/>
    <x v="833"/>
    <n v="50.223295454545458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d v="2017-04-09T21:00:00"/>
    <n v="1488847514"/>
    <x v="1695"/>
    <b v="0"/>
    <n v="23"/>
    <b v="0"/>
    <s v="music/faith"/>
    <x v="1302"/>
    <n v="2210.1433333333334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d v="2017-03-31T20:40:11"/>
    <n v="1488418811"/>
    <x v="1696"/>
    <b v="0"/>
    <n v="0"/>
    <b v="0"/>
    <s v="music/faith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d v="2017-04-09T19:47:28"/>
    <n v="1489193248"/>
    <x v="1697"/>
    <b v="0"/>
    <n v="22"/>
    <b v="0"/>
    <s v="music/faith"/>
    <x v="1303"/>
    <n v="1547.9137931034484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d v="2017-03-25T23:33:00"/>
    <n v="1488430760"/>
    <x v="1698"/>
    <b v="0"/>
    <n v="0"/>
    <b v="0"/>
    <s v="music/faith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d v="2017-04-11T16:44:05"/>
    <n v="1489351445"/>
    <x v="1699"/>
    <b v="0"/>
    <n v="4"/>
    <b v="0"/>
    <s v="music/faith"/>
    <x v="1304"/>
    <n v="227.77278688524589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d v="2017-04-01T00:00:00"/>
    <n v="1488418990"/>
    <x v="1700"/>
    <b v="0"/>
    <n v="79"/>
    <b v="0"/>
    <s v="music/faith"/>
    <x v="1305"/>
    <n v="5590.755384615385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d v="2015-01-15T11:56:45"/>
    <n v="1418745405"/>
    <x v="1701"/>
    <b v="0"/>
    <n v="2"/>
    <b v="0"/>
    <s v="music/faith"/>
    <x v="1306"/>
    <n v="91.389593023255813"/>
    <x v="4"/>
    <x v="28"/>
  </r>
  <r>
    <x v="1702"/>
    <s v="lyndale lewis and new vision prosper cd release"/>
    <s v="I can do all things through christ jesus"/>
    <x v="281"/>
    <x v="116"/>
    <x v="2"/>
    <x v="0"/>
    <s v="USD"/>
    <n v="1427745150"/>
    <d v="2015-03-30T15:52:30"/>
    <n v="1425156750"/>
    <x v="1702"/>
    <b v="0"/>
    <n v="1"/>
    <b v="0"/>
    <s v="music/faith"/>
    <x v="1307"/>
    <n v="50.223295454545458"/>
    <x v="4"/>
    <x v="28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d v="2015-08-31T02:45:37"/>
    <n v="1435819537"/>
    <x v="1703"/>
    <b v="0"/>
    <n v="2"/>
    <b v="0"/>
    <s v="music/faith"/>
    <x v="391"/>
    <n v="91.389593023255813"/>
    <x v="4"/>
    <x v="28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d v="2015-02-15T23:21:13"/>
    <n v="1421464873"/>
    <x v="1704"/>
    <b v="0"/>
    <n v="11"/>
    <b v="0"/>
    <s v="music/faith"/>
    <x v="1308"/>
    <n v="1461.2"/>
    <x v="4"/>
    <x v="28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d v="2015-09-09T12:00:00"/>
    <n v="1440807846"/>
    <x v="1705"/>
    <b v="0"/>
    <n v="0"/>
    <b v="0"/>
    <s v="music/faith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d v="2015-08-23T03:21:12"/>
    <n v="1435130472"/>
    <x v="1706"/>
    <b v="0"/>
    <n v="0"/>
    <b v="0"/>
    <s v="music/faith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d v="2016-03-28T12:18:15"/>
    <n v="1456593495"/>
    <x v="1707"/>
    <b v="0"/>
    <n v="9"/>
    <b v="0"/>
    <s v="music/faith"/>
    <x v="1309"/>
    <n v="751.21245614035092"/>
    <x v="4"/>
    <x v="28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d v="2016-05-01T16:48:26"/>
    <n v="1458679706"/>
    <x v="1708"/>
    <b v="0"/>
    <n v="0"/>
    <b v="0"/>
    <s v="music/faith"/>
    <x v="109"/>
    <n v="0"/>
    <x v="4"/>
    <x v="28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d v="2014-08-31T15:39:00"/>
    <n v="1405949514"/>
    <x v="1709"/>
    <b v="0"/>
    <n v="4"/>
    <b v="0"/>
    <s v="music/faith"/>
    <x v="1310"/>
    <n v="227.77278688524589"/>
    <x v="4"/>
    <x v="28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d v="2016-01-18T09:00:00"/>
    <n v="1449151888"/>
    <x v="1710"/>
    <b v="0"/>
    <n v="1"/>
    <b v="0"/>
    <s v="music/faith"/>
    <x v="1311"/>
    <n v="50.223295454545458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d v="2014-09-01T11:30:34"/>
    <n v="1406907034"/>
    <x v="1711"/>
    <b v="0"/>
    <n v="2"/>
    <b v="0"/>
    <s v="music/faith"/>
    <x v="1131"/>
    <n v="91.389593023255813"/>
    <x v="4"/>
    <x v="28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d v="2015-06-30T17:55:53"/>
    <n v="1430517353"/>
    <x v="1712"/>
    <b v="0"/>
    <n v="0"/>
    <b v="0"/>
    <s v="music/faith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d v="2014-10-05T15:13:32"/>
    <n v="1409944412"/>
    <x v="1713"/>
    <b v="0"/>
    <n v="1"/>
    <b v="0"/>
    <s v="music/faith"/>
    <x v="1312"/>
    <n v="50.223295454545458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d v="2015-05-01T18:02:41"/>
    <n v="1427925761"/>
    <x v="1714"/>
    <b v="0"/>
    <n v="17"/>
    <b v="0"/>
    <s v="music/faith"/>
    <x v="1313"/>
    <n v="1808.7556603773585"/>
    <x v="4"/>
    <x v="28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d v="2015-03-30T23:22:00"/>
    <n v="1425186785"/>
    <x v="1715"/>
    <b v="0"/>
    <n v="2"/>
    <b v="0"/>
    <s v="music/faith"/>
    <x v="881"/>
    <n v="91.389593023255813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d v="2016-12-09T10:51:39"/>
    <n v="1477835499"/>
    <x v="1716"/>
    <b v="0"/>
    <n v="3"/>
    <b v="0"/>
    <s v="music/faith"/>
    <x v="847"/>
    <n v="191.76785714285714"/>
    <x v="4"/>
    <x v="28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d v="2016-04-21T00:00:00"/>
    <n v="1459467238"/>
    <x v="1717"/>
    <b v="0"/>
    <n v="41"/>
    <b v="0"/>
    <s v="music/faith"/>
    <x v="1314"/>
    <n v="2792.8691304347826"/>
    <x v="4"/>
    <x v="28"/>
  </r>
  <r>
    <x v="1718"/>
    <s v="The Prodigal Son"/>
    <s v="A melody for the galaxy."/>
    <x v="19"/>
    <x v="735"/>
    <x v="2"/>
    <x v="0"/>
    <s v="USD"/>
    <n v="1463201940"/>
    <d v="2016-05-14T00:59:00"/>
    <n v="1459435149"/>
    <x v="1718"/>
    <b v="0"/>
    <n v="2"/>
    <b v="0"/>
    <s v="music/faith"/>
    <x v="1315"/>
    <n v="91.389593023255813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d v="2014-09-17T08:49:51"/>
    <n v="1408366191"/>
    <x v="1719"/>
    <b v="0"/>
    <n v="3"/>
    <b v="0"/>
    <s v="music/faith"/>
    <x v="1316"/>
    <n v="191.76785714285714"/>
    <x v="4"/>
    <x v="28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d v="2014-11-09T15:47:51"/>
    <n v="1412966871"/>
    <x v="1720"/>
    <b v="0"/>
    <n v="8"/>
    <b v="0"/>
    <s v="music/faith"/>
    <x v="1317"/>
    <n v="570.671875"/>
    <x v="4"/>
    <x v="28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d v="2015-12-11T07:04:23"/>
    <n v="1447239863"/>
    <x v="1721"/>
    <b v="0"/>
    <n v="0"/>
    <b v="0"/>
    <s v="music/faith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d v="2016-04-02T20:10:00"/>
    <n v="1456441429"/>
    <x v="1722"/>
    <b v="0"/>
    <n v="1"/>
    <b v="0"/>
    <s v="music/faith"/>
    <x v="1318"/>
    <n v="50.223295454545458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d v="2015-07-01T02:00:00"/>
    <n v="1430855315"/>
    <x v="1723"/>
    <b v="0"/>
    <n v="3"/>
    <b v="0"/>
    <s v="music/faith"/>
    <x v="896"/>
    <n v="191.76785714285714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d v="2014-10-30T18:22:42"/>
    <n v="1412115762"/>
    <x v="1724"/>
    <b v="0"/>
    <n v="4"/>
    <b v="0"/>
    <s v="music/faith"/>
    <x v="1319"/>
    <n v="227.77278688524589"/>
    <x v="4"/>
    <x v="28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d v="2014-08-24T19:14:09"/>
    <n v="1406330049"/>
    <x v="1725"/>
    <b v="0"/>
    <n v="9"/>
    <b v="0"/>
    <s v="music/faith"/>
    <x v="1320"/>
    <n v="751.21245614035092"/>
    <x v="4"/>
    <x v="28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d v="2014-06-27T18:04:24"/>
    <n v="1401401064"/>
    <x v="1726"/>
    <b v="0"/>
    <n v="16"/>
    <b v="0"/>
    <s v="music/faith"/>
    <x v="1321"/>
    <n v="1278.3540625000001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d v="2015-04-05T07:00:00"/>
    <n v="1423520177"/>
    <x v="1727"/>
    <b v="0"/>
    <n v="1"/>
    <b v="0"/>
    <s v="music/faith"/>
    <x v="108"/>
    <n v="50.223295454545458"/>
    <x v="4"/>
    <x v="28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d v="2015-10-21T11:01:14"/>
    <n v="1442847674"/>
    <x v="1728"/>
    <b v="0"/>
    <n v="7"/>
    <b v="0"/>
    <s v="music/faith"/>
    <x v="1322"/>
    <n v="705.95522388059703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d v="2016-06-09T21:15:06"/>
    <n v="1460337306"/>
    <x v="1729"/>
    <b v="0"/>
    <n v="0"/>
    <b v="0"/>
    <s v="music/faith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d v="2015-10-24T22:06:23"/>
    <n v="1443146783"/>
    <x v="1730"/>
    <b v="0"/>
    <n v="0"/>
    <b v="0"/>
    <s v="music/faith"/>
    <x v="109"/>
    <n v="0"/>
    <x v="4"/>
    <x v="28"/>
  </r>
  <r>
    <x v="1731"/>
    <s v="Sam Cox Band First Christian Tour"/>
    <s v="We are a Christin Worship band looking to midwest tour. God Bless!"/>
    <x v="28"/>
    <x v="117"/>
    <x v="2"/>
    <x v="0"/>
    <s v="USD"/>
    <n v="1434034800"/>
    <d v="2015-06-11T11:00:00"/>
    <n v="1432849552"/>
    <x v="1731"/>
    <b v="0"/>
    <n v="0"/>
    <b v="0"/>
    <s v="music/faith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d v="2016-01-16T01:00:00"/>
    <n v="1447777481"/>
    <x v="1732"/>
    <b v="0"/>
    <n v="0"/>
    <b v="0"/>
    <s v="music/faith"/>
    <x v="109"/>
    <n v="0"/>
    <x v="4"/>
    <x v="28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d v="2016-09-13T17:30:00"/>
    <n v="1472746374"/>
    <x v="1733"/>
    <b v="0"/>
    <n v="0"/>
    <b v="0"/>
    <s v="music/faith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d v="2015-05-07T20:52:36"/>
    <n v="1428454356"/>
    <x v="1734"/>
    <b v="0"/>
    <n v="1"/>
    <b v="0"/>
    <s v="music/faith"/>
    <x v="1323"/>
    <n v="50.223295454545458"/>
    <x v="4"/>
    <x v="28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d v="2016-08-07T15:32:25"/>
    <n v="1468006345"/>
    <x v="1735"/>
    <b v="0"/>
    <n v="2"/>
    <b v="0"/>
    <s v="music/faith"/>
    <x v="1324"/>
    <n v="91.389593023255813"/>
    <x v="4"/>
    <x v="28"/>
  </r>
  <r>
    <x v="1736"/>
    <s v="In His Presence"/>
    <s v="A unique meditative album reflecting on the life of Christ, inviting Him into your presence"/>
    <x v="9"/>
    <x v="1178"/>
    <x v="2"/>
    <x v="0"/>
    <s v="USD"/>
    <n v="1447018833"/>
    <d v="2015-11-08T17:40:33"/>
    <n v="1444423233"/>
    <x v="1736"/>
    <b v="0"/>
    <n v="1"/>
    <b v="0"/>
    <s v="music/faith"/>
    <x v="1325"/>
    <n v="50.223295454545458"/>
    <x v="4"/>
    <x v="28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d v="2015-07-20T18:46:32"/>
    <n v="1434840392"/>
    <x v="1737"/>
    <b v="0"/>
    <n v="15"/>
    <b v="0"/>
    <s v="music/faith"/>
    <x v="1212"/>
    <n v="2424.782608695652"/>
    <x v="4"/>
    <x v="28"/>
  </r>
  <r>
    <x v="1738"/>
    <s v="The Flashing Lights"/>
    <s v="Music that inspires and gives hope for overcoming and change. And it is good music."/>
    <x v="10"/>
    <x v="170"/>
    <x v="2"/>
    <x v="0"/>
    <s v="USD"/>
    <n v="1412283542"/>
    <d v="2014-10-02T16:59:02"/>
    <n v="1409691542"/>
    <x v="1738"/>
    <b v="0"/>
    <n v="1"/>
    <b v="0"/>
    <s v="music/faith"/>
    <x v="177"/>
    <n v="50.223295454545458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d v="2016-05-04T15:58:52"/>
    <n v="1457297932"/>
    <x v="1739"/>
    <b v="0"/>
    <n v="1"/>
    <b v="0"/>
    <s v="music/faith"/>
    <x v="370"/>
    <n v="50.223295454545458"/>
    <x v="4"/>
    <x v="28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d v="2015-07-16T15:37:02"/>
    <n v="1434483422"/>
    <x v="1740"/>
    <b v="0"/>
    <n v="0"/>
    <b v="0"/>
    <s v="music/faith"/>
    <x v="109"/>
    <n v="0"/>
    <x v="4"/>
    <x v="28"/>
  </r>
  <r>
    <x v="1741"/>
    <s v="Caught off Guard"/>
    <s v="A photo journal documenting my experiences and travels across New Zealand"/>
    <x v="38"/>
    <x v="414"/>
    <x v="0"/>
    <x v="1"/>
    <s v="GBP"/>
    <n v="1433948671"/>
    <d v="2015-06-10T11:04:31"/>
    <n v="1430060671"/>
    <x v="1741"/>
    <b v="0"/>
    <n v="52"/>
    <b v="1"/>
    <s v="photography/photobooks"/>
    <x v="1326"/>
    <n v="4562.009166666666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d v="2017-01-07T17:00:00"/>
    <n v="1481058170"/>
    <x v="1742"/>
    <b v="0"/>
    <n v="34"/>
    <b v="1"/>
    <s v="photography/photobooks"/>
    <x v="648"/>
    <n v="3216.0669696969699"/>
    <x v="8"/>
    <x v="2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d v="2016-08-26T23:59:00"/>
    <n v="1470348775"/>
    <x v="1743"/>
    <b v="0"/>
    <n v="67"/>
    <b v="1"/>
    <s v="photography/photobooks"/>
    <x v="1327"/>
    <n v="6906.636363636364"/>
    <x v="8"/>
    <x v="2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d v="2015-03-08T09:31:17"/>
    <n v="1421937077"/>
    <x v="1744"/>
    <b v="0"/>
    <n v="70"/>
    <b v="1"/>
    <s v="photography/photobooks"/>
    <x v="1328"/>
    <n v="15630.539500000003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d v="2016-12-21T22:00:00"/>
    <n v="1479276838"/>
    <x v="1745"/>
    <b v="0"/>
    <n v="89"/>
    <b v="1"/>
    <s v="photography/photobooks"/>
    <x v="1329"/>
    <n v="8175.897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d v="2016-11-23T22:00:00"/>
    <n v="1477368867"/>
    <x v="1746"/>
    <b v="0"/>
    <n v="107"/>
    <b v="1"/>
    <s v="photography/photobooks"/>
    <x v="1330"/>
    <n v="10065.451428571429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d v="2015-11-13T11:00:00"/>
    <n v="1444904830"/>
    <x v="1747"/>
    <b v="0"/>
    <n v="159"/>
    <b v="1"/>
    <s v="photography/photobooks"/>
    <x v="1331"/>
    <n v="12170.714285714286"/>
    <x v="8"/>
    <x v="20"/>
  </r>
  <r>
    <x v="1748"/>
    <s v="So It Is: Vancouver"/>
    <s v="Telling the story of the city through remarkable people who live in Vancouver today."/>
    <x v="63"/>
    <x v="1184"/>
    <x v="0"/>
    <x v="5"/>
    <s v="CAD"/>
    <n v="1441234143"/>
    <d v="2015-09-02T18:49:03"/>
    <n v="1438642143"/>
    <x v="1748"/>
    <b v="0"/>
    <n v="181"/>
    <b v="1"/>
    <s v="photography/photobooks"/>
    <x v="1332"/>
    <n v="28514"/>
    <x v="8"/>
    <x v="20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d v="2017-03-01T15:00:00"/>
    <n v="1485213921"/>
    <x v="1749"/>
    <b v="0"/>
    <n v="131"/>
    <b v="1"/>
    <s v="photography/photobooks"/>
    <x v="1333"/>
    <n v="15264.625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d v="2016-04-19T16:05:04"/>
    <n v="1458936304"/>
    <x v="1750"/>
    <b v="0"/>
    <n v="125"/>
    <b v="1"/>
    <s v="photography/photobooks"/>
    <x v="1334"/>
    <n v="14155.797500000001"/>
    <x v="8"/>
    <x v="20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d v="2015-03-19T13:45:23"/>
    <n v="1424198723"/>
    <x v="1751"/>
    <b v="0"/>
    <n v="61"/>
    <b v="1"/>
    <s v="photography/photobooks"/>
    <x v="1335"/>
    <n v="5367.37"/>
    <x v="8"/>
    <x v="20"/>
  </r>
  <r>
    <x v="1752"/>
    <s v="Adfectus Book"/>
    <s v="A little book of calm, in picture form, that will soothe the soul and un-furrow the brow."/>
    <x v="38"/>
    <x v="1188"/>
    <x v="0"/>
    <x v="1"/>
    <s v="GBP"/>
    <n v="1476425082"/>
    <d v="2016-10-14T02:04:42"/>
    <n v="1473833082"/>
    <x v="1752"/>
    <b v="0"/>
    <n v="90"/>
    <b v="1"/>
    <s v="photography/photobooks"/>
    <x v="1336"/>
    <n v="6285.2591666666667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d v="2016-03-21T12:59:28"/>
    <n v="1455991168"/>
    <x v="1753"/>
    <b v="0"/>
    <n v="35"/>
    <b v="1"/>
    <s v="photography/photobooks"/>
    <x v="1277"/>
    <n v="3370.6326923076922"/>
    <x v="8"/>
    <x v="20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d v="2015-04-03T16:02:33"/>
    <n v="1425502953"/>
    <x v="1754"/>
    <b v="0"/>
    <n v="90"/>
    <b v="1"/>
    <s v="photography/photobooks"/>
    <x v="1337"/>
    <n v="6285.2591666666667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d v="2015-10-05T14:56:01"/>
    <n v="1441479361"/>
    <x v="1755"/>
    <b v="0"/>
    <n v="4"/>
    <b v="1"/>
    <s v="photography/photobooks"/>
    <x v="43"/>
    <n v="227.77278688524589"/>
    <x v="8"/>
    <x v="20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d v="2016-08-29T00:01:09"/>
    <n v="1468987269"/>
    <x v="1756"/>
    <b v="0"/>
    <n v="120"/>
    <b v="1"/>
    <s v="photography/photobooks"/>
    <x v="1338"/>
    <n v="10427.011111111111"/>
    <x v="8"/>
    <x v="20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d v="2017-01-28T15:29:00"/>
    <n v="1483041083"/>
    <x v="1757"/>
    <b v="0"/>
    <n v="14"/>
    <b v="1"/>
    <s v="photography/photobooks"/>
    <x v="1339"/>
    <n v="1006.2454545454545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d v="2016-07-14T18:56:32"/>
    <n v="1463352992"/>
    <x v="1758"/>
    <b v="0"/>
    <n v="27"/>
    <b v="1"/>
    <s v="photography/photobooks"/>
    <x v="1340"/>
    <n v="3204.2722222222224"/>
    <x v="8"/>
    <x v="20"/>
  </r>
  <r>
    <x v="1759"/>
    <s v="Death Valley"/>
    <s v="Death Valley will be the first photo book of Andi State"/>
    <x v="10"/>
    <x v="1194"/>
    <x v="0"/>
    <x v="0"/>
    <s v="USD"/>
    <n v="1427309629"/>
    <d v="2015-03-25T14:53:49"/>
    <n v="1425585229"/>
    <x v="1759"/>
    <b v="0"/>
    <n v="49"/>
    <b v="1"/>
    <s v="photography/photobooks"/>
    <x v="15"/>
    <n v="2909.8"/>
    <x v="8"/>
    <x v="20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d v="2016-02-25T12:08:33"/>
    <n v="1454688513"/>
    <x v="1760"/>
    <b v="0"/>
    <n v="102"/>
    <b v="1"/>
    <s v="photography/photobooks"/>
    <x v="1341"/>
    <n v="9930.405999999999"/>
    <x v="8"/>
    <x v="20"/>
  </r>
  <r>
    <x v="1761"/>
    <s v="I Wanted To See Boobs"/>
    <s v="A hardcover photobook telling the naked truth of a young photographers journey."/>
    <x v="213"/>
    <x v="1196"/>
    <x v="0"/>
    <x v="1"/>
    <s v="GBP"/>
    <n v="1442065060"/>
    <d v="2015-09-12T09:37:40"/>
    <n v="1437745060"/>
    <x v="1761"/>
    <b v="0"/>
    <n v="3"/>
    <b v="1"/>
    <s v="photography/photobooks"/>
    <x v="1342"/>
    <n v="191.76785714285714"/>
    <x v="8"/>
    <x v="20"/>
  </r>
  <r>
    <x v="1762"/>
    <s v="&quot;The Naked Pixel&quot; Ali Pakele"/>
    <s v="Project rewards $25 gets you 190+ digital images"/>
    <x v="213"/>
    <x v="1197"/>
    <x v="0"/>
    <x v="0"/>
    <s v="USD"/>
    <n v="1457739245"/>
    <d v="2016-03-11T19:34:05"/>
    <n v="1455147245"/>
    <x v="1762"/>
    <b v="0"/>
    <n v="25"/>
    <b v="1"/>
    <s v="photography/photobooks"/>
    <x v="1343"/>
    <n v="1634.8327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d v="2016-10-23T16:50:40"/>
    <n v="1474663840"/>
    <x v="1763"/>
    <b v="0"/>
    <n v="118"/>
    <b v="1"/>
    <s v="photography/photobooks"/>
    <x v="1344"/>
    <n v="9744.0974999999999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d v="2014-08-03T07:39:39"/>
    <n v="1404560379"/>
    <x v="1764"/>
    <b v="1"/>
    <n v="39"/>
    <b v="0"/>
    <s v="photography/photobooks"/>
    <x v="1345"/>
    <n v="2905.058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d v="2014-08-13T19:31:52"/>
    <n v="1405380712"/>
    <x v="1765"/>
    <b v="1"/>
    <n v="103"/>
    <b v="0"/>
    <s v="photography/photobooks"/>
    <x v="1346"/>
    <n v="13166.442857142858"/>
    <x v="8"/>
    <x v="20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d v="2014-08-25T16:38:08"/>
    <n v="1407184688"/>
    <x v="1766"/>
    <b v="1"/>
    <n v="0"/>
    <b v="0"/>
    <s v="photography/photobooks"/>
    <x v="109"/>
    <n v="0"/>
    <x v="8"/>
    <x v="20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d v="2014-08-03T11:48:04"/>
    <n v="1404488884"/>
    <x v="1767"/>
    <b v="1"/>
    <n v="39"/>
    <b v="0"/>
    <s v="photography/photobooks"/>
    <x v="1347"/>
    <n v="2905.058"/>
    <x v="8"/>
    <x v="20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d v="2014-09-27T09:27:24"/>
    <n v="1406640444"/>
    <x v="1768"/>
    <b v="1"/>
    <n v="15"/>
    <b v="0"/>
    <s v="photography/photobooks"/>
    <x v="1348"/>
    <n v="2424.782608695652"/>
    <x v="8"/>
    <x v="20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d v="2015-01-13T15:39:19"/>
    <n v="1418585959"/>
    <x v="1769"/>
    <b v="1"/>
    <n v="22"/>
    <b v="0"/>
    <s v="photography/photobooks"/>
    <x v="1349"/>
    <n v="1547.913793103448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d v="2014-10-14T14:43:14"/>
    <n v="1410288194"/>
    <x v="1770"/>
    <b v="1"/>
    <n v="92"/>
    <b v="0"/>
    <s v="photography/photobooks"/>
    <x v="1350"/>
    <n v="16394.466"/>
    <x v="8"/>
    <x v="20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d v="2014-10-23T19:30:40"/>
    <n v="1411515040"/>
    <x v="1771"/>
    <b v="1"/>
    <n v="25"/>
    <b v="0"/>
    <s v="photography/photobooks"/>
    <x v="1351"/>
    <n v="1634.83275"/>
    <x v="8"/>
    <x v="2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d v="2014-07-06T13:13:56"/>
    <n v="1399482836"/>
    <x v="1772"/>
    <b v="1"/>
    <n v="19"/>
    <b v="0"/>
    <s v="photography/photobooks"/>
    <x v="1352"/>
    <n v="2005.9729729729729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d v="2015-01-19T14:14:58"/>
    <n v="1417803298"/>
    <x v="1773"/>
    <b v="1"/>
    <n v="19"/>
    <b v="0"/>
    <s v="photography/photobooks"/>
    <x v="1353"/>
    <n v="2005.9729729729729"/>
    <x v="8"/>
    <x v="20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d v="2014-11-29T10:59:00"/>
    <n v="1413609292"/>
    <x v="1774"/>
    <b v="1"/>
    <n v="13"/>
    <b v="0"/>
    <s v="photography/photobooks"/>
    <x v="768"/>
    <n v="969.35458333333338"/>
    <x v="8"/>
    <x v="2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d v="2014-10-24T19:26:00"/>
    <n v="1410305160"/>
    <x v="1775"/>
    <b v="1"/>
    <n v="124"/>
    <b v="0"/>
    <s v="photography/photobooks"/>
    <x v="1354"/>
    <n v="16531.53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d v="2014-10-29T18:57:51"/>
    <n v="1411513071"/>
    <x v="1776"/>
    <b v="1"/>
    <n v="4"/>
    <b v="0"/>
    <s v="photography/photobooks"/>
    <x v="1355"/>
    <n v="227.77278688524589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d v="2015-02-20T04:34:13"/>
    <n v="1421829253"/>
    <x v="1777"/>
    <b v="1"/>
    <n v="10"/>
    <b v="0"/>
    <s v="photography/photobooks"/>
    <x v="1356"/>
    <n v="842.9897872340426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d v="2015-03-27T15:43:15"/>
    <n v="1423600995"/>
    <x v="1778"/>
    <b v="1"/>
    <n v="15"/>
    <b v="0"/>
    <s v="photography/photobooks"/>
    <x v="1357"/>
    <n v="2424.782608695652"/>
    <x v="8"/>
    <x v="20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d v="2016-09-02T12:36:20"/>
    <n v="1470242180"/>
    <x v="1779"/>
    <b v="1"/>
    <n v="38"/>
    <b v="0"/>
    <s v="photography/photobooks"/>
    <x v="1358"/>
    <n v="2935.7157894736843"/>
    <x v="8"/>
    <x v="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d v="2016-07-02T10:25:10"/>
    <n v="1462285510"/>
    <x v="1780"/>
    <b v="1"/>
    <n v="152"/>
    <b v="0"/>
    <s v="photography/photobooks"/>
    <x v="1359"/>
    <n v="18510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d v="2016-09-15T10:49:05"/>
    <n v="1471272545"/>
    <x v="1781"/>
    <b v="1"/>
    <n v="24"/>
    <b v="0"/>
    <s v="photography/photobooks"/>
    <x v="1360"/>
    <n v="1764.2944117647057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d v="2016-02-21T09:48:09"/>
    <n v="1453211289"/>
    <x v="1782"/>
    <b v="1"/>
    <n v="76"/>
    <b v="0"/>
    <s v="photography/photobooks"/>
    <x v="1361"/>
    <n v="6833.6214285714286"/>
    <x v="8"/>
    <x v="20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d v="2015-05-21T18:47:58"/>
    <n v="1429656478"/>
    <x v="1783"/>
    <b v="1"/>
    <n v="185"/>
    <b v="0"/>
    <s v="photography/photobooks"/>
    <x v="1362"/>
    <n v="14149.056666666665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d v="2015-01-30T23:25:00"/>
    <n v="1419954240"/>
    <x v="1784"/>
    <b v="1"/>
    <n v="33"/>
    <b v="0"/>
    <s v="photography/photobooks"/>
    <x v="1363"/>
    <n v="5887.1719354838715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d v="2014-10-15T20:00:00"/>
    <n v="1410750855"/>
    <x v="1785"/>
    <b v="1"/>
    <n v="108"/>
    <b v="0"/>
    <s v="photography/photobooks"/>
    <x v="1364"/>
    <n v="7348.954999999999"/>
    <x v="8"/>
    <x v="2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d v="2014-12-15T09:12:57"/>
    <n v="1416057177"/>
    <x v="1786"/>
    <b v="1"/>
    <n v="29"/>
    <b v="0"/>
    <s v="photography/photobooks"/>
    <x v="1365"/>
    <n v="2554.6396296296298"/>
    <x v="8"/>
    <x v="20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d v="2015-04-04T10:43:57"/>
    <n v="1425570237"/>
    <x v="1787"/>
    <b v="1"/>
    <n v="24"/>
    <b v="0"/>
    <s v="photography/photobooks"/>
    <x v="1366"/>
    <n v="1764.2944117647057"/>
    <x v="8"/>
    <x v="20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d v="2014-10-31T18:45:42"/>
    <n v="1412203542"/>
    <x v="1788"/>
    <b v="1"/>
    <n v="4"/>
    <b v="0"/>
    <s v="photography/photobooks"/>
    <x v="1367"/>
    <n v="227.77278688524589"/>
    <x v="8"/>
    <x v="20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d v="2015-01-12T02:00:03"/>
    <n v="1415858403"/>
    <x v="1789"/>
    <b v="1"/>
    <n v="4"/>
    <b v="0"/>
    <s v="photography/photobooks"/>
    <x v="724"/>
    <n v="227.77278688524589"/>
    <x v="8"/>
    <x v="20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d v="2015-02-05T12:11:18"/>
    <n v="1420560678"/>
    <x v="1790"/>
    <b v="1"/>
    <n v="15"/>
    <b v="0"/>
    <s v="photography/photobooks"/>
    <x v="1368"/>
    <n v="2424.782608695652"/>
    <x v="8"/>
    <x v="20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d v="2015-01-29T13:46:05"/>
    <n v="1417369565"/>
    <x v="1791"/>
    <b v="1"/>
    <n v="4"/>
    <b v="0"/>
    <s v="photography/photobooks"/>
    <x v="1369"/>
    <n v="227.77278688524589"/>
    <x v="8"/>
    <x v="20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d v="2015-08-10T02:59:00"/>
    <n v="1435970682"/>
    <x v="1792"/>
    <b v="1"/>
    <n v="139"/>
    <b v="0"/>
    <s v="photography/photobooks"/>
    <x v="1370"/>
    <n v="8879.25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d v="2014-11-27T18:24:00"/>
    <n v="1414531440"/>
    <x v="1793"/>
    <b v="1"/>
    <n v="2"/>
    <b v="0"/>
    <s v="photography/photobooks"/>
    <x v="843"/>
    <n v="91.389593023255813"/>
    <x v="8"/>
    <x v="2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d v="2015-02-11T09:13:42"/>
    <n v="1420636422"/>
    <x v="1794"/>
    <b v="1"/>
    <n v="18"/>
    <b v="0"/>
    <s v="photography/photobooks"/>
    <x v="1371"/>
    <n v="1443.423"/>
    <x v="8"/>
    <x v="20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d v="2016-10-14T12:00:00"/>
    <n v="1473922541"/>
    <x v="1795"/>
    <b v="1"/>
    <n v="81"/>
    <b v="0"/>
    <s v="photography/photobooks"/>
    <x v="1372"/>
    <n v="4602.4861538461537"/>
    <x v="8"/>
    <x v="2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d v="2016-07-24T06:32:46"/>
    <n v="1464172366"/>
    <x v="1796"/>
    <b v="1"/>
    <n v="86"/>
    <b v="0"/>
    <s v="photography/photobooks"/>
    <x v="1373"/>
    <n v="7921.625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d v="2016-12-15T09:39:49"/>
    <n v="1479217189"/>
    <x v="1797"/>
    <b v="1"/>
    <n v="140"/>
    <b v="0"/>
    <s v="photography/photobooks"/>
    <x v="697"/>
    <n v="12203.018749999999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d v="2016-02-04T03:50:33"/>
    <n v="1449388233"/>
    <x v="1798"/>
    <b v="1"/>
    <n v="37"/>
    <b v="0"/>
    <s v="photography/photobooks"/>
    <x v="1374"/>
    <n v="4326.8844444444449"/>
    <x v="8"/>
    <x v="20"/>
  </r>
  <r>
    <x v="1799"/>
    <s v="The UnDiscovered Image"/>
    <s v="The UnDiscovered Image, a monthly publication dedicated to photographers."/>
    <x v="23"/>
    <x v="1227"/>
    <x v="2"/>
    <x v="1"/>
    <s v="GBP"/>
    <n v="1415740408"/>
    <d v="2014-11-11T17:13:28"/>
    <n v="1414008808"/>
    <x v="1799"/>
    <b v="1"/>
    <n v="6"/>
    <b v="0"/>
    <s v="photography/photobooks"/>
    <x v="1375"/>
    <n v="740.04042857142861"/>
    <x v="8"/>
    <x v="20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d v="2016-10-10T10:32:50"/>
    <n v="1473517970"/>
    <x v="1800"/>
    <b v="1"/>
    <n v="113"/>
    <b v="0"/>
    <s v="photography/photobooks"/>
    <x v="1376"/>
    <n v="12470.146666666667"/>
    <x v="8"/>
    <x v="2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d v="2015-12-15T08:10:00"/>
    <n v="1447429868"/>
    <x v="1801"/>
    <b v="1"/>
    <n v="37"/>
    <b v="0"/>
    <s v="photography/photobooks"/>
    <x v="1377"/>
    <n v="4326.8844444444449"/>
    <x v="8"/>
    <x v="2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d v="2015-06-27T17:59:00"/>
    <n v="1433416830"/>
    <x v="1802"/>
    <b v="1"/>
    <n v="18"/>
    <b v="0"/>
    <s v="photography/photobooks"/>
    <x v="1378"/>
    <n v="1443.423"/>
    <x v="8"/>
    <x v="2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d v="2015-02-13T21:43:02"/>
    <n v="1421199782"/>
    <x v="1803"/>
    <b v="1"/>
    <n v="75"/>
    <b v="0"/>
    <s v="photography/photobooks"/>
    <x v="1379"/>
    <n v="6039.7753846153846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d v="2015-11-14T13:16:44"/>
    <n v="1444061804"/>
    <x v="1804"/>
    <b v="1"/>
    <n v="52"/>
    <b v="0"/>
    <s v="photography/photobooks"/>
    <x v="1380"/>
    <n v="4562.0091666666667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d v="2015-10-02T14:00:00"/>
    <n v="1441048658"/>
    <x v="1805"/>
    <b v="1"/>
    <n v="122"/>
    <b v="0"/>
    <s v="photography/photobooks"/>
    <x v="1381"/>
    <n v="9157.5159999999996"/>
    <x v="8"/>
    <x v="2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d v="2014-09-30T11:19:09"/>
    <n v="1409066349"/>
    <x v="1806"/>
    <b v="1"/>
    <n v="8"/>
    <b v="0"/>
    <s v="photography/photobooks"/>
    <x v="1382"/>
    <n v="570.671875"/>
    <x v="8"/>
    <x v="20"/>
  </r>
  <r>
    <x v="1807"/>
    <s v="Anywhere but Here"/>
    <s v="I want to explore alternative cultures and lifestyles in America."/>
    <x v="10"/>
    <x v="503"/>
    <x v="2"/>
    <x v="0"/>
    <s v="USD"/>
    <n v="1411868313"/>
    <d v="2014-09-27T21:38:33"/>
    <n v="1409276313"/>
    <x v="1807"/>
    <b v="1"/>
    <n v="8"/>
    <b v="0"/>
    <s v="photography/photobooks"/>
    <x v="1383"/>
    <n v="570.671875"/>
    <x v="8"/>
    <x v="20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d v="2017-02-11T12:20:30"/>
    <n v="1483806030"/>
    <x v="1808"/>
    <b v="1"/>
    <n v="96"/>
    <b v="0"/>
    <s v="photography/photobooks"/>
    <x v="1384"/>
    <n v="9172.2071428571417"/>
    <x v="8"/>
    <x v="2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d v="2015-03-01T17:47:19"/>
    <n v="1422222439"/>
    <x v="1809"/>
    <b v="1"/>
    <n v="9"/>
    <b v="0"/>
    <s v="photography/photobooks"/>
    <x v="1385"/>
    <n v="751.21245614035092"/>
    <x v="8"/>
    <x v="20"/>
  </r>
  <r>
    <x v="1810"/>
    <s v="Film Speed"/>
    <s v="Film Speed is a series of Zines focusing on architecture shot completely on 35 and 120mm film."/>
    <x v="52"/>
    <x v="493"/>
    <x v="2"/>
    <x v="0"/>
    <s v="USD"/>
    <n v="1408657826"/>
    <d v="2014-08-21T17:50:26"/>
    <n v="1407621026"/>
    <x v="1810"/>
    <b v="0"/>
    <n v="2"/>
    <b v="0"/>
    <s v="photography/photobooks"/>
    <x v="422"/>
    <n v="91.389593023255813"/>
    <x v="8"/>
    <x v="20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d v="2014-10-24T00:00:00"/>
    <n v="1408962270"/>
    <x v="1811"/>
    <b v="0"/>
    <n v="26"/>
    <b v="0"/>
    <s v="photography/photobooks"/>
    <x v="1386"/>
    <n v="2505.97142857142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d v="2016-07-03T03:38:56"/>
    <n v="1464939536"/>
    <x v="1812"/>
    <b v="0"/>
    <n v="23"/>
    <b v="0"/>
    <s v="photography/photobooks"/>
    <x v="1387"/>
    <n v="2210.1433333333334"/>
    <x v="8"/>
    <x v="20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d v="2014-08-08T17:20:12"/>
    <n v="1404940812"/>
    <x v="1813"/>
    <b v="0"/>
    <n v="0"/>
    <b v="0"/>
    <s v="photography/photobooks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d v="2015-02-28T03:32:16"/>
    <n v="1422516736"/>
    <x v="1814"/>
    <b v="0"/>
    <n v="140"/>
    <b v="0"/>
    <s v="photography/photobooks"/>
    <x v="1388"/>
    <n v="12203.018749999999"/>
    <x v="8"/>
    <x v="20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d v="2015-07-01T17:45:37"/>
    <n v="1434577537"/>
    <x v="1815"/>
    <b v="0"/>
    <n v="0"/>
    <b v="0"/>
    <s v="photography/photobooks"/>
    <x v="109"/>
    <n v="0"/>
    <x v="8"/>
    <x v="20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d v="2016-07-25T15:00:00"/>
    <n v="1467061303"/>
    <x v="1816"/>
    <b v="0"/>
    <n v="6"/>
    <b v="0"/>
    <s v="photography/photobooks"/>
    <x v="1389"/>
    <n v="740.04042857142861"/>
    <x v="8"/>
    <x v="2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d v="2017-01-30T02:59:00"/>
    <n v="1480607607"/>
    <x v="1817"/>
    <b v="0"/>
    <n v="100"/>
    <b v="0"/>
    <s v="photography/photobooks"/>
    <x v="1390"/>
    <n v="24819.85"/>
    <x v="8"/>
    <x v="2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d v="2015-04-03T00:37:30"/>
    <n v="1425447450"/>
    <x v="1818"/>
    <b v="0"/>
    <n v="0"/>
    <b v="0"/>
    <s v="photography/photobooks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d v="2014-07-30T14:03:16"/>
    <n v="1404151396"/>
    <x v="1819"/>
    <b v="0"/>
    <n v="4"/>
    <b v="0"/>
    <s v="photography/photobooks"/>
    <x v="1391"/>
    <n v="227.77278688524589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d v="2015-03-31T21:01:30"/>
    <n v="1425261690"/>
    <x v="1820"/>
    <b v="0"/>
    <n v="8"/>
    <b v="0"/>
    <s v="photography/photobooks"/>
    <x v="1392"/>
    <n v="570.671875"/>
    <x v="8"/>
    <x v="2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d v="2012-03-03T03:39:27"/>
    <n v="1326872367"/>
    <x v="1821"/>
    <b v="0"/>
    <n v="57"/>
    <b v="1"/>
    <s v="music/rock"/>
    <x v="1393"/>
    <n v="5781.163043478261"/>
    <x v="4"/>
    <x v="11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d v="2014-01-31T15:01:00"/>
    <n v="1388084862"/>
    <x v="1822"/>
    <b v="0"/>
    <n v="11"/>
    <b v="1"/>
    <s v="music/rock"/>
    <x v="31"/>
    <n v="1461.2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d v="2012-10-24T12:26:16"/>
    <n v="1348503976"/>
    <x v="1823"/>
    <b v="0"/>
    <n v="33"/>
    <b v="1"/>
    <s v="music/rock"/>
    <x v="1394"/>
    <n v="5887.1719354838715"/>
    <x v="4"/>
    <x v="11"/>
  </r>
  <r>
    <x v="1824"/>
    <s v="Tin Man's Broken Wisdom Fund"/>
    <s v="cd fund raiser"/>
    <x v="9"/>
    <x v="1243"/>
    <x v="0"/>
    <x v="0"/>
    <s v="USD"/>
    <n v="1389146880"/>
    <d v="2014-01-07T22:08:00"/>
    <n v="1387403967"/>
    <x v="1824"/>
    <b v="0"/>
    <n v="40"/>
    <b v="1"/>
    <s v="music/rock"/>
    <x v="1395"/>
    <n v="3923.4666666666667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d v="2013-07-11T16:01:43"/>
    <n v="1371585703"/>
    <x v="1825"/>
    <b v="0"/>
    <n v="50"/>
    <b v="1"/>
    <s v="music/rock"/>
    <x v="1396"/>
    <n v="3773.9390909090912"/>
    <x v="4"/>
    <x v="11"/>
  </r>
  <r>
    <x v="1826"/>
    <s v="BEAR GHOST! Professional Recording! Yay!"/>
    <s v="Hear your favorite Bear Ghost in eargasmic quality!"/>
    <x v="13"/>
    <x v="895"/>
    <x v="0"/>
    <x v="0"/>
    <s v="USD"/>
    <n v="1392675017"/>
    <d v="2014-02-17T18:10:17"/>
    <n v="1390083017"/>
    <x v="1826"/>
    <b v="0"/>
    <n v="38"/>
    <b v="1"/>
    <s v="music/rock"/>
    <x v="50"/>
    <n v="2935.715789473684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d v="2011-03-03T03:49:21"/>
    <n v="1294818561"/>
    <x v="1827"/>
    <b v="0"/>
    <n v="96"/>
    <b v="1"/>
    <s v="music/rock"/>
    <x v="1397"/>
    <n v="9172.2071428571417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d v="2014-05-09T18:00:00"/>
    <n v="1396906530"/>
    <x v="1828"/>
    <b v="0"/>
    <n v="48"/>
    <b v="1"/>
    <s v="music/rock"/>
    <x v="1398"/>
    <n v="6681.7362499999999"/>
    <x v="4"/>
    <x v="11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d v="2011-01-21T18:00:00"/>
    <n v="1291428371"/>
    <x v="1829"/>
    <b v="0"/>
    <n v="33"/>
    <b v="1"/>
    <s v="music/rock"/>
    <x v="1399"/>
    <n v="5887.1719354838715"/>
    <x v="4"/>
    <x v="11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d v="2014-02-24T12:25:07"/>
    <n v="1390667107"/>
    <x v="1830"/>
    <b v="0"/>
    <n v="226"/>
    <b v="1"/>
    <s v="music/rock"/>
    <x v="1400"/>
    <n v="14916.9"/>
    <x v="4"/>
    <x v="11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d v="2012-05-12T19:54:23"/>
    <n v="1335570863"/>
    <x v="1831"/>
    <b v="0"/>
    <n v="14"/>
    <b v="1"/>
    <s v="music/rock"/>
    <x v="288"/>
    <n v="1006.2454545454545"/>
    <x v="4"/>
    <x v="11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d v="2011-03-04T08:57:07"/>
    <n v="1296651427"/>
    <x v="1832"/>
    <b v="0"/>
    <n v="20"/>
    <b v="1"/>
    <s v="music/rock"/>
    <x v="1401"/>
    <n v="1494.1595454545457"/>
    <x v="4"/>
    <x v="11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d v="2013-03-02T03:59:00"/>
    <n v="1359421403"/>
    <x v="1833"/>
    <b v="0"/>
    <n v="25"/>
    <b v="1"/>
    <s v="music/rock"/>
    <x v="1402"/>
    <n v="1634.83275"/>
    <x v="4"/>
    <x v="11"/>
  </r>
  <r>
    <x v="1834"/>
    <s v="TDJ - All Part of the Plan EP/Tour"/>
    <s v="Help us fund our first tour and promote our new EP!"/>
    <x v="3"/>
    <x v="1250"/>
    <x v="0"/>
    <x v="0"/>
    <s v="USD"/>
    <n v="1422140895"/>
    <d v="2015-01-24T19:08:15"/>
    <n v="1418684895"/>
    <x v="1834"/>
    <b v="0"/>
    <n v="90"/>
    <b v="1"/>
    <s v="music/rock"/>
    <x v="1403"/>
    <n v="6285.2591666666667"/>
    <x v="4"/>
    <x v="11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d v="2016-03-31T11:51:11"/>
    <n v="1456851071"/>
    <x v="1835"/>
    <b v="0"/>
    <n v="11"/>
    <b v="1"/>
    <s v="music/rock"/>
    <x v="87"/>
    <n v="1461.2"/>
    <x v="4"/>
    <x v="11"/>
  </r>
  <r>
    <x v="1836"/>
    <s v="KICKSTART OUR &lt;+3"/>
    <s v="Help fund our 2013 Sound &amp; Lighting Touring rig!"/>
    <x v="10"/>
    <x v="1251"/>
    <x v="0"/>
    <x v="0"/>
    <s v="USD"/>
    <n v="1361129129"/>
    <d v="2013-02-17T15:25:29"/>
    <n v="1359660329"/>
    <x v="1836"/>
    <b v="0"/>
    <n v="55"/>
    <b v="1"/>
    <s v="music/rock"/>
    <x v="1404"/>
    <n v="4138.9825000000001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d v="2012-03-17T20:08:55"/>
    <n v="1326848935"/>
    <x v="1837"/>
    <b v="0"/>
    <n v="30"/>
    <b v="1"/>
    <s v="music/rock"/>
    <x v="1405"/>
    <n v="2533.3331250000001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d v="2011-09-30T23:00:00"/>
    <n v="1314989557"/>
    <x v="1838"/>
    <b v="0"/>
    <n v="28"/>
    <b v="1"/>
    <s v="music/rock"/>
    <x v="1406"/>
    <n v="3472.1178947368426"/>
    <x v="4"/>
    <x v="11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d v="2016-10-01T13:19:42"/>
    <n v="1472750382"/>
    <x v="1839"/>
    <b v="0"/>
    <n v="45"/>
    <b v="1"/>
    <s v="music/rock"/>
    <x v="1407"/>
    <n v="5035.5005000000001"/>
    <x v="4"/>
    <x v="11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d v="2013-05-07T00:59:00"/>
    <n v="1366251510"/>
    <x v="1840"/>
    <b v="0"/>
    <n v="13"/>
    <b v="1"/>
    <s v="music/rock"/>
    <x v="1408"/>
    <n v="969.35458333333338"/>
    <x v="4"/>
    <x v="11"/>
  </r>
  <r>
    <x v="1841"/>
    <s v="Hydra Effect Debut EP"/>
    <s v="Hard Rock with a Positive Message. Help us fund, release and promote our debut EP!"/>
    <x v="13"/>
    <x v="1256"/>
    <x v="0"/>
    <x v="0"/>
    <s v="USD"/>
    <n v="1400561940"/>
    <d v="2014-05-20T00:59:00"/>
    <n v="1397679445"/>
    <x v="1841"/>
    <b v="0"/>
    <n v="40"/>
    <b v="1"/>
    <s v="music/rock"/>
    <x v="1409"/>
    <n v="3923.4666666666667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d v="2015-03-02T01:59:00"/>
    <n v="1422371381"/>
    <x v="1842"/>
    <b v="0"/>
    <n v="21"/>
    <b v="1"/>
    <s v="music/rock"/>
    <x v="1410"/>
    <n v="1658.1821621621621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d v="2011-02-20T19:52:34"/>
    <n v="1295653954"/>
    <x v="1843"/>
    <b v="0"/>
    <n v="134"/>
    <b v="1"/>
    <s v="music/rock"/>
    <x v="1411"/>
    <n v="19003.18333333333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d v="2011-06-10T23:00:00"/>
    <n v="1304464914"/>
    <x v="1844"/>
    <b v="0"/>
    <n v="20"/>
    <b v="1"/>
    <s v="music/rock"/>
    <x v="578"/>
    <n v="1494.1595454545457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d v="2016-06-17T00:55:00"/>
    <n v="1464854398"/>
    <x v="1845"/>
    <b v="0"/>
    <n v="19"/>
    <b v="1"/>
    <s v="music/rock"/>
    <x v="31"/>
    <n v="2005.9729729729729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d v="2012-12-15T11:36:17"/>
    <n v="1352993777"/>
    <x v="1846"/>
    <b v="0"/>
    <n v="209"/>
    <b v="1"/>
    <s v="music/rock"/>
    <x v="1412"/>
    <n v="2068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d v="2015-04-21T01:40:32"/>
    <n v="1427780432"/>
    <x v="1847"/>
    <b v="0"/>
    <n v="38"/>
    <b v="1"/>
    <s v="music/rock"/>
    <x v="1413"/>
    <n v="2935.7157894736843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d v="2011-07-31T02:59:00"/>
    <n v="1306608888"/>
    <x v="1848"/>
    <b v="0"/>
    <n v="24"/>
    <b v="1"/>
    <s v="music/rock"/>
    <x v="1414"/>
    <n v="1764.2944117647057"/>
    <x v="4"/>
    <x v="11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d v="2012-10-17T16:17:39"/>
    <n v="1347913059"/>
    <x v="1849"/>
    <b v="0"/>
    <n v="8"/>
    <b v="1"/>
    <s v="music/rock"/>
    <x v="1415"/>
    <n v="570.671875"/>
    <x v="4"/>
    <x v="11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d v="2014-07-10T19:01:40"/>
    <n v="1402441300"/>
    <x v="1850"/>
    <b v="0"/>
    <n v="179"/>
    <b v="1"/>
    <s v="music/rock"/>
    <x v="1416"/>
    <n v="23315.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d v="2014-07-27T21:00:00"/>
    <n v="1404769538"/>
    <x v="1851"/>
    <b v="0"/>
    <n v="26"/>
    <b v="1"/>
    <s v="music/rock"/>
    <x v="1417"/>
    <n v="2505.9714285714285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d v="2015-04-24T20:00:00"/>
    <n v="1426703452"/>
    <x v="1852"/>
    <b v="0"/>
    <n v="131"/>
    <b v="1"/>
    <s v="music/rock"/>
    <x v="1418"/>
    <n v="15264.625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d v="2012-11-13T22:26:57"/>
    <n v="1348536417"/>
    <x v="1853"/>
    <b v="0"/>
    <n v="14"/>
    <b v="1"/>
    <s v="music/rock"/>
    <x v="1419"/>
    <n v="1006.2454545454545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d v="2013-05-23T20:30:37"/>
    <n v="1366763437"/>
    <x v="1854"/>
    <b v="0"/>
    <n v="174"/>
    <b v="1"/>
    <s v="music/rock"/>
    <x v="1420"/>
    <n v="10579.516666666666"/>
    <x v="4"/>
    <x v="11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d v="2014-01-06T08:55:40"/>
    <n v="1385124940"/>
    <x v="1855"/>
    <b v="0"/>
    <n v="191"/>
    <b v="1"/>
    <s v="music/rock"/>
    <x v="1421"/>
    <n v="18835.238000000001"/>
    <x v="4"/>
    <x v="11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d v="2014-07-18T16:31:12"/>
    <n v="1403901072"/>
    <x v="1856"/>
    <b v="0"/>
    <n v="38"/>
    <b v="1"/>
    <s v="music/rock"/>
    <x v="982"/>
    <n v="2935.7157894736843"/>
    <x v="4"/>
    <x v="11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d v="2014-09-12T14:26:53"/>
    <n v="1407954413"/>
    <x v="1857"/>
    <b v="0"/>
    <n v="22"/>
    <b v="1"/>
    <s v="music/rock"/>
    <x v="31"/>
    <n v="1547.9137931034484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d v="2011-12-16T01:48:41"/>
    <n v="1318826921"/>
    <x v="1858"/>
    <b v="0"/>
    <n v="149"/>
    <b v="1"/>
    <s v="music/rock"/>
    <x v="1422"/>
    <n v="9028.8875000000007"/>
    <x v="4"/>
    <x v="11"/>
  </r>
  <r>
    <x v="1859"/>
    <s v="Queen Kwong Tour to London and Paris"/>
    <s v="Queen Kwong is going ON TOUR to London and Paris!"/>
    <x v="9"/>
    <x v="1270"/>
    <x v="0"/>
    <x v="0"/>
    <s v="USD"/>
    <n v="1316716129"/>
    <d v="2011-09-22T14:28:49"/>
    <n v="1314124129"/>
    <x v="1859"/>
    <b v="0"/>
    <n v="56"/>
    <b v="1"/>
    <s v="music/rock"/>
    <x v="1423"/>
    <n v="4556.6774999999998"/>
    <x v="4"/>
    <x v="11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d v="2014-02-06T13:01:24"/>
    <n v="1389891684"/>
    <x v="1860"/>
    <b v="0"/>
    <n v="19"/>
    <b v="1"/>
    <s v="music/rock"/>
    <x v="1424"/>
    <n v="2005.9729729729729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d v="2015-01-26T03:12:21"/>
    <n v="1419664341"/>
    <x v="1861"/>
    <b v="0"/>
    <n v="0"/>
    <b v="0"/>
    <s v="games/mobile games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d v="2017-03-08T03:30:00"/>
    <n v="1484912974"/>
    <x v="1862"/>
    <b v="0"/>
    <n v="16"/>
    <b v="0"/>
    <s v="games/mobile games"/>
    <x v="1425"/>
    <n v="1278.3540625000001"/>
    <x v="6"/>
    <x v="18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d v="2014-06-12T15:08:05"/>
    <n v="1400008085"/>
    <x v="1863"/>
    <b v="0"/>
    <n v="2"/>
    <b v="0"/>
    <s v="games/mobile games"/>
    <x v="177"/>
    <n v="91.389593023255813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d v="2014-05-04T13:11:40"/>
    <n v="1396631500"/>
    <x v="1864"/>
    <b v="0"/>
    <n v="48"/>
    <b v="0"/>
    <s v="games/mobile games"/>
    <x v="1426"/>
    <n v="6681.7362499999999"/>
    <x v="6"/>
    <x v="18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d v="2016-11-06T05:49:07"/>
    <n v="1475398147"/>
    <x v="1865"/>
    <b v="0"/>
    <n v="2"/>
    <b v="0"/>
    <s v="games/mobile games"/>
    <x v="1427"/>
    <n v="91.389593023255813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d v="2017-03-01T00:00:00"/>
    <n v="1483768497"/>
    <x v="1866"/>
    <b v="0"/>
    <n v="2"/>
    <b v="0"/>
    <s v="games/mobile games"/>
    <x v="724"/>
    <n v="91.389593023255813"/>
    <x v="6"/>
    <x v="18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d v="2016-11-05T18:11:52"/>
    <n v="1475791912"/>
    <x v="1867"/>
    <b v="0"/>
    <n v="1"/>
    <b v="0"/>
    <s v="games/mobile games"/>
    <x v="833"/>
    <n v="50.223295454545458"/>
    <x v="6"/>
    <x v="18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d v="2015-12-15T03:59:00"/>
    <n v="1448044925"/>
    <x v="1868"/>
    <b v="0"/>
    <n v="17"/>
    <b v="0"/>
    <s v="games/mobile games"/>
    <x v="1428"/>
    <n v="1808.7556603773585"/>
    <x v="6"/>
    <x v="18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d v="2017-01-03T20:04:09"/>
    <n v="1480896249"/>
    <x v="1869"/>
    <b v="0"/>
    <n v="0"/>
    <b v="0"/>
    <s v="games/mobile games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d v="2016-01-31T00:17:00"/>
    <n v="1451723535"/>
    <x v="1870"/>
    <b v="0"/>
    <n v="11"/>
    <b v="0"/>
    <s v="games/mobile games"/>
    <x v="1429"/>
    <n v="1461.2"/>
    <x v="6"/>
    <x v="18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d v="2014-11-20T15:48:21"/>
    <n v="1413053301"/>
    <x v="1871"/>
    <b v="0"/>
    <n v="95"/>
    <b v="0"/>
    <s v="games/mobile games"/>
    <x v="1430"/>
    <n v="10819.427777777779"/>
    <x v="6"/>
    <x v="18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d v="2015-06-29T23:06:42"/>
    <n v="1433041602"/>
    <x v="1872"/>
    <b v="0"/>
    <n v="13"/>
    <b v="0"/>
    <s v="games/mobile games"/>
    <x v="550"/>
    <n v="969.35458333333338"/>
    <x v="6"/>
    <x v="18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d v="2015-07-08T12:45:00"/>
    <n v="1433861210"/>
    <x v="1873"/>
    <b v="0"/>
    <n v="2"/>
    <b v="0"/>
    <s v="games/mobile games"/>
    <x v="871"/>
    <n v="91.389593023255813"/>
    <x v="6"/>
    <x v="18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d v="2016-06-28T19:15:33"/>
    <n v="1465427733"/>
    <x v="1874"/>
    <b v="0"/>
    <n v="2"/>
    <b v="0"/>
    <s v="games/mobile games"/>
    <x v="1431"/>
    <n v="91.389593023255813"/>
    <x v="6"/>
    <x v="18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d v="2016-08-06T17:35:08"/>
    <n v="1465335308"/>
    <x v="1875"/>
    <b v="0"/>
    <n v="3"/>
    <b v="0"/>
    <s v="games/mobile games"/>
    <x v="872"/>
    <n v="191.76785714285714"/>
    <x v="6"/>
    <x v="1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d v="2014-06-16T02:50:05"/>
    <n v="1400309405"/>
    <x v="1876"/>
    <b v="0"/>
    <n v="0"/>
    <b v="0"/>
    <s v="games/mobile games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d v="2015-02-28T20:42:05"/>
    <n v="1422664925"/>
    <x v="1877"/>
    <b v="0"/>
    <n v="0"/>
    <b v="0"/>
    <s v="games/mobile games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d v="2014-06-12T20:12:35"/>
    <n v="1400026355"/>
    <x v="1878"/>
    <b v="0"/>
    <n v="0"/>
    <b v="0"/>
    <s v="games/mobile games"/>
    <x v="109"/>
    <n v="0"/>
    <x v="6"/>
    <x v="18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d v="2016-03-14T10:35:29"/>
    <n v="1455377729"/>
    <x v="1879"/>
    <b v="0"/>
    <n v="2"/>
    <b v="0"/>
    <s v="games/mobile games"/>
    <x v="154"/>
    <n v="91.389593023255813"/>
    <x v="6"/>
    <x v="18"/>
  </r>
  <r>
    <x v="1880"/>
    <s v="Sim Betting Football"/>
    <s v="Sim Betting Football is the only football (soccer) betting simulation  game."/>
    <x v="10"/>
    <x v="1276"/>
    <x v="2"/>
    <x v="1"/>
    <s v="GBP"/>
    <n v="1459341380"/>
    <d v="2016-03-30T08:36:20"/>
    <n v="1456839380"/>
    <x v="1880"/>
    <b v="0"/>
    <n v="24"/>
    <b v="0"/>
    <s v="games/mobile games"/>
    <x v="1432"/>
    <n v="1764.2944117647057"/>
    <x v="6"/>
    <x v="18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d v="2015-03-09T22:39:49"/>
    <n v="1423366789"/>
    <x v="1881"/>
    <b v="0"/>
    <n v="70"/>
    <b v="1"/>
    <s v="music/indie rock"/>
    <x v="1433"/>
    <n v="15630.539500000003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d v="2012-07-10T19:48:00"/>
    <n v="1339109212"/>
    <x v="1882"/>
    <b v="0"/>
    <n v="81"/>
    <b v="1"/>
    <s v="music/indie rock"/>
    <x v="1434"/>
    <n v="4602.4861538461537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d v="2012-04-08T17:45:08"/>
    <n v="1331333108"/>
    <x v="1883"/>
    <b v="0"/>
    <n v="32"/>
    <b v="1"/>
    <s v="music/indie rock"/>
    <x v="1435"/>
    <n v="2546.9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d v="2012-11-27T08:00:00"/>
    <n v="1350967535"/>
    <x v="1884"/>
    <b v="0"/>
    <n v="26"/>
    <b v="1"/>
    <s v="music/indie rock"/>
    <x v="1436"/>
    <n v="2505.9714285714285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d v="2012-08-10T18:00:00"/>
    <n v="1341800110"/>
    <x v="1885"/>
    <b v="0"/>
    <n v="105"/>
    <b v="1"/>
    <s v="music/indie rock"/>
    <x v="1437"/>
    <n v="11984.666666666666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d v="2014-11-12T18:45:38"/>
    <n v="1413236738"/>
    <x v="1886"/>
    <b v="0"/>
    <n v="29"/>
    <b v="1"/>
    <s v="music/indie rock"/>
    <x v="1438"/>
    <n v="2554.6396296296298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d v="2015-12-03T17:30:00"/>
    <n v="1447614732"/>
    <x v="1887"/>
    <b v="0"/>
    <n v="8"/>
    <b v="1"/>
    <s v="music/indie rock"/>
    <x v="1439"/>
    <n v="570.671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d v="2010-06-01T00:59:00"/>
    <n v="1272692732"/>
    <x v="1888"/>
    <b v="0"/>
    <n v="89"/>
    <b v="1"/>
    <s v="music/indie rock"/>
    <x v="1440"/>
    <n v="8175.8975"/>
    <x v="4"/>
    <x v="14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d v="2013-03-11T14:02:26"/>
    <n v="1359140546"/>
    <x v="1889"/>
    <b v="0"/>
    <n v="44"/>
    <b v="1"/>
    <s v="music/indie rock"/>
    <x v="15"/>
    <n v="3565.1529411764704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d v="2012-12-15T14:52:08"/>
    <n v="1353005528"/>
    <x v="1890"/>
    <b v="0"/>
    <n v="246"/>
    <b v="1"/>
    <s v="music/indie rock"/>
    <x v="1441"/>
    <n v="19517.165000000001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d v="2010-07-22T02:00:00"/>
    <n v="1275851354"/>
    <x v="1891"/>
    <b v="0"/>
    <n v="120"/>
    <b v="1"/>
    <s v="music/indie rock"/>
    <x v="1442"/>
    <n v="10427.011111111111"/>
    <x v="4"/>
    <x v="14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d v="2011-06-07T11:18:01"/>
    <n v="1304867881"/>
    <x v="1892"/>
    <b v="0"/>
    <n v="26"/>
    <b v="1"/>
    <s v="music/indie rock"/>
    <x v="1443"/>
    <n v="2505.9714285714285"/>
    <x v="4"/>
    <x v="14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d v="2011-04-15T23:59:00"/>
    <n v="1301524585"/>
    <x v="1893"/>
    <b v="0"/>
    <n v="45"/>
    <b v="1"/>
    <s v="music/indie rock"/>
    <x v="87"/>
    <n v="5035.5005000000001"/>
    <x v="4"/>
    <x v="14"/>
  </r>
  <r>
    <x v="1894"/>
    <s v="Help me release my first 3 song EP!!"/>
    <s v="Im trying to raise $1000 for a 3 song EP in a studio!"/>
    <x v="28"/>
    <x v="1288"/>
    <x v="0"/>
    <x v="0"/>
    <s v="USD"/>
    <n v="1329082983"/>
    <d v="2012-02-12T17:43:03"/>
    <n v="1326404583"/>
    <x v="1894"/>
    <b v="0"/>
    <n v="20"/>
    <b v="1"/>
    <s v="music/indie rock"/>
    <x v="1444"/>
    <n v="1494.1595454545457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d v="2015-10-20T13:55:22"/>
    <n v="1442771722"/>
    <x v="1895"/>
    <b v="0"/>
    <n v="47"/>
    <b v="1"/>
    <s v="music/indie rock"/>
    <x v="1445"/>
    <n v="4347.336956521739"/>
    <x v="4"/>
    <x v="14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d v="2012-04-12T13:02:45"/>
    <n v="1331658165"/>
    <x v="1896"/>
    <b v="0"/>
    <n v="13"/>
    <b v="1"/>
    <s v="music/indie rock"/>
    <x v="1446"/>
    <n v="969.35458333333338"/>
    <x v="4"/>
    <x v="14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d v="2014-03-04T17:00:00"/>
    <n v="1392040806"/>
    <x v="1897"/>
    <b v="0"/>
    <n v="183"/>
    <b v="1"/>
    <s v="music/indie rock"/>
    <x v="1447"/>
    <n v="14542.605"/>
    <x v="4"/>
    <x v="14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d v="2016-02-01T14:00:00"/>
    <n v="1451277473"/>
    <x v="1898"/>
    <b v="0"/>
    <n v="21"/>
    <b v="1"/>
    <s v="music/indie rock"/>
    <x v="1448"/>
    <n v="1658.1821621621621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d v="2015-03-25T17:36:06"/>
    <n v="1424730966"/>
    <x v="1899"/>
    <b v="0"/>
    <n v="42"/>
    <b v="1"/>
    <s v="music/indie rock"/>
    <x v="25"/>
    <n v="2399.1906250000002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d v="2012-10-06T05:59:00"/>
    <n v="1347137731"/>
    <x v="1900"/>
    <b v="0"/>
    <n v="54"/>
    <b v="1"/>
    <s v="music/indie rock"/>
    <x v="1449"/>
    <n v="3732.9341666666664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d v="2015-05-22T09:00:00"/>
    <n v="1429707729"/>
    <x v="1901"/>
    <b v="0"/>
    <n v="25"/>
    <b v="0"/>
    <s v="technology/gadgets"/>
    <x v="1450"/>
    <n v="1634.83275"/>
    <x v="2"/>
    <x v="29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d v="2015-03-04T14:57:27"/>
    <n v="1422903447"/>
    <x v="1902"/>
    <b v="0"/>
    <n v="3"/>
    <b v="0"/>
    <s v="technology/gadgets"/>
    <x v="444"/>
    <n v="191.76785714285714"/>
    <x v="2"/>
    <x v="29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d v="2017-01-27T14:29:51"/>
    <n v="1480357791"/>
    <x v="1903"/>
    <b v="0"/>
    <n v="41"/>
    <b v="0"/>
    <s v="technology/gadgets"/>
    <x v="1451"/>
    <n v="2792.8691304347826"/>
    <x v="2"/>
    <x v="29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d v="2016-01-02T12:27:01"/>
    <n v="1447864021"/>
    <x v="1904"/>
    <b v="0"/>
    <n v="2"/>
    <b v="0"/>
    <s v="technology/gadgets"/>
    <x v="370"/>
    <n v="91.389593023255813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d v="2014-09-07T18:13:14"/>
    <n v="1407535994"/>
    <x v="1905"/>
    <b v="0"/>
    <n v="4"/>
    <b v="0"/>
    <s v="technology/gadgets"/>
    <x v="1452"/>
    <n v="227.77278688524589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d v="2016-06-23T12:06:23"/>
    <n v="1464105983"/>
    <x v="1906"/>
    <b v="0"/>
    <n v="99"/>
    <b v="0"/>
    <s v="technology/gadgets"/>
    <x v="1453"/>
    <n v="9689.887777777778"/>
    <x v="2"/>
    <x v="29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d v="2014-05-23T10:05:25"/>
    <n v="1399557925"/>
    <x v="1907"/>
    <b v="0"/>
    <n v="4"/>
    <b v="0"/>
    <s v="technology/gadgets"/>
    <x v="1454"/>
    <n v="227.77278688524589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d v="2016-12-29T18:01:40"/>
    <n v="1480456900"/>
    <x v="1908"/>
    <b v="0"/>
    <n v="4"/>
    <b v="0"/>
    <s v="technology/gadgets"/>
    <x v="1455"/>
    <n v="227.77278688524589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d v="2014-10-23T06:17:59"/>
    <n v="1411467479"/>
    <x v="1909"/>
    <b v="0"/>
    <n v="38"/>
    <b v="0"/>
    <s v="technology/gadgets"/>
    <x v="1456"/>
    <n v="2935.715789473684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d v="2015-10-31T18:45:00"/>
    <n v="1442531217"/>
    <x v="1910"/>
    <b v="0"/>
    <n v="285"/>
    <b v="0"/>
    <s v="technology/gadgets"/>
    <x v="1457"/>
    <n v="33842"/>
    <x v="2"/>
    <x v="29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d v="2014-08-08T20:48:54"/>
    <n v="1404953334"/>
    <x v="1911"/>
    <b v="0"/>
    <n v="1"/>
    <b v="0"/>
    <s v="technology/gadgets"/>
    <x v="1458"/>
    <n v="50.223295454545458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d v="2015-06-04T01:26:00"/>
    <n v="1430803560"/>
    <x v="1912"/>
    <b v="0"/>
    <n v="42"/>
    <b v="0"/>
    <s v="technology/gadgets"/>
    <x v="1459"/>
    <n v="2399.1906250000002"/>
    <x v="2"/>
    <x v="29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d v="2014-10-08T08:16:18"/>
    <n v="1410178578"/>
    <x v="1913"/>
    <b v="0"/>
    <n v="26"/>
    <b v="0"/>
    <s v="technology/gadgets"/>
    <x v="1460"/>
    <n v="2505.971428571428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d v="2014-10-31T23:59:00"/>
    <n v="1413519073"/>
    <x v="1914"/>
    <b v="0"/>
    <n v="2"/>
    <b v="0"/>
    <s v="technology/gadgets"/>
    <x v="1461"/>
    <n v="91.389593023255813"/>
    <x v="2"/>
    <x v="29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d v="2014-09-01T21:10:22"/>
    <n v="1407892222"/>
    <x v="1915"/>
    <b v="0"/>
    <n v="4"/>
    <b v="0"/>
    <s v="technology/gadgets"/>
    <x v="1462"/>
    <n v="227.77278688524589"/>
    <x v="2"/>
    <x v="29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d v="2016-11-07T14:12:55"/>
    <n v="1476378775"/>
    <x v="1916"/>
    <b v="0"/>
    <n v="6"/>
    <b v="0"/>
    <s v="technology/gadgets"/>
    <x v="872"/>
    <n v="740.04042857142861"/>
    <x v="2"/>
    <x v="29"/>
  </r>
  <r>
    <x v="1917"/>
    <s v="Chronovisor:The MOST innovative watch for night time reading"/>
    <s v="Let's build a legendary brand altogether"/>
    <x v="303"/>
    <x v="1302"/>
    <x v="2"/>
    <x v="7"/>
    <s v="HKD"/>
    <n v="1486708133"/>
    <d v="2017-02-10T02:28:53"/>
    <n v="1484116133"/>
    <x v="1917"/>
    <b v="0"/>
    <n v="70"/>
    <b v="0"/>
    <s v="technology/gadgets"/>
    <x v="1463"/>
    <n v="15630.53950000000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d v="2014-08-12T14:57:31"/>
    <n v="1404845851"/>
    <x v="1918"/>
    <b v="0"/>
    <n v="9"/>
    <b v="0"/>
    <s v="technology/gadgets"/>
    <x v="1464"/>
    <n v="751.21245614035092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d v="2015-05-19T17:00:49"/>
    <n v="1429477249"/>
    <x v="1919"/>
    <b v="0"/>
    <n v="8"/>
    <b v="0"/>
    <s v="technology/gadgets"/>
    <x v="1465"/>
    <n v="570.671875"/>
    <x v="2"/>
    <x v="2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d v="2015-10-21T19:00:00"/>
    <n v="1443042061"/>
    <x v="1920"/>
    <b v="0"/>
    <n v="105"/>
    <b v="0"/>
    <s v="technology/gadgets"/>
    <x v="1466"/>
    <n v="11984.666666666666"/>
    <x v="2"/>
    <x v="29"/>
  </r>
  <r>
    <x v="1921"/>
    <s v="The Fine Spirits are making an album!"/>
    <s v="The Fine Spirits are making an album, but we need your help!"/>
    <x v="15"/>
    <x v="1305"/>
    <x v="0"/>
    <x v="0"/>
    <s v="USD"/>
    <n v="1342243143"/>
    <d v="2012-07-14T01:19:03"/>
    <n v="1339651143"/>
    <x v="1921"/>
    <b v="0"/>
    <n v="38"/>
    <b v="1"/>
    <s v="music/indie rock"/>
    <x v="346"/>
    <n v="2935.7157894736843"/>
    <x v="4"/>
    <x v="14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d v="2013-12-12T02:08:27"/>
    <n v="1384236507"/>
    <x v="1922"/>
    <b v="0"/>
    <n v="64"/>
    <b v="1"/>
    <s v="music/indie rock"/>
    <x v="1467"/>
    <n v="3333.5607692307685"/>
    <x v="4"/>
    <x v="14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d v="2011-09-27T00:59:00"/>
    <n v="1313612532"/>
    <x v="1923"/>
    <b v="0"/>
    <n v="13"/>
    <b v="1"/>
    <s v="music/indie rock"/>
    <x v="1468"/>
    <n v="969.35458333333338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d v="2014-01-15T15:33:00"/>
    <n v="1387390555"/>
    <x v="1924"/>
    <b v="0"/>
    <n v="33"/>
    <b v="1"/>
    <s v="music/indie rock"/>
    <x v="316"/>
    <n v="5887.1719354838715"/>
    <x v="4"/>
    <x v="14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d v="2013-10-10T20:00:00"/>
    <n v="1379540288"/>
    <x v="1925"/>
    <b v="0"/>
    <n v="52"/>
    <b v="1"/>
    <s v="music/indie rock"/>
    <x v="1469"/>
    <n v="4562.009166666666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d v="2010-11-01T20:26:00"/>
    <n v="1286319256"/>
    <x v="1926"/>
    <b v="0"/>
    <n v="107"/>
    <b v="1"/>
    <s v="music/indie rock"/>
    <x v="1470"/>
    <n v="10065.451428571429"/>
    <x v="4"/>
    <x v="14"/>
  </r>
  <r>
    <x v="1927"/>
    <s v="GBS Detroit Presents Hampshire"/>
    <s v="Hampshire is headed to GBS Detroit."/>
    <x v="20"/>
    <x v="972"/>
    <x v="0"/>
    <x v="0"/>
    <s v="USD"/>
    <n v="1331182740"/>
    <d v="2012-03-08T00:59:00"/>
    <n v="1329856839"/>
    <x v="1927"/>
    <b v="0"/>
    <n v="11"/>
    <b v="1"/>
    <s v="music/indie rock"/>
    <x v="101"/>
    <n v="1461.2"/>
    <x v="4"/>
    <x v="14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d v="2013-05-07T11:33:14"/>
    <n v="1365348794"/>
    <x v="1928"/>
    <b v="0"/>
    <n v="34"/>
    <b v="1"/>
    <s v="music/indie rock"/>
    <x v="1471"/>
    <n v="3216.0669696969699"/>
    <x v="4"/>
    <x v="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d v="2011-07-04T20:31:06"/>
    <n v="1306197066"/>
    <x v="1929"/>
    <b v="0"/>
    <n v="75"/>
    <b v="1"/>
    <s v="music/indie rock"/>
    <x v="1472"/>
    <n v="6039.7753846153846"/>
    <x v="4"/>
    <x v="14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d v="2013-07-07T09:24:42"/>
    <n v="1368019482"/>
    <x v="1930"/>
    <b v="0"/>
    <n v="26"/>
    <b v="1"/>
    <s v="music/indie rock"/>
    <x v="74"/>
    <n v="2505.9714285714285"/>
    <x v="4"/>
    <x v="14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d v="2012-05-21T23:30:00"/>
    <n v="1336512309"/>
    <x v="1931"/>
    <b v="0"/>
    <n v="50"/>
    <b v="1"/>
    <s v="music/indie rock"/>
    <x v="1473"/>
    <n v="3773.9390909090912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d v="2012-01-24T15:26:13"/>
    <n v="1325618773"/>
    <x v="1932"/>
    <b v="0"/>
    <n v="80"/>
    <b v="1"/>
    <s v="music/indie rock"/>
    <x v="1474"/>
    <n v="7609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d v="2014-09-26T23:08:27"/>
    <n v="1409195307"/>
    <x v="1933"/>
    <b v="0"/>
    <n v="110"/>
    <b v="1"/>
    <s v="music/indie rock"/>
    <x v="1475"/>
    <n v="17279.599999999999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d v="2011-12-25T01:00:00"/>
    <n v="1321649321"/>
    <x v="1934"/>
    <b v="0"/>
    <n v="77"/>
    <b v="1"/>
    <s v="music/indie rock"/>
    <x v="1476"/>
    <n v="6230.9337500000001"/>
    <x v="4"/>
    <x v="14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d v="2014-06-21T00:59:00"/>
    <n v="1400106171"/>
    <x v="1935"/>
    <b v="0"/>
    <n v="50"/>
    <b v="1"/>
    <s v="music/indie rock"/>
    <x v="1477"/>
    <n v="3773.9390909090912"/>
    <x v="4"/>
    <x v="14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d v="2011-12-06T01:59:00"/>
    <n v="1320528070"/>
    <x v="1936"/>
    <b v="0"/>
    <n v="145"/>
    <b v="1"/>
    <s v="music/indie rock"/>
    <x v="1478"/>
    <n v="9579.126666666667"/>
    <x v="4"/>
    <x v="14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d v="2012-06-14T23:59:00"/>
    <n v="1338346281"/>
    <x v="1937"/>
    <b v="0"/>
    <n v="29"/>
    <b v="1"/>
    <s v="music/indie rock"/>
    <x v="1479"/>
    <n v="2554.6396296296298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d v="2013-07-02T01:00:00"/>
    <n v="1370067231"/>
    <x v="1938"/>
    <b v="0"/>
    <n v="114"/>
    <b v="1"/>
    <s v="music/indie rock"/>
    <x v="1480"/>
    <n v="8245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d v="2013-03-10T18:38:28"/>
    <n v="1360366708"/>
    <x v="1939"/>
    <b v="0"/>
    <n v="96"/>
    <b v="1"/>
    <s v="music/indie rock"/>
    <x v="1076"/>
    <n v="9172.2071428571417"/>
    <x v="4"/>
    <x v="14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d v="2011-06-14T23:59:00"/>
    <n v="1304770233"/>
    <x v="1940"/>
    <b v="0"/>
    <n v="31"/>
    <b v="1"/>
    <s v="music/indie rock"/>
    <x v="1481"/>
    <n v="2489.3351851851853"/>
    <x v="4"/>
    <x v="14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d v="2014-05-15T02:58:51"/>
    <n v="1397545131"/>
    <x v="1941"/>
    <b v="1"/>
    <n v="4883"/>
    <b v="1"/>
    <s v="technology/hardware"/>
    <x v="1482"/>
    <n v="315295.89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d v="2011-07-04T15:52:20"/>
    <n v="1302033140"/>
    <x v="1942"/>
    <b v="1"/>
    <n v="95"/>
    <b v="1"/>
    <s v="technology/hardware"/>
    <x v="1483"/>
    <n v="10819.427777777779"/>
    <x v="2"/>
    <x v="3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d v="2016-08-11T02:28:36"/>
    <n v="1467008916"/>
    <x v="1943"/>
    <b v="1"/>
    <n v="2478"/>
    <b v="1"/>
    <s v="technology/hardware"/>
    <x v="1484"/>
    <n v="170525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d v="2014-05-01T10:01:30"/>
    <n v="1396360890"/>
    <x v="1944"/>
    <b v="1"/>
    <n v="1789"/>
    <b v="1"/>
    <s v="technology/hardware"/>
    <x v="1485"/>
    <n v="315222.2"/>
    <x v="2"/>
    <x v="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d v="2015-07-12T02:02:38"/>
    <n v="1433224958"/>
    <x v="1945"/>
    <b v="1"/>
    <n v="680"/>
    <b v="1"/>
    <s v="technology/hardware"/>
    <x v="1486"/>
    <n v="181528.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d v="2014-04-19T22:36:01"/>
    <n v="1392780961"/>
    <x v="1946"/>
    <b v="1"/>
    <n v="70"/>
    <b v="1"/>
    <s v="technology/hardware"/>
    <x v="1487"/>
    <n v="15630.539500000003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d v="2009-11-23T01:59:00"/>
    <n v="1255730520"/>
    <x v="1947"/>
    <b v="1"/>
    <n v="23"/>
    <b v="1"/>
    <s v="technology/hardware"/>
    <x v="1488"/>
    <n v="2210.1433333333334"/>
    <x v="2"/>
    <x v="3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d v="2016-06-06T13:02:00"/>
    <n v="1460557809"/>
    <x v="1948"/>
    <b v="1"/>
    <n v="4245"/>
    <b v="1"/>
    <s v="technology/hardware"/>
    <x v="1489"/>
    <n v="800211"/>
    <x v="2"/>
    <x v="3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d v="2014-07-10T06:09:11"/>
    <n v="1402394951"/>
    <x v="1949"/>
    <b v="1"/>
    <n v="943"/>
    <b v="1"/>
    <s v="technology/hardware"/>
    <x v="1490"/>
    <n v="53001.3"/>
    <x v="2"/>
    <x v="30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d v="2011-04-22T00:21:13"/>
    <n v="1300767673"/>
    <x v="1950"/>
    <b v="1"/>
    <n v="1876"/>
    <b v="1"/>
    <s v="technology/hardware"/>
    <x v="1491"/>
    <n v="96248.960000000006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d v="2016-11-07T07:05:37"/>
    <n v="1475921137"/>
    <x v="1951"/>
    <b v="1"/>
    <n v="834"/>
    <b v="1"/>
    <s v="technology/hardware"/>
    <x v="1492"/>
    <n v="106222"/>
    <x v="2"/>
    <x v="30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d v="2013-10-16T10:33:35"/>
    <n v="1378737215"/>
    <x v="1952"/>
    <b v="1"/>
    <n v="682"/>
    <b v="1"/>
    <s v="technology/hardware"/>
    <x v="1493"/>
    <n v="57722.17"/>
    <x v="2"/>
    <x v="30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d v="2012-03-01T23:00:00"/>
    <n v="1328158065"/>
    <x v="1953"/>
    <b v="1"/>
    <n v="147"/>
    <b v="1"/>
    <s v="technology/hardware"/>
    <x v="1494"/>
    <n v="14220.75375"/>
    <x v="2"/>
    <x v="30"/>
  </r>
  <r>
    <x v="1954"/>
    <s v="Orison â€“ Rethink the Power of Energy"/>
    <s v="The First Home Battery System You Simply Plug in to Install"/>
    <x v="63"/>
    <x v="1336"/>
    <x v="0"/>
    <x v="0"/>
    <s v="USD"/>
    <n v="1457758800"/>
    <d v="2016-03-12T01:00:00"/>
    <n v="1453730176"/>
    <x v="1954"/>
    <b v="1"/>
    <n v="415"/>
    <b v="1"/>
    <s v="technology/hardware"/>
    <x v="1495"/>
    <n v="195034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d v="2012-05-23T15:00:00"/>
    <n v="1334989881"/>
    <x v="1955"/>
    <b v="1"/>
    <n v="290"/>
    <b v="1"/>
    <s v="technology/hardware"/>
    <x v="1496"/>
    <n v="70902.00666666666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d v="2015-04-18T17:10:05"/>
    <n v="1425507005"/>
    <x v="1956"/>
    <b v="1"/>
    <n v="365"/>
    <b v="1"/>
    <s v="technology/hardware"/>
    <x v="1497"/>
    <n v="176420"/>
    <x v="2"/>
    <x v="30"/>
  </r>
  <r>
    <x v="1957"/>
    <s v="freeSoC and freeSoC Mini"/>
    <s v="An open hardware platform for the best microcontroller in the world."/>
    <x v="11"/>
    <x v="1339"/>
    <x v="0"/>
    <x v="0"/>
    <s v="USD"/>
    <n v="1351304513"/>
    <d v="2012-10-26T22:21:53"/>
    <n v="1348712513"/>
    <x v="1957"/>
    <b v="1"/>
    <n v="660"/>
    <b v="1"/>
    <s v="technology/hardware"/>
    <x v="1498"/>
    <n v="50251.41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d v="2013-03-23T18:42:41"/>
    <n v="1361490161"/>
    <x v="1958"/>
    <b v="1"/>
    <n v="1356"/>
    <b v="1"/>
    <s v="technology/hardware"/>
    <x v="1499"/>
    <n v="100490.02"/>
    <x v="2"/>
    <x v="30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d v="2014-09-30T20:00:00"/>
    <n v="1408565860"/>
    <x v="1959"/>
    <b v="1"/>
    <n v="424"/>
    <b v="1"/>
    <s v="technology/hardware"/>
    <x v="1500"/>
    <n v="15673.44"/>
    <x v="2"/>
    <x v="3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d v="2014-12-21T04:42:21"/>
    <n v="1416559341"/>
    <x v="1960"/>
    <b v="1"/>
    <n v="33"/>
    <b v="1"/>
    <s v="technology/hardware"/>
    <x v="1501"/>
    <n v="5887.1719354838715"/>
    <x v="2"/>
    <x v="30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d v="2012-10-05T23:59:00"/>
    <n v="1346042417"/>
    <x v="1961"/>
    <b v="1"/>
    <n v="1633"/>
    <b v="1"/>
    <s v="technology/hardware"/>
    <x v="1502"/>
    <n v="110538.12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d v="2014-05-13T14:43:56"/>
    <n v="1397414636"/>
    <x v="1962"/>
    <b v="1"/>
    <n v="306"/>
    <b v="1"/>
    <s v="technology/hardware"/>
    <x v="1503"/>
    <n v="19292.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d v="2014-09-16T06:18:54"/>
    <n v="1407838734"/>
    <x v="1963"/>
    <b v="1"/>
    <n v="205"/>
    <b v="1"/>
    <s v="technology/hardware"/>
    <x v="1504"/>
    <n v="12475.137500000001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d v="2016-04-22T02:32:52"/>
    <n v="1458714772"/>
    <x v="1964"/>
    <b v="1"/>
    <n v="1281"/>
    <b v="1"/>
    <s v="technology/hardware"/>
    <x v="1505"/>
    <n v="231543.12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d v="2012-01-11T21:00:00"/>
    <n v="1324433310"/>
    <x v="1965"/>
    <b v="1"/>
    <n v="103"/>
    <b v="1"/>
    <s v="technology/hardware"/>
    <x v="1506"/>
    <n v="13166.442857142858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d v="2014-08-14T08:58:18"/>
    <n v="1405429098"/>
    <x v="1966"/>
    <b v="1"/>
    <n v="1513"/>
    <b v="1"/>
    <s v="technology/hardware"/>
    <x v="1507"/>
    <n v="206743.0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d v="2014-05-01T11:55:29"/>
    <n v="1396367729"/>
    <x v="1967"/>
    <b v="1"/>
    <n v="405"/>
    <b v="1"/>
    <s v="technology/hardware"/>
    <x v="1508"/>
    <n v="45095.8"/>
    <x v="2"/>
    <x v="30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d v="2016-12-03T11:05:15"/>
    <n v="1478095515"/>
    <x v="1968"/>
    <b v="1"/>
    <n v="510"/>
    <b v="1"/>
    <s v="technology/hardware"/>
    <x v="1509"/>
    <n v="142483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d v="2016-08-05T15:01:08"/>
    <n v="1467831668"/>
    <x v="1969"/>
    <b v="1"/>
    <n v="1887"/>
    <b v="1"/>
    <s v="technology/hardware"/>
    <x v="1510"/>
    <n v="115816"/>
    <x v="2"/>
    <x v="30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d v="2013-04-19T23:38:21"/>
    <n v="1361248701"/>
    <x v="1970"/>
    <b v="1"/>
    <n v="701"/>
    <b v="1"/>
    <s v="technology/hardware"/>
    <x v="1511"/>
    <n v="56590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d v="2013-11-15T00:00:00"/>
    <n v="1381752061"/>
    <x v="1971"/>
    <b v="1"/>
    <n v="3863"/>
    <b v="1"/>
    <s v="technology/hardware"/>
    <x v="1512"/>
    <n v="1052110.8700000001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d v="2012-11-17T21:17:24"/>
    <n v="1350605844"/>
    <x v="1972"/>
    <b v="1"/>
    <n v="238"/>
    <b v="1"/>
    <s v="technology/hardware"/>
    <x v="1513"/>
    <n v="22202.625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d v="2016-08-06T03:00:00"/>
    <n v="1467134464"/>
    <x v="1973"/>
    <b v="1"/>
    <n v="2051"/>
    <b v="1"/>
    <s v="technology/hardware"/>
    <x v="1514"/>
    <n v="508525.01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d v="2013-08-19T04:01:09"/>
    <n v="1371715269"/>
    <x v="1974"/>
    <b v="1"/>
    <n v="402"/>
    <b v="1"/>
    <s v="technology/hardware"/>
    <x v="1515"/>
    <n v="75099.199999999997"/>
    <x v="2"/>
    <x v="30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d v="2013-03-10T14:07:31"/>
    <n v="1360346851"/>
    <x v="1975"/>
    <b v="1"/>
    <n v="253"/>
    <b v="1"/>
    <s v="technology/hardware"/>
    <x v="1516"/>
    <n v="33258.113333333335"/>
    <x v="2"/>
    <x v="30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d v="2013-07-13T17:35:25"/>
    <n v="1371159325"/>
    <x v="1976"/>
    <b v="1"/>
    <n v="473"/>
    <b v="1"/>
    <s v="technology/hardware"/>
    <x v="1517"/>
    <n v="13864"/>
    <x v="2"/>
    <x v="30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d v="2015-12-19T03:59:00"/>
    <n v="1446527540"/>
    <x v="1977"/>
    <b v="1"/>
    <n v="821"/>
    <b v="1"/>
    <s v="technology/hardware"/>
    <x v="1518"/>
    <n v="201165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d v="2012-06-12T03:00:00"/>
    <n v="1336627492"/>
    <x v="1978"/>
    <b v="1"/>
    <n v="388"/>
    <b v="1"/>
    <s v="technology/hardware"/>
    <x v="1519"/>
    <n v="513422.57"/>
    <x v="2"/>
    <x v="3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d v="2015-11-19T00:59:00"/>
    <n v="1444734146"/>
    <x v="1979"/>
    <b v="1"/>
    <n v="813"/>
    <b v="1"/>
    <s v="technology/hardware"/>
    <x v="1520"/>
    <n v="229802.31"/>
    <x v="2"/>
    <x v="3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d v="2016-04-03T08:01:02"/>
    <n v="1456232462"/>
    <x v="1980"/>
    <b v="1"/>
    <n v="1945"/>
    <b v="1"/>
    <s v="technology/hardware"/>
    <x v="1521"/>
    <n v="177412.01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d v="2014-07-09T13:24:25"/>
    <n v="1402334665"/>
    <x v="1981"/>
    <b v="0"/>
    <n v="12"/>
    <b v="0"/>
    <s v="photography/people"/>
    <x v="1522"/>
    <n v="1176.7069565217391"/>
    <x v="8"/>
    <x v="31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d v="2016-12-04T11:04:47"/>
    <n v="1478268287"/>
    <x v="1982"/>
    <b v="0"/>
    <n v="0"/>
    <b v="0"/>
    <s v="photography/people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d v="2016-09-02T03:00:00"/>
    <n v="1470874618"/>
    <x v="1983"/>
    <b v="0"/>
    <n v="16"/>
    <b v="0"/>
    <s v="photography/people"/>
    <x v="1523"/>
    <n v="1278.3540625000001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d v="2014-11-30T15:58:01"/>
    <n v="1412189881"/>
    <x v="1984"/>
    <b v="0"/>
    <n v="7"/>
    <b v="0"/>
    <s v="photography/people"/>
    <x v="1524"/>
    <n v="705.95522388059703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d v="2016-08-02T19:00:00"/>
    <n v="1467650771"/>
    <x v="1985"/>
    <b v="0"/>
    <n v="4"/>
    <b v="0"/>
    <s v="photography/people"/>
    <x v="1525"/>
    <n v="227.77278688524589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d v="2016-03-14T05:24:43"/>
    <n v="1455359083"/>
    <x v="1986"/>
    <b v="0"/>
    <n v="1"/>
    <b v="0"/>
    <s v="photography/people"/>
    <x v="833"/>
    <n v="50.223295454545458"/>
    <x v="8"/>
    <x v="31"/>
  </r>
  <r>
    <x v="1987"/>
    <s v="Ethiopia: Beheld"/>
    <s v="A collection of images that depicts the beauty and diversity within Ethiopia"/>
    <x v="62"/>
    <x v="1366"/>
    <x v="2"/>
    <x v="1"/>
    <s v="GBP"/>
    <n v="1425223276"/>
    <d v="2015-03-01T11:21:16"/>
    <n v="1422631276"/>
    <x v="1987"/>
    <b v="0"/>
    <n v="28"/>
    <b v="0"/>
    <s v="photography/people"/>
    <x v="1526"/>
    <n v="3472.1178947368426"/>
    <x v="8"/>
    <x v="31"/>
  </r>
  <r>
    <x v="1988"/>
    <s v="Phillip Michael Photography"/>
    <s v="Expressing art in an image!"/>
    <x v="12"/>
    <x v="379"/>
    <x v="2"/>
    <x v="0"/>
    <s v="USD"/>
    <n v="1440094742"/>
    <d v="2015-08-20T14:19:02"/>
    <n v="1437502742"/>
    <x v="1988"/>
    <b v="0"/>
    <n v="1"/>
    <b v="0"/>
    <s v="photography/people"/>
    <x v="151"/>
    <n v="50.223295454545458"/>
    <x v="8"/>
    <x v="31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d v="2016-12-11T12:20:08"/>
    <n v="1478881208"/>
    <x v="1989"/>
    <b v="0"/>
    <n v="1"/>
    <b v="0"/>
    <s v="photography/people"/>
    <x v="460"/>
    <n v="50.223295454545458"/>
    <x v="8"/>
    <x v="31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d v="2016-02-13T00:42:12"/>
    <n v="1454042532"/>
    <x v="1990"/>
    <b v="0"/>
    <n v="5"/>
    <b v="0"/>
    <s v="photography/people"/>
    <x v="1527"/>
    <n v="347.37"/>
    <x v="8"/>
    <x v="31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d v="2015-07-03T17:26:26"/>
    <n v="1434144386"/>
    <x v="1991"/>
    <b v="0"/>
    <n v="3"/>
    <b v="0"/>
    <s v="photography/people"/>
    <x v="1528"/>
    <n v="191.76785714285714"/>
    <x v="8"/>
    <x v="31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d v="2015-02-17T23:26:31"/>
    <n v="1421637991"/>
    <x v="1992"/>
    <b v="0"/>
    <n v="2"/>
    <b v="0"/>
    <s v="photography/people"/>
    <x v="1529"/>
    <n v="91.389593023255813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d v="2015-12-21T10:07:17"/>
    <n v="1448114837"/>
    <x v="1993"/>
    <b v="0"/>
    <n v="0"/>
    <b v="0"/>
    <s v="photography/people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d v="2016-12-06T21:09:02"/>
    <n v="1475885342"/>
    <x v="1994"/>
    <b v="0"/>
    <n v="0"/>
    <b v="0"/>
    <s v="photography/people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d v="2015-07-16T17:38:56"/>
    <n v="1435354736"/>
    <x v="1995"/>
    <b v="0"/>
    <n v="3"/>
    <b v="0"/>
    <s v="photography/people"/>
    <x v="1530"/>
    <n v="191.76785714285714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d v="2014-07-10T15:40:11"/>
    <n v="1402429211"/>
    <x v="1996"/>
    <b v="0"/>
    <n v="0"/>
    <b v="0"/>
    <s v="photography/people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d v="2014-08-26T18:20:12"/>
    <n v="1406499612"/>
    <x v="1997"/>
    <b v="0"/>
    <n v="0"/>
    <b v="0"/>
    <s v="photography/people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d v="2014-07-31T22:50:38"/>
    <n v="1402973438"/>
    <x v="1998"/>
    <b v="0"/>
    <n v="3"/>
    <b v="0"/>
    <s v="photography/people"/>
    <x v="1531"/>
    <n v="191.76785714285714"/>
    <x v="8"/>
    <x v="31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d v="2014-11-13T08:35:08"/>
    <n v="1413286508"/>
    <x v="1999"/>
    <b v="0"/>
    <n v="7"/>
    <b v="0"/>
    <s v="photography/people"/>
    <x v="1532"/>
    <n v="705.95522388059703"/>
    <x v="8"/>
    <x v="31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d v="2016-01-06T18:50:13"/>
    <n v="1449528613"/>
    <x v="2000"/>
    <b v="0"/>
    <n v="25"/>
    <b v="0"/>
    <s v="photography/people"/>
    <x v="856"/>
    <n v="1634.83275"/>
    <x v="8"/>
    <x v="31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d v="2015-06-12T16:00:00"/>
    <n v="1431406916"/>
    <x v="2001"/>
    <b v="1"/>
    <n v="1637"/>
    <b v="1"/>
    <s v="technology/hardware"/>
    <x v="1533"/>
    <n v="210171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d v="2017-01-23T13:05:43"/>
    <n v="1482599143"/>
    <x v="2002"/>
    <b v="1"/>
    <n v="1375"/>
    <b v="1"/>
    <s v="technology/hardware"/>
    <x v="1534"/>
    <n v="108397.11"/>
    <x v="2"/>
    <x v="30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d v="2010-07-02T19:00:00"/>
    <n v="1276830052"/>
    <x v="2003"/>
    <b v="1"/>
    <n v="17"/>
    <b v="1"/>
    <s v="technology/hardware"/>
    <x v="1535"/>
    <n v="1808.7556603773585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d v="2014-07-10T10:31:03"/>
    <n v="1402410663"/>
    <x v="2004"/>
    <b v="1"/>
    <n v="354"/>
    <b v="1"/>
    <s v="technology/hardware"/>
    <x v="1536"/>
    <n v="78043.595000000001"/>
    <x v="2"/>
    <x v="30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d v="2013-10-15T23:59:00"/>
    <n v="1379532618"/>
    <x v="2005"/>
    <b v="1"/>
    <n v="191"/>
    <b v="1"/>
    <s v="technology/hardware"/>
    <x v="1537"/>
    <n v="18835.238000000001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d v="2014-12-03T09:00:45"/>
    <n v="1414584045"/>
    <x v="2006"/>
    <b v="1"/>
    <n v="303"/>
    <b v="1"/>
    <s v="technology/hardware"/>
    <x v="1538"/>
    <n v="75010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d v="2010-08-24T00:00:00"/>
    <n v="1276891586"/>
    <x v="2007"/>
    <b v="1"/>
    <n v="137"/>
    <b v="1"/>
    <s v="technology/hardware"/>
    <x v="1539"/>
    <n v="13858.02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d v="2011-09-19T10:30:22"/>
    <n v="1312641022"/>
    <x v="2008"/>
    <b v="1"/>
    <n v="41"/>
    <b v="1"/>
    <s v="technology/hardware"/>
    <x v="1540"/>
    <n v="2792.8691304347826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d v="2016-11-23T04:45:43"/>
    <n v="1476776743"/>
    <x v="2009"/>
    <b v="1"/>
    <n v="398"/>
    <b v="1"/>
    <s v="technology/hardware"/>
    <x v="1541"/>
    <n v="92597.5"/>
    <x v="2"/>
    <x v="30"/>
  </r>
  <r>
    <x v="2010"/>
    <s v="Weighitz: Weigh Smarter"/>
    <s v="Weighitz are miniature smart scales designed to weigh anything in the home."/>
    <x v="11"/>
    <x v="1380"/>
    <x v="0"/>
    <x v="0"/>
    <s v="USD"/>
    <n v="1471564491"/>
    <d v="2016-08-18T19:54:51"/>
    <n v="1468972491"/>
    <x v="2010"/>
    <b v="1"/>
    <n v="1737"/>
    <b v="1"/>
    <s v="technology/hardware"/>
    <x v="1542"/>
    <n v="96015.9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d v="2016-01-11T19:00:00"/>
    <n v="1449650173"/>
    <x v="2011"/>
    <b v="1"/>
    <n v="971"/>
    <b v="1"/>
    <s v="technology/hardware"/>
    <x v="1543"/>
    <n v="409782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d v="2015-02-05T15:44:01"/>
    <n v="1420573441"/>
    <x v="2012"/>
    <b v="1"/>
    <n v="183"/>
    <b v="1"/>
    <s v="technology/hardware"/>
    <x v="1544"/>
    <n v="14542.605"/>
    <x v="2"/>
    <x v="30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d v="2016-07-08T19:03:34"/>
    <n v="1462835014"/>
    <x v="2013"/>
    <b v="1"/>
    <n v="4562"/>
    <b v="1"/>
    <s v="technology/hardware"/>
    <x v="1545"/>
    <n v="791862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d v="2013-03-25T00:08:59"/>
    <n v="1361250539"/>
    <x v="2014"/>
    <b v="1"/>
    <n v="26457"/>
    <b v="1"/>
    <s v="technology/hardware"/>
    <x v="1546"/>
    <n v="2344134.67"/>
    <x v="2"/>
    <x v="30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d v="2011-09-09T17:02:43"/>
    <n v="1313010163"/>
    <x v="2015"/>
    <b v="1"/>
    <n v="162"/>
    <b v="1"/>
    <s v="technology/hardware"/>
    <x v="1547"/>
    <n v="9217.505000000001"/>
    <x v="2"/>
    <x v="30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d v="2013-03-09T17:08:19"/>
    <n v="1360271299"/>
    <x v="2016"/>
    <b v="1"/>
    <n v="479"/>
    <b v="1"/>
    <s v="technology/hardware"/>
    <x v="1548"/>
    <n v="92154.22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d v="2012-03-24T00:00:00"/>
    <n v="1329873755"/>
    <x v="2017"/>
    <b v="1"/>
    <n v="426"/>
    <b v="1"/>
    <s v="technology/hardware"/>
    <x v="1549"/>
    <n v="31641.134999999998"/>
    <x v="2"/>
    <x v="3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d v="2015-08-13T04:46:49"/>
    <n v="1436863609"/>
    <x v="2018"/>
    <b v="1"/>
    <n v="450"/>
    <b v="1"/>
    <s v="technology/hardware"/>
    <x v="1550"/>
    <n v="66458.23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d v="2016-09-22T13:00:21"/>
    <n v="1471971621"/>
    <x v="2019"/>
    <b v="1"/>
    <n v="1780"/>
    <b v="1"/>
    <s v="technology/hardware"/>
    <x v="1551"/>
    <n v="193963.9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d v="2014-05-14T19:04:00"/>
    <n v="1396923624"/>
    <x v="2020"/>
    <b v="1"/>
    <n v="122"/>
    <b v="1"/>
    <s v="technology/hardware"/>
    <x v="1552"/>
    <n v="9157.5159999999996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d v="2014-09-23T21:41:37"/>
    <n v="1407634897"/>
    <x v="2021"/>
    <b v="1"/>
    <n v="95"/>
    <b v="1"/>
    <s v="technology/hardware"/>
    <x v="1553"/>
    <n v="10819.42777777777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d v="2016-06-11T09:39:32"/>
    <n v="1463060372"/>
    <x v="2022"/>
    <b v="1"/>
    <n v="325"/>
    <b v="1"/>
    <s v="technology/hardware"/>
    <x v="1554"/>
    <n v="70121.506666666668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d v="2015-06-11T06:05:53"/>
    <n v="1431425153"/>
    <x v="2023"/>
    <b v="1"/>
    <n v="353"/>
    <b v="1"/>
    <s v="technology/hardware"/>
    <x v="1555"/>
    <n v="161459"/>
    <x v="2"/>
    <x v="30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d v="2012-08-12T23:00:00"/>
    <n v="1341875544"/>
    <x v="2024"/>
    <b v="1"/>
    <n v="105"/>
    <b v="1"/>
    <s v="technology/hardware"/>
    <x v="1556"/>
    <n v="11984.666666666666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d v="2015-06-11T00:25:46"/>
    <n v="1431404746"/>
    <x v="2025"/>
    <b v="1"/>
    <n v="729"/>
    <b v="1"/>
    <s v="technology/hardware"/>
    <x v="1557"/>
    <n v="160920"/>
    <x v="2"/>
    <x v="30"/>
  </r>
  <r>
    <x v="2026"/>
    <s v="MIDI Sprout - Biodata Sonification Device"/>
    <s v="MIDI Sprout enables plants to play synthesizers in real time."/>
    <x v="31"/>
    <x v="1396"/>
    <x v="0"/>
    <x v="0"/>
    <s v="USD"/>
    <n v="1398052740"/>
    <d v="2014-04-20T23:59:00"/>
    <n v="1394127585"/>
    <x v="2026"/>
    <b v="1"/>
    <n v="454"/>
    <b v="1"/>
    <s v="technology/hardware"/>
    <x v="1558"/>
    <n v="33370.769999999997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d v="2015-03-30T14:31:59"/>
    <n v="1423855919"/>
    <x v="2027"/>
    <b v="1"/>
    <n v="539"/>
    <b v="1"/>
    <s v="technology/hardware"/>
    <x v="1559"/>
    <n v="66976.664999999994"/>
    <x v="2"/>
    <x v="30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d v="2010-03-15T17:55:00"/>
    <n v="1265493806"/>
    <x v="2028"/>
    <b v="1"/>
    <n v="79"/>
    <b v="1"/>
    <s v="technology/hardware"/>
    <x v="1560"/>
    <n v="5590.7553846153851"/>
    <x v="2"/>
    <x v="3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d v="2014-08-26T20:31:21"/>
    <n v="1406507481"/>
    <x v="2029"/>
    <b v="1"/>
    <n v="94"/>
    <b v="1"/>
    <s v="technology/hardware"/>
    <x v="1561"/>
    <n v="8782.2181818181834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d v="2012-11-29T19:54:56"/>
    <n v="1351641296"/>
    <x v="2030"/>
    <b v="1"/>
    <n v="625"/>
    <b v="1"/>
    <s v="technology/hardware"/>
    <x v="1562"/>
    <n v="74134"/>
    <x v="2"/>
    <x v="30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d v="2015-01-08T21:00:00"/>
    <n v="1417506853"/>
    <x v="2031"/>
    <b v="1"/>
    <n v="508"/>
    <b v="1"/>
    <s v="technology/hardware"/>
    <x v="1563"/>
    <n v="140646.86333333334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d v="2016-12-15T01:00:00"/>
    <n v="1479216874"/>
    <x v="2032"/>
    <b v="1"/>
    <n v="531"/>
    <b v="1"/>
    <s v="technology/hardware"/>
    <x v="1564"/>
    <n v="76047"/>
    <x v="2"/>
    <x v="3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d v="2014-04-25T21:58:38"/>
    <n v="1395885518"/>
    <x v="2033"/>
    <b v="1"/>
    <n v="158"/>
    <b v="1"/>
    <s v="technology/hardware"/>
    <x v="1565"/>
    <n v="19121.833333333332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d v="2015-05-07T02:58:00"/>
    <n v="1426216033"/>
    <x v="2034"/>
    <b v="1"/>
    <n v="508"/>
    <b v="1"/>
    <s v="technology/hardware"/>
    <x v="1566"/>
    <n v="140646.86333333334"/>
    <x v="2"/>
    <x v="3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d v="2015-12-18T21:00:00"/>
    <n v="1446562807"/>
    <x v="2035"/>
    <b v="1"/>
    <n v="644"/>
    <b v="1"/>
    <s v="technology/hardware"/>
    <x v="1567"/>
    <n v="168829.14"/>
    <x v="2"/>
    <x v="3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d v="2014-05-09T16:45:19"/>
    <n v="1397076319"/>
    <x v="2036"/>
    <b v="1"/>
    <n v="848"/>
    <b v="1"/>
    <s v="technology/hardware"/>
    <x v="1568"/>
    <n v="39500.5"/>
    <x v="2"/>
    <x v="30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d v="2013-12-30T02:02:33"/>
    <n v="1383195753"/>
    <x v="2037"/>
    <b v="1"/>
    <n v="429"/>
    <b v="1"/>
    <s v="technology/hardware"/>
    <x v="1569"/>
    <n v="30047.64"/>
    <x v="2"/>
    <x v="30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d v="2013-07-01T14:00:00"/>
    <n v="1369895421"/>
    <x v="2038"/>
    <b v="1"/>
    <n v="204"/>
    <b v="1"/>
    <s v="technology/hardware"/>
    <x v="1570"/>
    <n v="20725.5"/>
    <x v="2"/>
    <x v="3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d v="2016-12-01T00:59:00"/>
    <n v="1477996325"/>
    <x v="2039"/>
    <b v="1"/>
    <n v="379"/>
    <b v="1"/>
    <s v="technology/hardware"/>
    <x v="1571"/>
    <n v="107453.6"/>
    <x v="2"/>
    <x v="30"/>
  </r>
  <r>
    <x v="2040"/>
    <s v="Programmable Capacitor"/>
    <s v="4.29 Billion+ Capacitor Combinations._x000a_No Coding Required."/>
    <x v="9"/>
    <x v="1410"/>
    <x v="0"/>
    <x v="0"/>
    <s v="USD"/>
    <n v="1384557303"/>
    <d v="2013-11-15T19:15:03"/>
    <n v="1383257703"/>
    <x v="2040"/>
    <b v="1"/>
    <n v="271"/>
    <b v="1"/>
    <s v="technology/hardware"/>
    <x v="1572"/>
    <n v="26165.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d v="2016-11-10T09:37:07"/>
    <n v="1476189427"/>
    <x v="2041"/>
    <b v="0"/>
    <n v="120"/>
    <b v="1"/>
    <s v="technology/hardware"/>
    <x v="1573"/>
    <n v="10427.011111111111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d v="2016-01-22T12:59:34"/>
    <n v="1448297974"/>
    <x v="2042"/>
    <b v="0"/>
    <n v="140"/>
    <b v="1"/>
    <s v="technology/hardware"/>
    <x v="1574"/>
    <n v="12203.018749999999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d v="2016-12-11T00:59:00"/>
    <n v="1476764077"/>
    <x v="2043"/>
    <b v="0"/>
    <n v="193"/>
    <b v="1"/>
    <s v="technology/hardware"/>
    <x v="1575"/>
    <n v="12751.666666666666"/>
    <x v="2"/>
    <x v="3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d v="2015-06-13T12:25:14"/>
    <n v="1431620714"/>
    <x v="2044"/>
    <b v="0"/>
    <n v="180"/>
    <b v="1"/>
    <s v="technology/hardware"/>
    <x v="1576"/>
    <n v="11069.5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d v="2012-07-08T22:07:27"/>
    <n v="1339207647"/>
    <x v="2045"/>
    <b v="0"/>
    <n v="263"/>
    <b v="1"/>
    <s v="technology/hardware"/>
    <x v="1577"/>
    <n v="37071.268000000004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d v="2013-05-23T00:07:24"/>
    <n v="1366690044"/>
    <x v="2046"/>
    <b v="0"/>
    <n v="217"/>
    <b v="1"/>
    <s v="technology/hardware"/>
    <x v="1578"/>
    <n v="22427.5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d v="2015-04-16T20:00:00"/>
    <n v="1426714870"/>
    <x v="2047"/>
    <b v="0"/>
    <n v="443"/>
    <b v="1"/>
    <s v="technology/hardware"/>
    <x v="1579"/>
    <n v="100939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d v="2013-05-23T11:38:11"/>
    <n v="1366731491"/>
    <x v="2048"/>
    <b v="0"/>
    <n v="1373"/>
    <b v="1"/>
    <s v="technology/hardware"/>
    <x v="1580"/>
    <n v="126082.45"/>
    <x v="2"/>
    <x v="30"/>
  </r>
  <r>
    <x v="2049"/>
    <s v="LOCK8 - the World's First Smart Bike Lock"/>
    <s v="Keyless. Alarm secured. GPS tracking."/>
    <x v="63"/>
    <x v="1419"/>
    <x v="0"/>
    <x v="1"/>
    <s v="GBP"/>
    <n v="1386025140"/>
    <d v="2013-12-02T18:59:00"/>
    <n v="1382963963"/>
    <x v="2049"/>
    <b v="0"/>
    <n v="742"/>
    <b v="1"/>
    <s v="technology/hardware"/>
    <x v="1581"/>
    <n v="60095.3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d v="2015-05-30T21:42:58"/>
    <n v="1429580578"/>
    <x v="2050"/>
    <b v="0"/>
    <n v="170"/>
    <b v="1"/>
    <s v="technology/hardware"/>
    <x v="1582"/>
    <n v="18868.25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d v="2013-12-25T20:32:17"/>
    <n v="1385425937"/>
    <x v="2051"/>
    <b v="0"/>
    <n v="242"/>
    <b v="1"/>
    <s v="technology/hardware"/>
    <x v="1583"/>
    <n v="10429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d v="2016-02-19T22:00:53"/>
    <n v="1452045653"/>
    <x v="2052"/>
    <b v="0"/>
    <n v="541"/>
    <b v="1"/>
    <s v="technology/hardware"/>
    <x v="1584"/>
    <n v="176524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d v="2015-11-25T11:49:11"/>
    <n v="1445870951"/>
    <x v="2053"/>
    <b v="0"/>
    <n v="121"/>
    <b v="1"/>
    <s v="technology/hardware"/>
    <x v="1585"/>
    <n v="10032.75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d v="2014-05-02T08:30:10"/>
    <n v="1396441810"/>
    <x v="2054"/>
    <b v="0"/>
    <n v="621"/>
    <b v="1"/>
    <s v="technology/hardware"/>
    <x v="1586"/>
    <n v="39757"/>
    <x v="2"/>
    <x v="3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d v="2014-12-03T00:00:00"/>
    <n v="1415031043"/>
    <x v="2055"/>
    <b v="0"/>
    <n v="101"/>
    <b v="1"/>
    <s v="technology/hardware"/>
    <x v="1587"/>
    <n v="11721.333333333334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d v="2013-04-17T14:15:42"/>
    <n v="1363630542"/>
    <x v="2056"/>
    <b v="0"/>
    <n v="554"/>
    <b v="1"/>
    <s v="technology/hardware"/>
    <x v="1588"/>
    <n v="76726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d v="2016-02-26T07:52:12"/>
    <n v="1453895532"/>
    <x v="2057"/>
    <b v="0"/>
    <n v="666"/>
    <b v="1"/>
    <s v="technology/hardware"/>
    <x v="1589"/>
    <n v="30334.83"/>
    <x v="2"/>
    <x v="30"/>
  </r>
  <r>
    <x v="2058"/>
    <s v="Raspberry Pi Debug Clip"/>
    <s v="Making using the serial terminal on the Raspberry Pi as easy as Pi!"/>
    <x v="317"/>
    <x v="1427"/>
    <x v="0"/>
    <x v="1"/>
    <s v="GBP"/>
    <n v="1425326400"/>
    <d v="2015-03-02T16:00:00"/>
    <n v="1421916830"/>
    <x v="2058"/>
    <b v="0"/>
    <n v="410"/>
    <b v="1"/>
    <s v="technology/hardware"/>
    <x v="1590"/>
    <n v="4308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d v="2016-01-31T17:59:00"/>
    <n v="1450880854"/>
    <x v="2059"/>
    <b v="0"/>
    <n v="375"/>
    <b v="1"/>
    <s v="technology/hardware"/>
    <x v="1591"/>
    <n v="33061.5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d v="2014-07-23T11:25:50"/>
    <n v="1400945150"/>
    <x v="2060"/>
    <b v="0"/>
    <n v="1364"/>
    <b v="1"/>
    <s v="technology/hardware"/>
    <x v="1592"/>
    <n v="49100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d v="2016-12-31T14:20:54"/>
    <n v="1480616454"/>
    <x v="2061"/>
    <b v="0"/>
    <n v="35"/>
    <b v="1"/>
    <s v="technology/hardware"/>
    <x v="1593"/>
    <n v="3370.6326923076922"/>
    <x v="2"/>
    <x v="30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d v="2016-03-24T04:11:38"/>
    <n v="1456218698"/>
    <x v="2062"/>
    <b v="0"/>
    <n v="203"/>
    <b v="1"/>
    <s v="technology/hardware"/>
    <x v="1594"/>
    <n v="114977"/>
    <x v="2"/>
    <x v="30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d v="2016-05-15T13:35:01"/>
    <n v="1460482501"/>
    <x v="2063"/>
    <b v="0"/>
    <n v="49"/>
    <b v="1"/>
    <s v="technology/hardware"/>
    <x v="1595"/>
    <n v="2909.8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d v="2013-05-31T08:00:00"/>
    <n v="1366879523"/>
    <x v="2064"/>
    <b v="0"/>
    <n v="5812"/>
    <b v="1"/>
    <s v="technology/hardware"/>
    <x v="1596"/>
    <n v="500784.27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d v="2013-12-25T04:00:29"/>
    <n v="1385366429"/>
    <x v="2065"/>
    <b v="0"/>
    <n v="1556"/>
    <b v="1"/>
    <s v="technology/hardware"/>
    <x v="1597"/>
    <n v="79686.05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d v="2014-08-23T14:31:23"/>
    <n v="1406226683"/>
    <x v="2066"/>
    <b v="0"/>
    <n v="65"/>
    <b v="1"/>
    <s v="technology/hardware"/>
    <x v="1598"/>
    <n v="5722.2508333333344"/>
    <x v="2"/>
    <x v="30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d v="2015-05-24T16:29:36"/>
    <n v="1429648176"/>
    <x v="2067"/>
    <b v="0"/>
    <n v="10"/>
    <b v="1"/>
    <s v="technology/hardware"/>
    <x v="1599"/>
    <n v="842.98978723404264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d v="2016-10-20T16:11:55"/>
    <n v="1474402315"/>
    <x v="2068"/>
    <b v="0"/>
    <n v="76"/>
    <b v="1"/>
    <s v="technology/hardware"/>
    <x v="1600"/>
    <n v="6833.6214285714286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d v="2016-01-02T19:19:51"/>
    <n v="1449098391"/>
    <x v="2069"/>
    <b v="0"/>
    <n v="263"/>
    <b v="1"/>
    <s v="technology/hardware"/>
    <x v="1601"/>
    <n v="37071.268000000004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d v="2016-06-28T11:45:23"/>
    <n v="1464536723"/>
    <x v="2070"/>
    <b v="0"/>
    <n v="1530"/>
    <b v="1"/>
    <s v="technology/hardware"/>
    <x v="1602"/>
    <n v="39665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d v="2016-10-02T02:41:24"/>
    <n v="1471502484"/>
    <x v="2071"/>
    <b v="0"/>
    <n v="278"/>
    <b v="1"/>
    <s v="technology/hardware"/>
    <x v="1603"/>
    <n v="5614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d v="2016-05-07T09:57:12"/>
    <n v="1460037432"/>
    <x v="2072"/>
    <b v="0"/>
    <n v="350"/>
    <b v="1"/>
    <s v="technology/hardware"/>
    <x v="1604"/>
    <n v="79173"/>
    <x v="2"/>
    <x v="30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d v="2015-05-08T12:01:58"/>
    <n v="1427212918"/>
    <x v="2073"/>
    <b v="0"/>
    <n v="470"/>
    <b v="1"/>
    <s v="technology/hardware"/>
    <x v="1605"/>
    <n v="152604.29999999999"/>
    <x v="2"/>
    <x v="30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d v="2016-05-06T15:49:42"/>
    <n v="1459972182"/>
    <x v="2074"/>
    <b v="0"/>
    <n v="3"/>
    <b v="1"/>
    <s v="technology/hardware"/>
    <x v="78"/>
    <n v="191.76785714285714"/>
    <x v="2"/>
    <x v="30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d v="2013-07-25T12:21:28"/>
    <n v="1372177288"/>
    <x v="2075"/>
    <b v="0"/>
    <n v="8200"/>
    <b v="1"/>
    <s v="technology/hardware"/>
    <x v="1606"/>
    <n v="167820.6"/>
    <x v="2"/>
    <x v="30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d v="2014-07-23T17:08:09"/>
    <n v="1402693689"/>
    <x v="2076"/>
    <b v="0"/>
    <n v="8359"/>
    <b v="1"/>
    <s v="technology/hardware"/>
    <x v="1607"/>
    <n v="972594.99"/>
    <x v="2"/>
    <x v="30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d v="2015-06-05T17:00:00"/>
    <n v="1428541276"/>
    <x v="2077"/>
    <b v="0"/>
    <n v="188"/>
    <b v="1"/>
    <s v="technology/hardware"/>
    <x v="1608"/>
    <n v="27244.135000000002"/>
    <x v="2"/>
    <x v="3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d v="2016-12-18T14:30:57"/>
    <n v="1479493857"/>
    <x v="2078"/>
    <b v="0"/>
    <n v="48"/>
    <b v="1"/>
    <s v="technology/hardware"/>
    <x v="1609"/>
    <n v="6681.7362499999999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d v="2015-06-25T15:00:00"/>
    <n v="1432659793"/>
    <x v="2079"/>
    <b v="0"/>
    <n v="607"/>
    <b v="1"/>
    <s v="technology/hardware"/>
    <x v="1610"/>
    <n v="28817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d v="2015-11-11T19:58:20"/>
    <n v="1444690700"/>
    <x v="2080"/>
    <b v="0"/>
    <n v="50"/>
    <b v="1"/>
    <s v="technology/hardware"/>
    <x v="1611"/>
    <n v="3773.9390909090912"/>
    <x v="2"/>
    <x v="3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d v="2012-05-16T00:59:00"/>
    <n v="1333597555"/>
    <x v="2081"/>
    <b v="0"/>
    <n v="55"/>
    <b v="1"/>
    <s v="music/indie rock"/>
    <x v="1612"/>
    <n v="4138.9825000000001"/>
    <x v="4"/>
    <x v="14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d v="2011-11-23T23:53:16"/>
    <n v="1316919196"/>
    <x v="2082"/>
    <b v="0"/>
    <n v="38"/>
    <b v="1"/>
    <s v="music/indie rock"/>
    <x v="1613"/>
    <n v="2935.7157894736843"/>
    <x v="4"/>
    <x v="14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d v="2012-06-04T13:19:55"/>
    <n v="1336238395"/>
    <x v="2083"/>
    <b v="0"/>
    <n v="25"/>
    <b v="1"/>
    <s v="music/indie rock"/>
    <x v="1614"/>
    <n v="1634.83275"/>
    <x v="4"/>
    <x v="14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d v="2014-05-04T02:59:00"/>
    <n v="1396468782"/>
    <x v="2084"/>
    <b v="0"/>
    <n v="46"/>
    <b v="1"/>
    <s v="music/indie rock"/>
    <x v="1002"/>
    <n v="4256.661199999999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d v="2012-07-15T16:03:07"/>
    <n v="1339790587"/>
    <x v="2085"/>
    <b v="0"/>
    <n v="83"/>
    <b v="1"/>
    <s v="music/indie rock"/>
    <x v="1615"/>
    <n v="4174.1111111111113"/>
    <x v="4"/>
    <x v="14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d v="2011-12-14T00:59:00"/>
    <n v="1321200332"/>
    <x v="2086"/>
    <b v="0"/>
    <n v="35"/>
    <b v="1"/>
    <s v="music/indie rock"/>
    <x v="1616"/>
    <n v="3370.6326923076922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d v="2011-09-08T00:54:18"/>
    <n v="1312865658"/>
    <x v="2087"/>
    <b v="0"/>
    <n v="25"/>
    <b v="1"/>
    <s v="music/indie rock"/>
    <x v="1617"/>
    <n v="1634.83275"/>
    <x v="4"/>
    <x v="14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d v="2010-09-10T23:59:00"/>
    <n v="1281028152"/>
    <x v="2088"/>
    <b v="0"/>
    <n v="75"/>
    <b v="1"/>
    <s v="music/indie rock"/>
    <x v="1618"/>
    <n v="6039.7753846153846"/>
    <x v="4"/>
    <x v="14"/>
  </r>
  <r>
    <x v="2089"/>
    <s v="Little Moses EP"/>
    <s v="Little Moses is trying to record their first EP, and we can't do it without your help!"/>
    <x v="30"/>
    <x v="1457"/>
    <x v="0"/>
    <x v="0"/>
    <s v="USD"/>
    <n v="1375408194"/>
    <d v="2013-08-01T21:49:54"/>
    <n v="1372384194"/>
    <x v="2089"/>
    <b v="0"/>
    <n v="62"/>
    <b v="1"/>
    <s v="music/indie rock"/>
    <x v="1619"/>
    <n v="6333.2266666666674"/>
    <x v="4"/>
    <x v="1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d v="2013-02-24T05:09:15"/>
    <n v="1359104955"/>
    <x v="2090"/>
    <b v="0"/>
    <n v="160"/>
    <b v="1"/>
    <s v="music/indie rock"/>
    <x v="1620"/>
    <n v="8825.1149999999998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d v="2011-03-01T16:00:00"/>
    <n v="1294818278"/>
    <x v="2091"/>
    <b v="0"/>
    <n v="246"/>
    <b v="1"/>
    <s v="music/indie rock"/>
    <x v="1621"/>
    <n v="19517.165000000001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d v="2011-10-07T12:58:52"/>
    <n v="1312822732"/>
    <x v="2092"/>
    <b v="0"/>
    <n v="55"/>
    <b v="1"/>
    <s v="music/indie rock"/>
    <x v="1622"/>
    <n v="4138.9825000000001"/>
    <x v="4"/>
    <x v="14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d v="2012-12-22T17:30:32"/>
    <n v="1351024232"/>
    <x v="2093"/>
    <b v="0"/>
    <n v="23"/>
    <b v="1"/>
    <s v="music/indie rock"/>
    <x v="95"/>
    <n v="2210.1433333333334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d v="2012-03-04T23:00:00"/>
    <n v="1327969730"/>
    <x v="2094"/>
    <b v="0"/>
    <n v="72"/>
    <b v="1"/>
    <s v="music/indie rock"/>
    <x v="1623"/>
    <n v="5956.7993333333325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d v="2011-10-02T13:36:13"/>
    <n v="1312392973"/>
    <x v="2095"/>
    <b v="0"/>
    <n v="22"/>
    <b v="1"/>
    <s v="music/indie rock"/>
    <x v="31"/>
    <n v="1547.9137931034484"/>
    <x v="4"/>
    <x v="14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d v="2012-10-25T23:59:00"/>
    <n v="1349892735"/>
    <x v="2096"/>
    <b v="0"/>
    <n v="14"/>
    <b v="1"/>
    <s v="music/indie rock"/>
    <x v="658"/>
    <n v="1006.2454545454545"/>
    <x v="4"/>
    <x v="14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d v="2011-12-01T11:02:15"/>
    <n v="1317564135"/>
    <x v="2097"/>
    <b v="0"/>
    <n v="38"/>
    <b v="1"/>
    <s v="music/indie rock"/>
    <x v="31"/>
    <n v="2935.7157894736843"/>
    <x v="4"/>
    <x v="14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d v="2012-03-07T22:43:55"/>
    <n v="1328582635"/>
    <x v="2098"/>
    <b v="0"/>
    <n v="32"/>
    <b v="1"/>
    <s v="music/indie rock"/>
    <x v="1415"/>
    <n v="2546.9"/>
    <x v="4"/>
    <x v="14"/>
  </r>
  <r>
    <x v="2099"/>
    <s v="Roosevelt Died."/>
    <s v="Our tour van died, we need help!"/>
    <x v="9"/>
    <x v="1464"/>
    <x v="0"/>
    <x v="0"/>
    <s v="USD"/>
    <n v="1435808400"/>
    <d v="2015-07-01T23:40:00"/>
    <n v="1434650084"/>
    <x v="2099"/>
    <b v="0"/>
    <n v="63"/>
    <b v="1"/>
    <s v="music/indie rock"/>
    <x v="1624"/>
    <n v="4218.583333333333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d v="2012-06-29T23:59:00"/>
    <n v="1339704141"/>
    <x v="2100"/>
    <b v="0"/>
    <n v="27"/>
    <b v="1"/>
    <s v="music/indie rock"/>
    <x v="1625"/>
    <n v="3204.2722222222224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d v="2012-02-12T23:35:14"/>
    <n v="1323920114"/>
    <x v="2101"/>
    <b v="0"/>
    <n v="44"/>
    <b v="1"/>
    <s v="music/indie rock"/>
    <x v="1626"/>
    <n v="3565.1529411764704"/>
    <x v="4"/>
    <x v="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d v="2011-05-05T16:50:48"/>
    <n v="1302036648"/>
    <x v="2102"/>
    <b v="0"/>
    <n v="38"/>
    <b v="1"/>
    <s v="music/indie rock"/>
    <x v="1627"/>
    <n v="2935.7157894736843"/>
    <x v="4"/>
    <x v="14"/>
  </r>
  <r>
    <x v="2103"/>
    <s v="Matthew Moon's New Album"/>
    <s v="Indie rocker, Matthew Moon, has something to share with you..."/>
    <x v="198"/>
    <x v="1468"/>
    <x v="0"/>
    <x v="0"/>
    <s v="USD"/>
    <n v="1352488027"/>
    <d v="2012-11-09T15:07:07"/>
    <n v="1349892427"/>
    <x v="2103"/>
    <b v="0"/>
    <n v="115"/>
    <b v="1"/>
    <s v="music/indie rock"/>
    <x v="1628"/>
    <n v="9626.2959999999985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d v="2013-05-30T20:00:00"/>
    <n v="1367286434"/>
    <x v="2104"/>
    <b v="0"/>
    <n v="37"/>
    <b v="1"/>
    <s v="music/indie rock"/>
    <x v="1629"/>
    <n v="4326.8844444444449"/>
    <x v="4"/>
    <x v="14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d v="2014-11-21T00:00:00"/>
    <n v="1415472953"/>
    <x v="2105"/>
    <b v="0"/>
    <n v="99"/>
    <b v="1"/>
    <s v="music/indie rock"/>
    <x v="1630"/>
    <n v="9689.887777777778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d v="2013-01-26T01:09:34"/>
    <n v="1356584974"/>
    <x v="2106"/>
    <b v="0"/>
    <n v="44"/>
    <b v="1"/>
    <s v="music/indie rock"/>
    <x v="1631"/>
    <n v="3565.1529411764704"/>
    <x v="4"/>
    <x v="1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d v="2014-11-12T14:03:13"/>
    <n v="1413997393"/>
    <x v="2107"/>
    <b v="0"/>
    <n v="58"/>
    <b v="1"/>
    <s v="music/indie rock"/>
    <x v="1632"/>
    <n v="5705.3728571428574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d v="2012-09-09T23:55:00"/>
    <n v="1344917580"/>
    <x v="2108"/>
    <b v="0"/>
    <n v="191"/>
    <b v="1"/>
    <s v="music/indie rock"/>
    <x v="1633"/>
    <n v="18835.238000000001"/>
    <x v="4"/>
    <x v="14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d v="2015-07-05T13:00:17"/>
    <n v="1433523617"/>
    <x v="2109"/>
    <b v="0"/>
    <n v="40"/>
    <b v="1"/>
    <s v="music/indie rock"/>
    <x v="1634"/>
    <n v="3923.4666666666667"/>
    <x v="4"/>
    <x v="14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d v="2014-05-28T00:59:00"/>
    <n v="1398873969"/>
    <x v="2110"/>
    <b v="0"/>
    <n v="38"/>
    <b v="1"/>
    <s v="music/indie rock"/>
    <x v="28"/>
    <n v="2935.7157894736843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d v="2011-08-14T21:00:00"/>
    <n v="1307594625"/>
    <x v="2111"/>
    <b v="0"/>
    <n v="39"/>
    <b v="1"/>
    <s v="music/indie rock"/>
    <x v="1635"/>
    <n v="2905.058"/>
    <x v="4"/>
    <x v="14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d v="2013-04-15T18:16:33"/>
    <n v="1364854593"/>
    <x v="2112"/>
    <b v="0"/>
    <n v="11"/>
    <b v="1"/>
    <s v="music/indie rock"/>
    <x v="31"/>
    <n v="1461.2"/>
    <x v="4"/>
    <x v="14"/>
  </r>
  <r>
    <x v="2113"/>
    <s v="Summer Underground // Honeycomb LP"/>
    <s v="Help us fund our second full-length album Honeycomb!"/>
    <x v="39"/>
    <x v="1475"/>
    <x v="0"/>
    <x v="0"/>
    <s v="USD"/>
    <n v="1411505176"/>
    <d v="2014-09-23T16:46:16"/>
    <n v="1408481176"/>
    <x v="2113"/>
    <b v="0"/>
    <n v="107"/>
    <b v="1"/>
    <s v="music/indie rock"/>
    <x v="1636"/>
    <n v="10065.451428571429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d v="2010-12-09T00:59:00"/>
    <n v="1286480070"/>
    <x v="2114"/>
    <b v="0"/>
    <n v="147"/>
    <b v="1"/>
    <s v="music/indie rock"/>
    <x v="1637"/>
    <n v="14220.75375"/>
    <x v="4"/>
    <x v="14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d v="2011-02-19T21:56:41"/>
    <n v="1295575001"/>
    <x v="2115"/>
    <b v="0"/>
    <n v="36"/>
    <b v="1"/>
    <s v="music/indie rock"/>
    <x v="1638"/>
    <n v="2893.0464999999999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d v="2012-10-02T14:40:03"/>
    <n v="1345056003"/>
    <x v="2116"/>
    <b v="0"/>
    <n v="92"/>
    <b v="1"/>
    <s v="music/indie rock"/>
    <x v="1639"/>
    <n v="16394.466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d v="2015-10-27T00:59:00"/>
    <n v="1444699549"/>
    <x v="2117"/>
    <b v="0"/>
    <n v="35"/>
    <b v="1"/>
    <s v="music/indie rock"/>
    <x v="1640"/>
    <n v="3370.6326923076922"/>
    <x v="4"/>
    <x v="14"/>
  </r>
  <r>
    <x v="2118"/>
    <s v="PORCHES. vs. THE U.S.A."/>
    <s v="PORCHES.  and Documentarians tour from New York to San Francisco and back."/>
    <x v="28"/>
    <x v="1480"/>
    <x v="0"/>
    <x v="0"/>
    <s v="USD"/>
    <n v="1311538136"/>
    <d v="2011-07-24T16:08:56"/>
    <n v="1308946136"/>
    <x v="2118"/>
    <b v="0"/>
    <n v="17"/>
    <b v="1"/>
    <s v="music/indie rock"/>
    <x v="1641"/>
    <n v="1808.7556603773585"/>
    <x v="4"/>
    <x v="14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d v="2012-08-15T23:07:25"/>
    <n v="1342494445"/>
    <x v="2119"/>
    <b v="0"/>
    <n v="22"/>
    <b v="1"/>
    <s v="music/indie rock"/>
    <x v="1266"/>
    <n v="1547.9137931034484"/>
    <x v="4"/>
    <x v="14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d v="2014-01-01T19:08:56"/>
    <n v="1384384136"/>
    <x v="2120"/>
    <b v="0"/>
    <n v="69"/>
    <b v="1"/>
    <s v="music/indie rock"/>
    <x v="1642"/>
    <n v="6062.6021428571421"/>
    <x v="4"/>
    <x v="14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d v="2017-01-11T13:49:08"/>
    <n v="1481564948"/>
    <x v="2121"/>
    <b v="0"/>
    <n v="10"/>
    <b v="0"/>
    <s v="games/video games"/>
    <x v="1643"/>
    <n v="842.98978723404264"/>
    <x v="6"/>
    <x v="17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d v="2017-01-07T03:12:49"/>
    <n v="1481181169"/>
    <x v="2122"/>
    <b v="0"/>
    <n v="3"/>
    <b v="0"/>
    <s v="games/video games"/>
    <x v="1644"/>
    <n v="191.76785714285714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d v="2010-03-15T02:59:00"/>
    <n v="1263982307"/>
    <x v="2123"/>
    <b v="0"/>
    <n v="5"/>
    <b v="0"/>
    <s v="games/video games"/>
    <x v="709"/>
    <n v="347.37"/>
    <x v="6"/>
    <x v="17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d v="2010-11-30T01:00:00"/>
    <n v="1286930435"/>
    <x v="2124"/>
    <b v="0"/>
    <n v="5"/>
    <b v="0"/>
    <s v="games/video games"/>
    <x v="1645"/>
    <n v="347.37"/>
    <x v="6"/>
    <x v="17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d v="2015-08-04T20:33:53"/>
    <n v="1436142833"/>
    <x v="2125"/>
    <b v="0"/>
    <n v="27"/>
    <b v="0"/>
    <s v="games/video games"/>
    <x v="1646"/>
    <n v="3204.2722222222224"/>
    <x v="6"/>
    <x v="17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d v="2014-12-08T19:21:27"/>
    <n v="1415488887"/>
    <x v="2126"/>
    <b v="0"/>
    <n v="2"/>
    <b v="0"/>
    <s v="games/video games"/>
    <x v="833"/>
    <n v="91.389593023255813"/>
    <x v="6"/>
    <x v="17"/>
  </r>
  <r>
    <x v="2127"/>
    <s v="Three Monkeys - Part 1: Into the Abyss"/>
    <s v="Three Monkeys is an audio adventure game for PC."/>
    <x v="89"/>
    <x v="1484"/>
    <x v="2"/>
    <x v="1"/>
    <s v="GBP"/>
    <n v="1426158463"/>
    <d v="2015-03-12T07:07:43"/>
    <n v="1423570063"/>
    <x v="2127"/>
    <b v="0"/>
    <n v="236"/>
    <b v="0"/>
    <s v="games/video games"/>
    <x v="1647"/>
    <n v="19285.955000000002"/>
    <x v="6"/>
    <x v="17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d v="2014-09-21T14:32:49"/>
    <n v="1406140369"/>
    <x v="2128"/>
    <b v="0"/>
    <n v="1"/>
    <b v="0"/>
    <s v="games/video games"/>
    <x v="874"/>
    <n v="50.223295454545458"/>
    <x v="6"/>
    <x v="17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d v="2016-03-09T20:35:00"/>
    <n v="1454978100"/>
    <x v="2129"/>
    <b v="0"/>
    <n v="12"/>
    <b v="0"/>
    <s v="games/video games"/>
    <x v="1648"/>
    <n v="1176.7069565217391"/>
    <x v="6"/>
    <x v="17"/>
  </r>
  <r>
    <x v="2130"/>
    <s v="Wondrous Adventures: A Kid's Game"/>
    <s v="You are the hero tasked to save your home from the villainous Sanword."/>
    <x v="247"/>
    <x v="1079"/>
    <x v="2"/>
    <x v="0"/>
    <s v="USD"/>
    <n v="1408154663"/>
    <d v="2014-08-15T22:04:23"/>
    <n v="1405130663"/>
    <x v="2130"/>
    <b v="0"/>
    <n v="4"/>
    <b v="0"/>
    <s v="games/video games"/>
    <x v="1649"/>
    <n v="227.77278688524589"/>
    <x v="6"/>
    <x v="17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d v="2015-07-12T00:58:11"/>
    <n v="1434085091"/>
    <x v="2131"/>
    <b v="0"/>
    <n v="3"/>
    <b v="0"/>
    <s v="games/video games"/>
    <x v="152"/>
    <n v="191.76785714285714"/>
    <x v="6"/>
    <x v="17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d v="2014-02-03T07:41:32"/>
    <n v="1388835692"/>
    <x v="2132"/>
    <b v="0"/>
    <n v="99"/>
    <b v="0"/>
    <s v="games/video games"/>
    <x v="1650"/>
    <n v="9689.887777777778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d v="2011-04-24T02:59:00"/>
    <n v="1300328399"/>
    <x v="2133"/>
    <b v="0"/>
    <n v="3"/>
    <b v="0"/>
    <s v="games/video games"/>
    <x v="1462"/>
    <n v="191.76785714285714"/>
    <x v="6"/>
    <x v="17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d v="2013-04-27T17:16:31"/>
    <n v="1364505391"/>
    <x v="2134"/>
    <b v="0"/>
    <n v="3"/>
    <b v="0"/>
    <s v="games/video games"/>
    <x v="1651"/>
    <n v="191.76785714285714"/>
    <x v="6"/>
    <x v="17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d v="2012-10-04T19:07:13"/>
    <n v="1346800033"/>
    <x v="2135"/>
    <b v="0"/>
    <n v="22"/>
    <b v="0"/>
    <s v="games/video games"/>
    <x v="1652"/>
    <n v="1547.9137931034484"/>
    <x v="6"/>
    <x v="17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d v="2013-10-19T08:13:06"/>
    <n v="1379592786"/>
    <x v="2136"/>
    <b v="0"/>
    <n v="4"/>
    <b v="0"/>
    <s v="games/video games"/>
    <x v="1653"/>
    <n v="227.77278688524589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d v="2014-12-05T14:30:29"/>
    <n v="1415212229"/>
    <x v="2137"/>
    <b v="0"/>
    <n v="534"/>
    <b v="0"/>
    <s v="games/video games"/>
    <x v="1654"/>
    <n v="14203"/>
    <x v="6"/>
    <x v="17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d v="2013-11-08T21:18:59"/>
    <n v="1381364339"/>
    <x v="2138"/>
    <b v="0"/>
    <n v="12"/>
    <b v="0"/>
    <s v="games/video games"/>
    <x v="1655"/>
    <n v="1176.7069565217391"/>
    <x v="6"/>
    <x v="17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d v="2016-11-03T14:00:08"/>
    <n v="1475604008"/>
    <x v="2139"/>
    <b v="0"/>
    <n v="56"/>
    <b v="0"/>
    <s v="games/video games"/>
    <x v="1656"/>
    <n v="4556.6774999999998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d v="2013-01-11T16:00:24"/>
    <n v="1355342424"/>
    <x v="2140"/>
    <b v="0"/>
    <n v="11"/>
    <b v="0"/>
    <s v="games/video games"/>
    <x v="1657"/>
    <n v="1461.2"/>
    <x v="6"/>
    <x v="17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d v="2014-11-14T02:39:19"/>
    <n v="1413351559"/>
    <x v="2141"/>
    <b v="0"/>
    <n v="0"/>
    <b v="0"/>
    <s v="games/video games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d v="2015-12-30T12:50:10"/>
    <n v="1449075010"/>
    <x v="2142"/>
    <b v="0"/>
    <n v="12"/>
    <b v="0"/>
    <s v="games/video games"/>
    <x v="1658"/>
    <n v="1176.7069565217391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d v="2010-07-21T15:00:00"/>
    <n v="1275599812"/>
    <x v="2143"/>
    <b v="0"/>
    <n v="5"/>
    <b v="0"/>
    <s v="games/video games"/>
    <x v="1659"/>
    <n v="347.37"/>
    <x v="6"/>
    <x v="17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d v="2013-09-14T09:07:20"/>
    <n v="1376399240"/>
    <x v="2144"/>
    <b v="0"/>
    <n v="24"/>
    <b v="0"/>
    <s v="games/video games"/>
    <x v="1660"/>
    <n v="1764.2944117647057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d v="2013-11-27T02:41:54"/>
    <n v="1382938914"/>
    <x v="2145"/>
    <b v="0"/>
    <n v="89"/>
    <b v="0"/>
    <s v="games/video games"/>
    <x v="1661"/>
    <n v="8175.8975"/>
    <x v="6"/>
    <x v="17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d v="2016-02-11T12:18:30"/>
    <n v="1453997910"/>
    <x v="2146"/>
    <b v="0"/>
    <n v="1"/>
    <b v="0"/>
    <s v="games/video games"/>
    <x v="459"/>
    <n v="50.223295454545458"/>
    <x v="6"/>
    <x v="17"/>
  </r>
  <r>
    <x v="2147"/>
    <s v="Johnny Rocketfingers 3"/>
    <s v="A Point and Click Adventure on Steroids."/>
    <x v="303"/>
    <x v="1495"/>
    <x v="2"/>
    <x v="0"/>
    <s v="USD"/>
    <n v="1416125148"/>
    <d v="2014-11-16T04:05:48"/>
    <n v="1413356748"/>
    <x v="2147"/>
    <b v="0"/>
    <n v="55"/>
    <b v="0"/>
    <s v="games/video games"/>
    <x v="1662"/>
    <n v="4138.9825000000001"/>
    <x v="6"/>
    <x v="17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d v="2015-04-02T12:36:22"/>
    <n v="1425404182"/>
    <x v="2148"/>
    <b v="0"/>
    <n v="2"/>
    <b v="0"/>
    <s v="games/video games"/>
    <x v="172"/>
    <n v="91.389593023255813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d v="2010-07-30T20:00:00"/>
    <n v="1277512556"/>
    <x v="2149"/>
    <b v="0"/>
    <n v="0"/>
    <b v="0"/>
    <s v="games/video games"/>
    <x v="109"/>
    <n v="0"/>
    <x v="6"/>
    <x v="17"/>
  </r>
  <r>
    <x v="2150"/>
    <s v="The Unknown Door"/>
    <s v="A pixel styled open world detective game."/>
    <x v="63"/>
    <x v="1496"/>
    <x v="2"/>
    <x v="10"/>
    <s v="NOK"/>
    <n v="1468392599"/>
    <d v="2016-07-13T02:49:59"/>
    <n v="1465800599"/>
    <x v="2150"/>
    <b v="0"/>
    <n v="4"/>
    <b v="0"/>
    <s v="games/video games"/>
    <x v="1663"/>
    <n v="227.77278688524589"/>
    <x v="6"/>
    <x v="17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d v="2016-06-29T16:20:14"/>
    <n v="1464639614"/>
    <x v="2151"/>
    <b v="0"/>
    <n v="6"/>
    <b v="0"/>
    <s v="games/video games"/>
    <x v="1664"/>
    <n v="740.04042857142861"/>
    <x v="6"/>
    <x v="17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d v="2014-03-15T14:58:29"/>
    <n v="1392321509"/>
    <x v="2152"/>
    <b v="0"/>
    <n v="4"/>
    <b v="0"/>
    <s v="games/video games"/>
    <x v="874"/>
    <n v="227.77278688524589"/>
    <x v="6"/>
    <x v="17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d v="2015-01-10T03:59:00"/>
    <n v="1417470718"/>
    <x v="2153"/>
    <b v="0"/>
    <n v="4"/>
    <b v="0"/>
    <s v="games/video games"/>
    <x v="1665"/>
    <n v="227.77278688524589"/>
    <x v="6"/>
    <x v="17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d v="2014-01-28T11:10:27"/>
    <n v="1389193827"/>
    <x v="2154"/>
    <b v="0"/>
    <n v="2"/>
    <b v="0"/>
    <s v="games/video games"/>
    <x v="417"/>
    <n v="91.389593023255813"/>
    <x v="6"/>
    <x v="1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d v="2016-03-31T12:56:25"/>
    <n v="1456854985"/>
    <x v="2155"/>
    <b v="0"/>
    <n v="5"/>
    <b v="0"/>
    <s v="games/video games"/>
    <x v="1666"/>
    <n v="347.37"/>
    <x v="6"/>
    <x v="17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d v="2013-09-16T16:30:06"/>
    <n v="1375475406"/>
    <x v="2156"/>
    <b v="0"/>
    <n v="83"/>
    <b v="0"/>
    <s v="games/video games"/>
    <x v="1667"/>
    <n v="4174.1111111111113"/>
    <x v="6"/>
    <x v="17"/>
  </r>
  <r>
    <x v="2157"/>
    <s v="Nin"/>
    <s v="Gamers and 90's fans unite in this small tale of epic proportions!"/>
    <x v="96"/>
    <x v="1499"/>
    <x v="2"/>
    <x v="0"/>
    <s v="USD"/>
    <n v="1482479940"/>
    <d v="2016-12-23T03:59:00"/>
    <n v="1479684783"/>
    <x v="2157"/>
    <b v="0"/>
    <n v="57"/>
    <b v="0"/>
    <s v="games/video games"/>
    <x v="1668"/>
    <n v="5781.163043478261"/>
    <x v="6"/>
    <x v="17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d v="2013-02-04T16:29:34"/>
    <n v="1356121774"/>
    <x v="2158"/>
    <b v="0"/>
    <n v="311"/>
    <b v="0"/>
    <s v="games/video games"/>
    <x v="1669"/>
    <n v="30136.55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d v="2011-07-16T13:32:54"/>
    <n v="1308245574"/>
    <x v="2159"/>
    <b v="0"/>
    <n v="2"/>
    <b v="0"/>
    <s v="games/video games"/>
    <x v="1670"/>
    <n v="91.389593023255813"/>
    <x v="6"/>
    <x v="17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d v="2012-05-19T13:05:05"/>
    <n v="1334855105"/>
    <x v="2160"/>
    <b v="0"/>
    <n v="16"/>
    <b v="0"/>
    <s v="games/video games"/>
    <x v="1671"/>
    <n v="1278.3540625000001"/>
    <x v="6"/>
    <x v="17"/>
  </r>
  <r>
    <x v="2161"/>
    <s v="CallMeGhost DEBUT ALBUM preorder!"/>
    <s v="We're trying to fund hard copies of our debut album!"/>
    <x v="44"/>
    <x v="1501"/>
    <x v="0"/>
    <x v="0"/>
    <s v="USD"/>
    <n v="1443040059"/>
    <d v="2015-09-23T16:27:39"/>
    <n v="1440448059"/>
    <x v="2161"/>
    <b v="0"/>
    <n v="13"/>
    <b v="1"/>
    <s v="music/rock"/>
    <x v="1672"/>
    <n v="969.35458333333338"/>
    <x v="4"/>
    <x v="11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d v="2014-07-24T14:23:11"/>
    <n v="1403547791"/>
    <x v="2162"/>
    <b v="0"/>
    <n v="58"/>
    <b v="1"/>
    <s v="music/rock"/>
    <x v="1146"/>
    <n v="5705.3728571428574"/>
    <x v="4"/>
    <x v="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d v="2015-06-07T23:50:00"/>
    <n v="1429306520"/>
    <x v="2163"/>
    <b v="0"/>
    <n v="44"/>
    <b v="1"/>
    <s v="music/rock"/>
    <x v="1673"/>
    <n v="3565.1529411764704"/>
    <x v="4"/>
    <x v="11"/>
  </r>
  <r>
    <x v="2164"/>
    <s v="Rosaline debut record"/>
    <s v="South Florida roots country/rock outfit's long awaited debut record"/>
    <x v="62"/>
    <x v="1504"/>
    <x v="0"/>
    <x v="0"/>
    <s v="USD"/>
    <n v="1466827140"/>
    <d v="2016-06-24T23:59:00"/>
    <n v="1464196414"/>
    <x v="2164"/>
    <b v="0"/>
    <n v="83"/>
    <b v="1"/>
    <s v="music/rock"/>
    <x v="1674"/>
    <n v="4174.1111111111113"/>
    <x v="4"/>
    <x v="11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d v="2016-04-08T11:00:35"/>
    <n v="1457539235"/>
    <x v="2165"/>
    <b v="0"/>
    <n v="117"/>
    <b v="1"/>
    <s v="music/rock"/>
    <x v="1675"/>
    <n v="6922.666666666667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d v="2014-12-05T17:06:58"/>
    <n v="1413922018"/>
    <x v="2166"/>
    <b v="0"/>
    <n v="32"/>
    <b v="1"/>
    <s v="music/rock"/>
    <x v="1676"/>
    <n v="2546.9"/>
    <x v="4"/>
    <x v="11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d v="2012-09-14T21:35:37"/>
    <n v="1346463337"/>
    <x v="2167"/>
    <b v="0"/>
    <n v="8"/>
    <b v="1"/>
    <s v="music/rock"/>
    <x v="43"/>
    <n v="570.671875"/>
    <x v="4"/>
    <x v="11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d v="2017-02-10T01:00:00"/>
    <n v="1484058261"/>
    <x v="2168"/>
    <b v="0"/>
    <n v="340"/>
    <b v="1"/>
    <s v="music/rock"/>
    <x v="1677"/>
    <n v="24237.126666666667"/>
    <x v="4"/>
    <x v="1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d v="2017-03-02T12:49:11"/>
    <n v="1488214151"/>
    <x v="2169"/>
    <b v="0"/>
    <n v="7"/>
    <b v="1"/>
    <s v="music/rock"/>
    <x v="31"/>
    <n v="705.95522388059703"/>
    <x v="4"/>
    <x v="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d v="2015-08-22T14:00:22"/>
    <n v="1436810422"/>
    <x v="2170"/>
    <b v="0"/>
    <n v="19"/>
    <b v="1"/>
    <s v="music/rock"/>
    <x v="1678"/>
    <n v="2005.9729729729729"/>
    <x v="4"/>
    <x v="11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d v="2015-06-22T01:00:00"/>
    <n v="1431903495"/>
    <x v="2171"/>
    <b v="0"/>
    <n v="47"/>
    <b v="1"/>
    <s v="music/rock"/>
    <x v="1679"/>
    <n v="4347.336956521739"/>
    <x v="4"/>
    <x v="11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d v="2015-04-18T09:55:20"/>
    <n v="1426773320"/>
    <x v="2172"/>
    <b v="0"/>
    <n v="13"/>
    <b v="1"/>
    <s v="music/rock"/>
    <x v="31"/>
    <n v="969.35458333333338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d v="2013-09-09T23:59:00"/>
    <n v="1376066243"/>
    <x v="2173"/>
    <b v="0"/>
    <n v="90"/>
    <b v="1"/>
    <s v="music/rock"/>
    <x v="1680"/>
    <n v="6285.2591666666667"/>
    <x v="4"/>
    <x v="11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d v="2016-05-05T09:01:47"/>
    <n v="1459861307"/>
    <x v="2174"/>
    <b v="0"/>
    <n v="63"/>
    <b v="1"/>
    <s v="music/rock"/>
    <x v="1681"/>
    <n v="4218.583333333333"/>
    <x v="4"/>
    <x v="11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d v="2016-07-20T20:13:06"/>
    <n v="1468455186"/>
    <x v="2175"/>
    <b v="0"/>
    <n v="26"/>
    <b v="1"/>
    <s v="music/rock"/>
    <x v="1682"/>
    <n v="2505.9714285714285"/>
    <x v="4"/>
    <x v="11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d v="2015-05-02T11:11:49"/>
    <n v="1427987509"/>
    <x v="2176"/>
    <b v="0"/>
    <n v="71"/>
    <b v="1"/>
    <s v="music/rock"/>
    <x v="1683"/>
    <n v="5650.0581249999996"/>
    <x v="4"/>
    <x v="11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d v="2016-06-06T02:01:07"/>
    <n v="1463032867"/>
    <x v="2177"/>
    <b v="0"/>
    <n v="38"/>
    <b v="1"/>
    <s v="music/rock"/>
    <x v="1684"/>
    <n v="2935.7157894736843"/>
    <x v="4"/>
    <x v="11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d v="2017-01-18T11:16:37"/>
    <n v="1482160597"/>
    <x v="2178"/>
    <b v="0"/>
    <n v="859"/>
    <b v="1"/>
    <s v="music/rock"/>
    <x v="1675"/>
    <n v="34660"/>
    <x v="4"/>
    <x v="11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d v="2015-04-11T00:06:32"/>
    <n v="1426133192"/>
    <x v="2179"/>
    <b v="0"/>
    <n v="21"/>
    <b v="1"/>
    <s v="music/rock"/>
    <x v="1685"/>
    <n v="1658.1821621621621"/>
    <x v="4"/>
    <x v="11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d v="2015-11-13T13:04:28"/>
    <n v="1443801868"/>
    <x v="2180"/>
    <b v="0"/>
    <n v="78"/>
    <b v="1"/>
    <s v="music/rock"/>
    <x v="1686"/>
    <n v="7578.5161538461534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d v="2017-02-20T20:07:33"/>
    <n v="1486426053"/>
    <x v="2181"/>
    <b v="0"/>
    <n v="53"/>
    <b v="1"/>
    <s v="games/tabletop games"/>
    <x v="1687"/>
    <n v="4559.2333333333336"/>
    <x v="6"/>
    <x v="32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d v="2014-10-02T17:37:05"/>
    <n v="1409261825"/>
    <x v="2182"/>
    <b v="0"/>
    <n v="356"/>
    <b v="1"/>
    <s v="games/tabletop games"/>
    <x v="1688"/>
    <n v="43748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d v="2017-02-09T01:00:00"/>
    <n v="1484037977"/>
    <x v="2183"/>
    <b v="0"/>
    <n v="279"/>
    <b v="1"/>
    <s v="games/tabletop games"/>
    <x v="1689"/>
    <n v="8807"/>
    <x v="6"/>
    <x v="32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d v="2016-01-25T12:00:00"/>
    <n v="1452530041"/>
    <x v="2184"/>
    <b v="1"/>
    <n v="266"/>
    <b v="1"/>
    <s v="games/tabletop games"/>
    <x v="1690"/>
    <n v="39282.5"/>
    <x v="6"/>
    <x v="32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d v="2013-03-26T04:23:59"/>
    <n v="1360830239"/>
    <x v="2185"/>
    <b v="0"/>
    <n v="623"/>
    <b v="1"/>
    <s v="games/tabletop games"/>
    <x v="1691"/>
    <n v="92848.5"/>
    <x v="6"/>
    <x v="32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d v="2016-09-06T22:00:00"/>
    <n v="1470062743"/>
    <x v="2186"/>
    <b v="0"/>
    <n v="392"/>
    <b v="1"/>
    <s v="games/tabletop games"/>
    <x v="1692"/>
    <n v="37463"/>
    <x v="6"/>
    <x v="32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d v="2015-04-02T23:59:00"/>
    <n v="1425531666"/>
    <x v="2187"/>
    <b v="1"/>
    <n v="3562"/>
    <b v="1"/>
    <s v="games/tabletop games"/>
    <x v="1693"/>
    <n v="202928.5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d v="2016-10-25T13:00:00"/>
    <n v="1474380241"/>
    <x v="2188"/>
    <b v="0"/>
    <n v="514"/>
    <b v="1"/>
    <s v="games/tabletop games"/>
    <x v="1694"/>
    <n v="22645"/>
    <x v="6"/>
    <x v="32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d v="2016-04-21T18:00:00"/>
    <n v="1460055300"/>
    <x v="2189"/>
    <b v="0"/>
    <n v="88"/>
    <b v="1"/>
    <s v="games/tabletop games"/>
    <x v="1695"/>
    <n v="5830.295000000001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d v="2016-03-23T02:59:00"/>
    <n v="1455721204"/>
    <x v="2190"/>
    <b v="0"/>
    <n v="537"/>
    <b v="1"/>
    <s v="games/tabletop games"/>
    <x v="1696"/>
    <n v="30260.5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d v="2017-02-14T16:00:27"/>
    <n v="1486065627"/>
    <x v="2191"/>
    <b v="0"/>
    <n v="25"/>
    <b v="1"/>
    <s v="games/tabletop games"/>
    <x v="1697"/>
    <n v="1634.83275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d v="2016-12-15T19:00:00"/>
    <n v="1479414344"/>
    <x v="2192"/>
    <b v="0"/>
    <n v="3238"/>
    <b v="1"/>
    <s v="games/tabletop games"/>
    <x v="1698"/>
    <n v="129748.82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d v="2016-11-21T00:59:00"/>
    <n v="1477043072"/>
    <x v="2193"/>
    <b v="0"/>
    <n v="897"/>
    <b v="1"/>
    <s v="games/tabletop games"/>
    <x v="1699"/>
    <n v="67856"/>
    <x v="6"/>
    <x v="3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d v="2016-03-26T13:11:30"/>
    <n v="1456423890"/>
    <x v="2194"/>
    <b v="0"/>
    <n v="878"/>
    <b v="1"/>
    <s v="games/tabletop games"/>
    <x v="1700"/>
    <n v="53737"/>
    <x v="6"/>
    <x v="32"/>
  </r>
  <r>
    <x v="2195"/>
    <s v="Purgatoria: City of Angels"/>
    <s v="A gritty, noir tabletop RPG with a fast-paced combo-based battle system."/>
    <x v="210"/>
    <x v="968"/>
    <x v="0"/>
    <x v="0"/>
    <s v="USD"/>
    <n v="1439317900"/>
    <d v="2015-08-11T14:31:40"/>
    <n v="1436725900"/>
    <x v="2195"/>
    <b v="0"/>
    <n v="115"/>
    <b v="1"/>
    <s v="games/tabletop games"/>
    <x v="1187"/>
    <n v="9626.2959999999985"/>
    <x v="6"/>
    <x v="32"/>
  </r>
  <r>
    <x v="2196"/>
    <s v="LACORSA Grand Prix Game (relaunch)"/>
    <s v="Race your friends in style with this classic Grand Prix game."/>
    <x v="32"/>
    <x v="1532"/>
    <x v="0"/>
    <x v="0"/>
    <s v="USD"/>
    <n v="1480662000"/>
    <d v="2016-12-02T03:00:00"/>
    <n v="1478000502"/>
    <x v="2196"/>
    <b v="0"/>
    <n v="234"/>
    <b v="1"/>
    <s v="games/tabletop games"/>
    <x v="1701"/>
    <n v="12048.5"/>
    <x v="6"/>
    <x v="32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d v="2015-02-28T10:00:59"/>
    <n v="1422540059"/>
    <x v="2197"/>
    <b v="0"/>
    <n v="4330"/>
    <b v="1"/>
    <s v="games/tabletop games"/>
    <x v="1702"/>
    <n v="285309.33"/>
    <x v="6"/>
    <x v="32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d v="2015-11-14T09:20:00"/>
    <n v="1444911600"/>
    <x v="2198"/>
    <b v="0"/>
    <n v="651"/>
    <b v="1"/>
    <s v="games/tabletop games"/>
    <x v="1703"/>
    <n v="53157"/>
    <x v="6"/>
    <x v="32"/>
  </r>
  <r>
    <x v="2199"/>
    <s v="Decadolo. Flip it!"/>
    <s v="A new strategic board game designed to flip out your opponent."/>
    <x v="7"/>
    <x v="1535"/>
    <x v="0"/>
    <x v="17"/>
    <s v="EUR"/>
    <n v="1444903198"/>
    <d v="2015-10-15T05:59:58"/>
    <n v="1442311198"/>
    <x v="2199"/>
    <b v="1"/>
    <n v="251"/>
    <b v="1"/>
    <s v="games/tabletop games"/>
    <x v="1704"/>
    <n v="18282.016666666666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d v="2015-07-05T23:00:00"/>
    <n v="1433775668"/>
    <x v="2200"/>
    <b v="0"/>
    <n v="263"/>
    <b v="1"/>
    <s v="games/tabletop games"/>
    <x v="1705"/>
    <n v="37071.268000000004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d v="2013-01-16T16:19:25"/>
    <n v="1357157965"/>
    <x v="2201"/>
    <b v="0"/>
    <n v="28"/>
    <b v="1"/>
    <s v="music/electronic music"/>
    <x v="1706"/>
    <n v="3472.1178947368426"/>
    <x v="4"/>
    <x v="1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d v="2012-11-01T16:22:48"/>
    <n v="1349209368"/>
    <x v="2202"/>
    <b v="0"/>
    <n v="721"/>
    <b v="1"/>
    <s v="music/electronic music"/>
    <x v="1707"/>
    <n v="28167.25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d v="2015-09-24T16:38:02"/>
    <n v="1440535082"/>
    <x v="2203"/>
    <b v="0"/>
    <n v="50"/>
    <b v="1"/>
    <s v="music/electronic music"/>
    <x v="1708"/>
    <n v="3773.939090909091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d v="2013-03-09T03:28:39"/>
    <n v="1360222119"/>
    <x v="2204"/>
    <b v="0"/>
    <n v="73"/>
    <b v="1"/>
    <s v="music/electronic music"/>
    <x v="1709"/>
    <n v="11824.792307692307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d v="2012-06-01T15:43:09"/>
    <n v="1335987789"/>
    <x v="2205"/>
    <b v="0"/>
    <n v="27"/>
    <b v="1"/>
    <s v="music/electronic music"/>
    <x v="1710"/>
    <n v="3204.2722222222224"/>
    <x v="4"/>
    <x v="15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d v="2012-04-16T02:10:24"/>
    <n v="1333001424"/>
    <x v="2206"/>
    <b v="0"/>
    <n v="34"/>
    <b v="1"/>
    <s v="music/electronic music"/>
    <x v="1711"/>
    <n v="3216.0669696969699"/>
    <x v="4"/>
    <x v="1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d v="2013-11-16T01:39:33"/>
    <n v="1381984773"/>
    <x v="2207"/>
    <b v="0"/>
    <n v="7"/>
    <b v="1"/>
    <s v="music/electronic music"/>
    <x v="31"/>
    <n v="705.95522388059703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d v="2012-04-07T00:00:00"/>
    <n v="1328649026"/>
    <x v="2208"/>
    <b v="0"/>
    <n v="24"/>
    <b v="1"/>
    <s v="music/electronic music"/>
    <x v="264"/>
    <n v="1764.2944117647057"/>
    <x v="4"/>
    <x v="15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d v="2014-04-14T19:00:00"/>
    <n v="1396524644"/>
    <x v="2209"/>
    <b v="0"/>
    <n v="15"/>
    <b v="1"/>
    <s v="music/electronic music"/>
    <x v="1712"/>
    <n v="2424.782608695652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d v="2012-04-14T13:36:00"/>
    <n v="1329442510"/>
    <x v="2210"/>
    <b v="0"/>
    <n v="72"/>
    <b v="1"/>
    <s v="music/electronic music"/>
    <x v="1713"/>
    <n v="5956.7993333333325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d v="2014-04-10T02:59:00"/>
    <n v="1395168625"/>
    <x v="2211"/>
    <b v="0"/>
    <n v="120"/>
    <b v="1"/>
    <s v="music/electronic music"/>
    <x v="1714"/>
    <n v="10427.011111111111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d v="2013-11-03T21:00:00"/>
    <n v="1380650177"/>
    <x v="2212"/>
    <b v="0"/>
    <n v="123"/>
    <b v="1"/>
    <s v="music/electronic music"/>
    <x v="1715"/>
    <n v="23882.41666666666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d v="2015-05-15T15:49:39"/>
    <n v="1429127379"/>
    <x v="2213"/>
    <b v="0"/>
    <n v="1"/>
    <b v="1"/>
    <s v="music/electronic music"/>
    <x v="1716"/>
    <n v="50.223295454545458"/>
    <x v="4"/>
    <x v="15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d v="2014-02-06T15:00:48"/>
    <n v="1389121248"/>
    <x v="2214"/>
    <b v="0"/>
    <n v="24"/>
    <b v="1"/>
    <s v="music/electronic music"/>
    <x v="1717"/>
    <n v="1764.2944117647057"/>
    <x v="4"/>
    <x v="15"/>
  </r>
  <r>
    <x v="2215"/>
    <s v="&quot;Something to See, Not to Say&quot; - Anemometer's First EP Album"/>
    <s v="Ambient Electro Grind-fest!"/>
    <x v="131"/>
    <x v="1548"/>
    <x v="0"/>
    <x v="0"/>
    <s v="USD"/>
    <n v="1331621940"/>
    <d v="2012-03-13T02:59:00"/>
    <n v="1329671572"/>
    <x v="2215"/>
    <b v="0"/>
    <n v="33"/>
    <b v="1"/>
    <s v="music/electronic music"/>
    <x v="1718"/>
    <n v="5887.1719354838715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d v="2015-07-23T14:02:25"/>
    <n v="1436464945"/>
    <x v="2216"/>
    <b v="0"/>
    <n v="14"/>
    <b v="1"/>
    <s v="music/electronic music"/>
    <x v="1719"/>
    <n v="1006.2454545454545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d v="2015-11-02T04:00:00"/>
    <n v="1445539113"/>
    <x v="2217"/>
    <b v="0"/>
    <n v="9"/>
    <b v="1"/>
    <s v="music/electronic music"/>
    <x v="1720"/>
    <n v="751.21245614035092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d v="2012-08-28T20:00:00"/>
    <n v="1344281383"/>
    <x v="2218"/>
    <b v="0"/>
    <n v="76"/>
    <b v="1"/>
    <s v="music/electronic music"/>
    <x v="1721"/>
    <n v="6833.6214285714286"/>
    <x v="4"/>
    <x v="15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d v="2015-08-19T13:15:12"/>
    <n v="1437412512"/>
    <x v="2219"/>
    <b v="0"/>
    <n v="19"/>
    <b v="1"/>
    <s v="music/electronic music"/>
    <x v="1240"/>
    <n v="2005.9729729729729"/>
    <x v="4"/>
    <x v="15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d v="2013-07-26T21:27:16"/>
    <n v="1372296436"/>
    <x v="2220"/>
    <b v="0"/>
    <n v="69"/>
    <b v="1"/>
    <s v="music/electronic music"/>
    <x v="1722"/>
    <n v="6062.6021428571421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d v="2016-04-22T20:00:00"/>
    <n v="1458748809"/>
    <x v="2221"/>
    <b v="0"/>
    <n v="218"/>
    <b v="1"/>
    <s v="games/tabletop games"/>
    <x v="1723"/>
    <n v="16598.5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d v="2012-01-28T14:54:07"/>
    <n v="1325184847"/>
    <x v="2222"/>
    <b v="0"/>
    <n v="30"/>
    <b v="1"/>
    <s v="games/tabletop games"/>
    <x v="1724"/>
    <n v="2533.3331250000001"/>
    <x v="6"/>
    <x v="32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d v="2015-06-27T11:22:48"/>
    <n v="1432826568"/>
    <x v="2223"/>
    <b v="0"/>
    <n v="100"/>
    <b v="1"/>
    <s v="games/tabletop games"/>
    <x v="1725"/>
    <n v="24819.85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d v="2016-10-29T15:00:00"/>
    <n v="1475337675"/>
    <x v="2224"/>
    <b v="0"/>
    <n v="296"/>
    <b v="1"/>
    <s v="games/tabletop games"/>
    <x v="1726"/>
    <n v="29826.5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d v="2014-09-21T15:00:15"/>
    <n v="1408734015"/>
    <x v="2225"/>
    <b v="0"/>
    <n v="1204"/>
    <b v="1"/>
    <s v="games/tabletop games"/>
    <x v="1727"/>
    <n v="198415.01"/>
    <x v="6"/>
    <x v="32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d v="2016-02-12T00:59:00"/>
    <n v="1452625822"/>
    <x v="2226"/>
    <b v="0"/>
    <n v="321"/>
    <b v="1"/>
    <s v="games/tabletop games"/>
    <x v="1728"/>
    <n v="29448.303333333333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d v="2013-11-13T16:22:35"/>
    <n v="1381778555"/>
    <x v="2227"/>
    <b v="0"/>
    <n v="301"/>
    <b v="1"/>
    <s v="games/tabletop games"/>
    <x v="1729"/>
    <n v="20459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d v="2015-08-16T02:40:36"/>
    <n v="1437115236"/>
    <x v="2228"/>
    <b v="0"/>
    <n v="144"/>
    <b v="1"/>
    <s v="games/tabletop games"/>
    <x v="1730"/>
    <n v="30787.45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d v="2013-09-03T00:00:00"/>
    <n v="1375113391"/>
    <x v="2229"/>
    <b v="0"/>
    <n v="539"/>
    <b v="1"/>
    <s v="games/tabletop games"/>
    <x v="1731"/>
    <n v="66976.664999999994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d v="2014-04-25T17:08:47"/>
    <n v="1395868127"/>
    <x v="2230"/>
    <b v="0"/>
    <n v="498"/>
    <b v="1"/>
    <s v="games/tabletop games"/>
    <x v="1732"/>
    <n v="44208.4"/>
    <x v="6"/>
    <x v="32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d v="2013-06-25T01:00:00"/>
    <n v="1369864301"/>
    <x v="2231"/>
    <b v="0"/>
    <n v="1113"/>
    <b v="1"/>
    <s v="games/tabletop games"/>
    <x v="1733"/>
    <n v="30303.24"/>
    <x v="6"/>
    <x v="32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d v="2014-07-18T23:00:00"/>
    <n v="1402945408"/>
    <x v="2232"/>
    <b v="0"/>
    <n v="988"/>
    <b v="1"/>
    <s v="games/tabletop games"/>
    <x v="1734"/>
    <n v="24790"/>
    <x v="6"/>
    <x v="32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d v="2015-12-13T20:00:00"/>
    <n v="1448269539"/>
    <x v="2233"/>
    <b v="0"/>
    <n v="391"/>
    <b v="1"/>
    <s v="games/tabletop games"/>
    <x v="1735"/>
    <n v="8301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d v="2017-01-05T15:47:27"/>
    <n v="1481053647"/>
    <x v="2234"/>
    <b v="0"/>
    <n v="28"/>
    <b v="1"/>
    <s v="games/tabletop games"/>
    <x v="1736"/>
    <n v="3472.1178947368426"/>
    <x v="6"/>
    <x v="32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d v="2015-03-28T19:31:51"/>
    <n v="1424997111"/>
    <x v="2235"/>
    <b v="0"/>
    <n v="147"/>
    <b v="1"/>
    <s v="games/tabletop games"/>
    <x v="1737"/>
    <n v="14220.75375"/>
    <x v="6"/>
    <x v="32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d v="2016-02-01T10:48:43"/>
    <n v="1451746123"/>
    <x v="2236"/>
    <b v="0"/>
    <n v="680"/>
    <b v="1"/>
    <s v="games/tabletop games"/>
    <x v="1738"/>
    <n v="181528.5"/>
    <x v="6"/>
    <x v="32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d v="2014-11-12T03:59:00"/>
    <n v="1412294683"/>
    <x v="2237"/>
    <b v="0"/>
    <n v="983"/>
    <b v="1"/>
    <s v="games/tabletop games"/>
    <x v="1739"/>
    <n v="63527"/>
    <x v="6"/>
    <x v="32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d v="2017-03-10T10:55:16"/>
    <n v="1486565716"/>
    <x v="2238"/>
    <b v="0"/>
    <n v="79"/>
    <b v="1"/>
    <s v="games/tabletop games"/>
    <x v="1740"/>
    <n v="5590.7553846153851"/>
    <x v="6"/>
    <x v="32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d v="2013-12-01T00:02:00"/>
    <n v="1382742014"/>
    <x v="2239"/>
    <b v="0"/>
    <n v="426"/>
    <b v="1"/>
    <s v="games/tabletop games"/>
    <x v="1741"/>
    <n v="31641.134999999998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d v="2016-04-22T15:49:04"/>
    <n v="1458762544"/>
    <x v="2240"/>
    <b v="0"/>
    <n v="96"/>
    <b v="1"/>
    <s v="games/tabletop games"/>
    <x v="1742"/>
    <n v="9172.2071428571417"/>
    <x v="6"/>
    <x v="32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d v="2017-03-02T15:51:40"/>
    <n v="1485892300"/>
    <x v="2241"/>
    <b v="0"/>
    <n v="163"/>
    <b v="1"/>
    <s v="games/tabletop games"/>
    <x v="1743"/>
    <n v="16089"/>
    <x v="6"/>
    <x v="32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d v="2013-11-26T23:02:00"/>
    <n v="1382449733"/>
    <x v="2242"/>
    <b v="0"/>
    <n v="2525"/>
    <b v="1"/>
    <s v="games/tabletop games"/>
    <x v="1744"/>
    <n v="136009.76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d v="2017-03-12T23:00:00"/>
    <n v="1488823290"/>
    <x v="2243"/>
    <b v="0"/>
    <n v="2035"/>
    <b v="1"/>
    <s v="games/tabletop games"/>
    <x v="1745"/>
    <n v="9302.5"/>
    <x v="6"/>
    <x v="32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d v="2016-10-16T16:30:00"/>
    <n v="1475609946"/>
    <x v="2244"/>
    <b v="0"/>
    <n v="290"/>
    <b v="1"/>
    <s v="games/tabletop games"/>
    <x v="1746"/>
    <n v="70902.006666666668"/>
    <x v="6"/>
    <x v="32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d v="2014-02-21T14:00:00"/>
    <n v="1390323617"/>
    <x v="2245"/>
    <b v="0"/>
    <n v="1980"/>
    <b v="1"/>
    <s v="games/tabletop games"/>
    <x v="1747"/>
    <n v="105881"/>
    <x v="6"/>
    <x v="32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d v="2015-09-04T15:00:10"/>
    <n v="1438801210"/>
    <x v="2246"/>
    <b v="0"/>
    <n v="57"/>
    <b v="1"/>
    <s v="games/tabletop games"/>
    <x v="1684"/>
    <n v="5781.163043478261"/>
    <x v="6"/>
    <x v="32"/>
  </r>
  <r>
    <x v="2247"/>
    <s v="Foragers"/>
    <s v="Take on the role of an ancient forager in this fun strategy game from the designer of Biblios."/>
    <x v="17"/>
    <x v="1577"/>
    <x v="0"/>
    <x v="0"/>
    <s v="USD"/>
    <n v="1438185565"/>
    <d v="2015-07-29T11:59:25"/>
    <n v="1436975965"/>
    <x v="2247"/>
    <b v="0"/>
    <n v="380"/>
    <b v="1"/>
    <s v="games/tabletop games"/>
    <x v="1748"/>
    <n v="19324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d v="2016-12-14T17:01:18"/>
    <n v="1479157278"/>
    <x v="2248"/>
    <b v="0"/>
    <n v="128"/>
    <b v="1"/>
    <s v="games/tabletop games"/>
    <x v="1749"/>
    <n v="12864.142857142857"/>
    <x v="6"/>
    <x v="32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d v="2013-04-02T11:52:45"/>
    <n v="1362329565"/>
    <x v="2249"/>
    <b v="0"/>
    <n v="180"/>
    <b v="1"/>
    <s v="games/tabletop games"/>
    <x v="1750"/>
    <n v="11069.5"/>
    <x v="6"/>
    <x v="32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d v="2016-12-02T21:07:53"/>
    <n v="1478131673"/>
    <x v="2250"/>
    <b v="0"/>
    <n v="571"/>
    <b v="1"/>
    <s v="games/tabletop games"/>
    <x v="1751"/>
    <n v="243778"/>
    <x v="6"/>
    <x v="32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d v="2014-08-16T04:17:57"/>
    <n v="1406362677"/>
    <x v="2251"/>
    <b v="0"/>
    <n v="480"/>
    <b v="1"/>
    <s v="games/tabletop games"/>
    <x v="1752"/>
    <n v="25489.345000000001"/>
    <x v="6"/>
    <x v="32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d v="2016-08-06T03:52:18"/>
    <n v="1469173938"/>
    <x v="2252"/>
    <b v="0"/>
    <n v="249"/>
    <b v="1"/>
    <s v="games/tabletop games"/>
    <x v="1753"/>
    <n v="20124.5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d v="2015-11-18T12:09:07"/>
    <n v="1445267347"/>
    <x v="2253"/>
    <b v="0"/>
    <n v="84"/>
    <b v="1"/>
    <s v="games/tabletop games"/>
    <x v="1754"/>
    <n v="9253.3022222222226"/>
    <x v="6"/>
    <x v="32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d v="2017-01-24T11:32:48"/>
    <n v="1484667168"/>
    <x v="2254"/>
    <b v="0"/>
    <n v="197"/>
    <b v="1"/>
    <s v="games/tabletop games"/>
    <x v="1755"/>
    <n v="8621.6666666666661"/>
    <x v="6"/>
    <x v="32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d v="2016-05-07T18:50:51"/>
    <n v="1460069451"/>
    <x v="2255"/>
    <b v="0"/>
    <n v="271"/>
    <b v="1"/>
    <s v="games/tabletop games"/>
    <x v="1756"/>
    <n v="26165.285"/>
    <x v="6"/>
    <x v="32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d v="2016-11-22T06:50:46"/>
    <n v="1478602246"/>
    <x v="2256"/>
    <b v="0"/>
    <n v="50"/>
    <b v="1"/>
    <s v="games/tabletop games"/>
    <x v="1757"/>
    <n v="3773.9390909090912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d v="2016-06-19T19:00:00"/>
    <n v="1463351329"/>
    <x v="2257"/>
    <b v="0"/>
    <n v="169"/>
    <b v="1"/>
    <s v="games/tabletop games"/>
    <x v="1758"/>
    <n v="10898.9"/>
    <x v="6"/>
    <x v="32"/>
  </r>
  <r>
    <x v="2258"/>
    <s v="A Sundered World"/>
    <s v="A Dungeon World campaign setting that takes place after the end of the worlds."/>
    <x v="41"/>
    <x v="1588"/>
    <x v="0"/>
    <x v="0"/>
    <s v="USD"/>
    <n v="1434045687"/>
    <d v="2015-06-11T14:01:27"/>
    <n v="1431453687"/>
    <x v="2258"/>
    <b v="0"/>
    <n v="205"/>
    <b v="1"/>
    <s v="games/tabletop games"/>
    <x v="1759"/>
    <n v="12475.137500000001"/>
    <x v="6"/>
    <x v="32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d v="2016-12-08T15:18:56"/>
    <n v="1480360736"/>
    <x v="2259"/>
    <b v="0"/>
    <n v="206"/>
    <b v="1"/>
    <s v="games/tabletop games"/>
    <x v="1760"/>
    <n v="17868.901999999998"/>
    <x v="6"/>
    <x v="32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d v="2014-03-26T19:24:10"/>
    <n v="1393287850"/>
    <x v="2260"/>
    <b v="0"/>
    <n v="84"/>
    <b v="1"/>
    <s v="games/tabletop games"/>
    <x v="1761"/>
    <n v="9253.3022222222226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d v="2017-02-14T13:23:40"/>
    <n v="1485278620"/>
    <x v="2261"/>
    <b v="0"/>
    <n v="210"/>
    <b v="1"/>
    <s v="games/tabletop games"/>
    <x v="1762"/>
    <n v="7795"/>
    <x v="6"/>
    <x v="32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d v="2014-11-17T20:00:00"/>
    <n v="1413295358"/>
    <x v="2262"/>
    <b v="0"/>
    <n v="181"/>
    <b v="1"/>
    <s v="games/tabletop games"/>
    <x v="1763"/>
    <n v="28514"/>
    <x v="6"/>
    <x v="32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d v="2015-01-31T15:58:33"/>
    <n v="1420919913"/>
    <x v="2263"/>
    <b v="0"/>
    <n v="60"/>
    <b v="1"/>
    <s v="games/tabletop games"/>
    <x v="1764"/>
    <n v="4999.419285714285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d v="2016-05-22T23:00:00"/>
    <n v="1462543114"/>
    <x v="2264"/>
    <b v="0"/>
    <n v="445"/>
    <b v="1"/>
    <s v="games/tabletop games"/>
    <x v="1765"/>
    <n v="10802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d v="2016-11-22T16:28:27"/>
    <n v="1479241707"/>
    <x v="2265"/>
    <b v="0"/>
    <n v="17"/>
    <b v="1"/>
    <s v="games/tabletop games"/>
    <x v="1766"/>
    <n v="1808.7556603773585"/>
    <x v="6"/>
    <x v="32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d v="2016-04-26T22:00:00"/>
    <n v="1460235592"/>
    <x v="2266"/>
    <b v="0"/>
    <n v="194"/>
    <b v="1"/>
    <s v="games/tabletop games"/>
    <x v="1767"/>
    <n v="16766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d v="2014-12-20T21:00:00"/>
    <n v="1416945297"/>
    <x v="2267"/>
    <b v="0"/>
    <n v="404"/>
    <b v="1"/>
    <s v="games/tabletop games"/>
    <x v="1768"/>
    <n v="90925"/>
    <x v="6"/>
    <x v="32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d v="2017-03-11T21:58:35"/>
    <n v="1486691915"/>
    <x v="2268"/>
    <b v="0"/>
    <n v="194"/>
    <b v="1"/>
    <s v="games/tabletop games"/>
    <x v="946"/>
    <n v="16766"/>
    <x v="6"/>
    <x v="32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d v="2017-03-07T01:00:00"/>
    <n v="1486745663"/>
    <x v="2269"/>
    <b v="0"/>
    <n v="902"/>
    <b v="1"/>
    <s v="games/tabletop games"/>
    <x v="1769"/>
    <n v="45041"/>
    <x v="6"/>
    <x v="32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d v="2017-01-10T17:59:00"/>
    <n v="1482353513"/>
    <x v="2270"/>
    <b v="0"/>
    <n v="1670"/>
    <b v="1"/>
    <s v="games/tabletop games"/>
    <x v="1770"/>
    <n v="180062"/>
    <x v="6"/>
    <x v="3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d v="2016-12-09T20:00:04"/>
    <n v="1478736004"/>
    <x v="2271"/>
    <b v="0"/>
    <n v="1328"/>
    <b v="1"/>
    <s v="games/tabletop games"/>
    <x v="1771"/>
    <n v="56618"/>
    <x v="6"/>
    <x v="32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d v="2015-12-07T12:47:16"/>
    <n v="1446914836"/>
    <x v="2272"/>
    <b v="0"/>
    <n v="944"/>
    <b v="1"/>
    <s v="games/tabletop games"/>
    <x v="1772"/>
    <n v="13566"/>
    <x v="6"/>
    <x v="32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d v="2017-03-12T08:10:42"/>
    <n v="1487164242"/>
    <x v="2273"/>
    <b v="0"/>
    <n v="147"/>
    <b v="1"/>
    <s v="games/tabletop games"/>
    <x v="1773"/>
    <n v="14220.75375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d v="2014-02-23T08:00:57"/>
    <n v="1390564857"/>
    <x v="2274"/>
    <b v="0"/>
    <n v="99"/>
    <b v="1"/>
    <s v="games/tabletop games"/>
    <x v="1774"/>
    <n v="9689.887777777778"/>
    <x v="6"/>
    <x v="32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d v="2014-12-22T10:47:59"/>
    <n v="1416667679"/>
    <x v="2275"/>
    <b v="0"/>
    <n v="79"/>
    <b v="1"/>
    <s v="games/tabletop games"/>
    <x v="1775"/>
    <n v="5590.7553846153851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d v="2014-01-05T11:38:09"/>
    <n v="1386344289"/>
    <x v="2276"/>
    <b v="0"/>
    <n v="75"/>
    <b v="1"/>
    <s v="games/tabletop games"/>
    <x v="1776"/>
    <n v="6039.7753846153846"/>
    <x v="6"/>
    <x v="32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d v="2012-02-27T12:17:03"/>
    <n v="1327767423"/>
    <x v="2277"/>
    <b v="0"/>
    <n v="207"/>
    <b v="1"/>
    <s v="games/tabletop games"/>
    <x v="1777"/>
    <n v="11009.244999999999"/>
    <x v="6"/>
    <x v="32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d v="2016-01-03T18:59:00"/>
    <n v="1448902867"/>
    <x v="2278"/>
    <b v="0"/>
    <n v="102"/>
    <b v="1"/>
    <s v="games/tabletop games"/>
    <x v="1778"/>
    <n v="9930.405999999999"/>
    <x v="6"/>
    <x v="32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d v="2015-02-04T00:00:00"/>
    <n v="1421436099"/>
    <x v="2279"/>
    <b v="0"/>
    <n v="32"/>
    <b v="1"/>
    <s v="games/tabletop games"/>
    <x v="1779"/>
    <n v="2546.9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d v="2015-09-17T10:59:51"/>
    <n v="1439909991"/>
    <x v="2280"/>
    <b v="0"/>
    <n v="480"/>
    <b v="1"/>
    <s v="games/tabletop games"/>
    <x v="1780"/>
    <n v="25489.345000000001"/>
    <x v="6"/>
    <x v="32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d v="2011-07-25T02:50:00"/>
    <n v="1306219897"/>
    <x v="2281"/>
    <b v="0"/>
    <n v="11"/>
    <b v="1"/>
    <s v="music/rock"/>
    <x v="1781"/>
    <n v="1461.2"/>
    <x v="4"/>
    <x v="11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d v="2016-01-14T00:11:26"/>
    <n v="1447560686"/>
    <x v="2282"/>
    <b v="0"/>
    <n v="12"/>
    <b v="1"/>
    <s v="music/rock"/>
    <x v="1782"/>
    <n v="1176.7069565217391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d v="2012-05-08T22:00:04"/>
    <n v="1331348404"/>
    <x v="2283"/>
    <b v="0"/>
    <n v="48"/>
    <b v="1"/>
    <s v="music/rock"/>
    <x v="1783"/>
    <n v="6681.7362499999999"/>
    <x v="4"/>
    <x v="11"/>
  </r>
  <r>
    <x v="2284"/>
    <s v="Make a record, write a song, take the Vinyl Skyway. "/>
    <s v="The Vinyl Skyway reunite to make a third album. "/>
    <x v="12"/>
    <x v="1614"/>
    <x v="0"/>
    <x v="0"/>
    <s v="USD"/>
    <n v="1299902400"/>
    <d v="2011-03-12T00:00:00"/>
    <n v="1297451245"/>
    <x v="2284"/>
    <b v="0"/>
    <n v="59"/>
    <b v="1"/>
    <s v="music/rock"/>
    <x v="1784"/>
    <n v="5506.13500000000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d v="2012-06-29T00:27:23"/>
    <n v="1338352043"/>
    <x v="2285"/>
    <b v="0"/>
    <n v="79"/>
    <b v="1"/>
    <s v="music/rock"/>
    <x v="1785"/>
    <n v="5590.7553846153851"/>
    <x v="4"/>
    <x v="11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d v="2013-09-05T23:59:00"/>
    <n v="1376003254"/>
    <x v="2286"/>
    <b v="0"/>
    <n v="14"/>
    <b v="1"/>
    <s v="music/rock"/>
    <x v="1395"/>
    <n v="1006.2454545454545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d v="2014-06-23T12:01:00"/>
    <n v="1401724860"/>
    <x v="2287"/>
    <b v="0"/>
    <n v="106"/>
    <b v="1"/>
    <s v="music/rock"/>
    <x v="1786"/>
    <n v="5398.99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d v="2012-06-26T14:00:00"/>
    <n v="1339098689"/>
    <x v="2288"/>
    <b v="0"/>
    <n v="25"/>
    <b v="1"/>
    <s v="music/rock"/>
    <x v="1787"/>
    <n v="1634.83275"/>
    <x v="4"/>
    <x v="11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d v="2013-12-06T19:22:00"/>
    <n v="1382659060"/>
    <x v="2289"/>
    <b v="0"/>
    <n v="25"/>
    <b v="1"/>
    <s v="music/rock"/>
    <x v="202"/>
    <n v="1634.83275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d v="2009-12-01T13:00:00"/>
    <n v="1252908330"/>
    <x v="2290"/>
    <b v="0"/>
    <n v="29"/>
    <b v="1"/>
    <s v="music/rock"/>
    <x v="1788"/>
    <n v="2554.6396296296298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d v="2012-04-23T00:00:00"/>
    <n v="1332199618"/>
    <x v="2291"/>
    <b v="0"/>
    <n v="43"/>
    <b v="1"/>
    <s v="music/rock"/>
    <x v="1789"/>
    <n v="5251.2666666666664"/>
    <x v="4"/>
    <x v="11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d v="2012-04-18T12:44:36"/>
    <n v="1332175476"/>
    <x v="2292"/>
    <b v="0"/>
    <n v="46"/>
    <b v="1"/>
    <s v="music/rock"/>
    <x v="1790"/>
    <n v="4256.6611999999996"/>
    <x v="4"/>
    <x v="11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d v="2012-09-24T23:59:00"/>
    <n v="1346345999"/>
    <x v="2293"/>
    <b v="0"/>
    <n v="27"/>
    <b v="1"/>
    <s v="music/rock"/>
    <x v="1791"/>
    <n v="3204.2722222222224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d v="2013-01-20T13:21:20"/>
    <n v="1356110480"/>
    <x v="2294"/>
    <b v="0"/>
    <n v="112"/>
    <b v="1"/>
    <s v="music/rock"/>
    <x v="1792"/>
    <n v="7654.6820000000007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d v="2013-01-26T18:54:16"/>
    <n v="1356648856"/>
    <x v="2295"/>
    <b v="0"/>
    <n v="34"/>
    <b v="1"/>
    <s v="music/rock"/>
    <x v="1410"/>
    <n v="3216.0669696969699"/>
    <x v="4"/>
    <x v="11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d v="2012-02-23T13:33:46"/>
    <n v="1326994426"/>
    <x v="2296"/>
    <b v="0"/>
    <n v="145"/>
    <b v="1"/>
    <s v="music/rock"/>
    <x v="1793"/>
    <n v="9579.126666666667"/>
    <x v="4"/>
    <x v="11"/>
  </r>
  <r>
    <x v="2297"/>
    <s v="Company Company: Debut EP"/>
    <s v="New Jersey Alternative Rock band COCO needs YOUR help self-releasing debut EP!"/>
    <x v="28"/>
    <x v="1626"/>
    <x v="0"/>
    <x v="0"/>
    <s v="USD"/>
    <n v="1331697540"/>
    <d v="2012-03-13T23:59:00"/>
    <n v="1328749249"/>
    <x v="2297"/>
    <b v="0"/>
    <n v="19"/>
    <b v="1"/>
    <s v="music/rock"/>
    <x v="1794"/>
    <n v="2005.9729729729729"/>
    <x v="4"/>
    <x v="11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d v="2014-03-26T15:10:33"/>
    <n v="1393272633"/>
    <x v="2298"/>
    <b v="0"/>
    <n v="288"/>
    <b v="1"/>
    <s v="music/rock"/>
    <x v="1795"/>
    <n v="23418.5"/>
    <x v="4"/>
    <x v="11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d v="2011-02-05T20:46:49"/>
    <n v="1295657209"/>
    <x v="2299"/>
    <b v="0"/>
    <n v="14"/>
    <b v="1"/>
    <s v="music/rock"/>
    <x v="1796"/>
    <n v="1006.2454545454545"/>
    <x v="4"/>
    <x v="11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d v="2012-06-28T13:26:56"/>
    <n v="1339694816"/>
    <x v="2300"/>
    <b v="0"/>
    <n v="7"/>
    <b v="1"/>
    <s v="music/rock"/>
    <x v="982"/>
    <n v="705.95522388059703"/>
    <x v="4"/>
    <x v="11"/>
  </r>
  <r>
    <x v="2301"/>
    <s v="Time Crash"/>
    <s v="We are America's first trock band, and we're ready to bring you our first album!"/>
    <x v="10"/>
    <x v="1630"/>
    <x v="0"/>
    <x v="0"/>
    <s v="USD"/>
    <n v="1371785496"/>
    <d v="2013-06-20T23:31:36"/>
    <n v="1369193496"/>
    <x v="2301"/>
    <b v="1"/>
    <n v="211"/>
    <b v="1"/>
    <s v="music/indie rock"/>
    <x v="1797"/>
    <n v="10742.480000000001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d v="2013-12-31T03:00:00"/>
    <n v="1385585434"/>
    <x v="2302"/>
    <b v="1"/>
    <n v="85"/>
    <b v="1"/>
    <s v="music/indie rock"/>
    <x v="1798"/>
    <n v="5735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d v="2011-12-12T23:39:56"/>
    <n v="1320287996"/>
    <x v="2303"/>
    <b v="1"/>
    <n v="103"/>
    <b v="1"/>
    <s v="music/indie rock"/>
    <x v="1799"/>
    <n v="13166.44285714285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d v="2011-01-01T00:59:00"/>
    <n v="1290281691"/>
    <x v="2304"/>
    <b v="1"/>
    <n v="113"/>
    <b v="1"/>
    <s v="music/indie rock"/>
    <x v="1800"/>
    <n v="12470.146666666667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d v="2014-08-08T14:00:00"/>
    <n v="1405356072"/>
    <x v="2305"/>
    <b v="1"/>
    <n v="167"/>
    <b v="1"/>
    <s v="music/indie rock"/>
    <x v="1801"/>
    <n v="11603.6625"/>
    <x v="4"/>
    <x v="14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d v="2012-03-10T00:02:09"/>
    <n v="1328760129"/>
    <x v="2306"/>
    <b v="1"/>
    <n v="73"/>
    <b v="1"/>
    <s v="music/indie rock"/>
    <x v="1802"/>
    <n v="11824.792307692307"/>
    <x v="4"/>
    <x v="14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d v="2012-05-05T15:15:28"/>
    <n v="1333653333"/>
    <x v="2307"/>
    <b v="1"/>
    <n v="75"/>
    <b v="1"/>
    <s v="music/indie rock"/>
    <x v="1803"/>
    <n v="6039.7753846153846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d v="2014-08-28T21:00:00"/>
    <n v="1406847996"/>
    <x v="2308"/>
    <b v="1"/>
    <n v="614"/>
    <b v="1"/>
    <s v="music/indie rock"/>
    <x v="1804"/>
    <n v="50653.11"/>
    <x v="4"/>
    <x v="14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d v="2013-03-09T19:42:17"/>
    <n v="1359848537"/>
    <x v="2309"/>
    <b v="1"/>
    <n v="107"/>
    <b v="1"/>
    <s v="music/indie rock"/>
    <x v="1805"/>
    <n v="10065.45142857142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d v="2013-03-21T14:03:35"/>
    <n v="1361300615"/>
    <x v="2310"/>
    <b v="1"/>
    <n v="1224"/>
    <b v="1"/>
    <s v="music/indie rock"/>
    <x v="1806"/>
    <n v="79335.360000000001"/>
    <x v="4"/>
    <x v="14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d v="2014-05-06T20:06:29"/>
    <n v="1396829189"/>
    <x v="2311"/>
    <b v="1"/>
    <n v="104"/>
    <b v="1"/>
    <s v="music/indie rock"/>
    <x v="1807"/>
    <n v="11106.835333333333"/>
    <x v="4"/>
    <x v="14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d v="2014-04-18T19:00:00"/>
    <n v="1395155478"/>
    <x v="2312"/>
    <b v="1"/>
    <n v="79"/>
    <b v="1"/>
    <s v="music/indie rock"/>
    <x v="1808"/>
    <n v="5590.7553846153851"/>
    <x v="4"/>
    <x v="14"/>
  </r>
  <r>
    <x v="2313"/>
    <s v="A SUNNY DAY IN GLASGOW"/>
    <s v="A Sunny Day in Glasgow are recording a new album and we need your help!"/>
    <x v="10"/>
    <x v="1642"/>
    <x v="0"/>
    <x v="0"/>
    <s v="USD"/>
    <n v="1336086026"/>
    <d v="2012-05-03T19:00:26"/>
    <n v="1333494026"/>
    <x v="2313"/>
    <b v="1"/>
    <n v="157"/>
    <b v="1"/>
    <s v="music/indie rock"/>
    <x v="1809"/>
    <n v="9606.01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d v="2012-06-07T09:14:17"/>
    <n v="1336482857"/>
    <x v="2314"/>
    <b v="1"/>
    <n v="50"/>
    <b v="1"/>
    <s v="music/indie rock"/>
    <x v="1810"/>
    <n v="3773.9390909090912"/>
    <x v="4"/>
    <x v="14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d v="2012-05-05T13:25:43"/>
    <n v="1333646743"/>
    <x v="2315"/>
    <b v="1"/>
    <n v="64"/>
    <b v="1"/>
    <s v="music/indie rock"/>
    <x v="946"/>
    <n v="3333.560769230768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d v="2009-12-09T14:24:00"/>
    <n v="1253726650"/>
    <x v="2316"/>
    <b v="1"/>
    <n v="200"/>
    <b v="1"/>
    <s v="music/indie rock"/>
    <x v="1811"/>
    <n v="13850.7"/>
    <x v="4"/>
    <x v="14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d v="2010-02-15T01:00:00"/>
    <n v="1263474049"/>
    <x v="2317"/>
    <b v="1"/>
    <n v="22"/>
    <b v="1"/>
    <s v="music/indie rock"/>
    <x v="87"/>
    <n v="1547.9137931034484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d v="2009-09-25T23:59:00"/>
    <n v="1251214014"/>
    <x v="2318"/>
    <b v="1"/>
    <n v="163"/>
    <b v="1"/>
    <s v="music/indie rock"/>
    <x v="1812"/>
    <n v="16089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d v="2013-12-14T21:58:05"/>
    <n v="1384480685"/>
    <x v="2319"/>
    <b v="1"/>
    <n v="77"/>
    <b v="1"/>
    <s v="music/indie rock"/>
    <x v="1813"/>
    <n v="6230.9337500000001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d v="2014-04-02T14:36:40"/>
    <n v="1393443400"/>
    <x v="2320"/>
    <b v="1"/>
    <n v="89"/>
    <b v="1"/>
    <s v="music/indie rock"/>
    <x v="1814"/>
    <n v="8175.8975"/>
    <x v="4"/>
    <x v="14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d v="2017-04-04T01:15:01"/>
    <n v="1488694501"/>
    <x v="2321"/>
    <b v="0"/>
    <n v="64"/>
    <b v="0"/>
    <s v="food/small batch"/>
    <x v="1815"/>
    <n v="3333.5607692307685"/>
    <x v="7"/>
    <x v="33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d v="2017-04-09T16:29:29"/>
    <n v="1489181369"/>
    <x v="2322"/>
    <b v="0"/>
    <n v="4"/>
    <b v="0"/>
    <s v="food/small batch"/>
    <x v="1816"/>
    <n v="227.77278688524589"/>
    <x v="7"/>
    <x v="33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d v="2017-03-20T14:07:27"/>
    <n v="1489428447"/>
    <x v="2323"/>
    <b v="0"/>
    <n v="4"/>
    <b v="0"/>
    <s v="food/small batch"/>
    <x v="1817"/>
    <n v="227.77278688524589"/>
    <x v="7"/>
    <x v="33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d v="2017-03-26T16:14:45"/>
    <n v="1487970885"/>
    <x v="2324"/>
    <b v="0"/>
    <n v="61"/>
    <b v="0"/>
    <s v="food/small batch"/>
    <x v="1818"/>
    <n v="5367.37"/>
    <x v="7"/>
    <x v="33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d v="2017-03-29T19:32:11"/>
    <n v="1488241931"/>
    <x v="2325"/>
    <b v="0"/>
    <n v="7"/>
    <b v="0"/>
    <s v="food/small batch"/>
    <x v="1819"/>
    <n v="705.9552238805970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d v="2017-04-30T13:00:00"/>
    <n v="1489106948"/>
    <x v="2326"/>
    <b v="0"/>
    <n v="1"/>
    <b v="0"/>
    <s v="food/small batch"/>
    <x v="174"/>
    <n v="50.223295454545458"/>
    <x v="7"/>
    <x v="33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d v="2014-08-26T18:00:40"/>
    <n v="1406066440"/>
    <x v="2327"/>
    <b v="1"/>
    <n v="3355"/>
    <b v="1"/>
    <s v="food/small batch"/>
    <x v="1820"/>
    <n v="184133.01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d v="2015-06-14T14:45:37"/>
    <n v="1431715537"/>
    <x v="2328"/>
    <b v="1"/>
    <n v="537"/>
    <b v="1"/>
    <s v="food/small batch"/>
    <x v="1821"/>
    <n v="30260.5"/>
    <x v="7"/>
    <x v="33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d v="2014-07-17T10:59:06"/>
    <n v="1403017146"/>
    <x v="2329"/>
    <b v="1"/>
    <n v="125"/>
    <b v="1"/>
    <s v="food/small batch"/>
    <x v="1822"/>
    <n v="14155.797500000001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d v="2015-12-24T20:00:00"/>
    <n v="1448400943"/>
    <x v="2330"/>
    <b v="1"/>
    <n v="163"/>
    <b v="1"/>
    <s v="food/small batch"/>
    <x v="1823"/>
    <n v="16089"/>
    <x v="7"/>
    <x v="33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d v="2014-08-17T20:08:10"/>
    <n v="1405728490"/>
    <x v="2331"/>
    <b v="1"/>
    <n v="283"/>
    <b v="1"/>
    <s v="food/small batch"/>
    <x v="1824"/>
    <n v="11545.1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d v="2015-02-06T11:04:31"/>
    <n v="1420643071"/>
    <x v="2332"/>
    <b v="1"/>
    <n v="352"/>
    <b v="1"/>
    <s v="food/small batch"/>
    <x v="1825"/>
    <n v="26577"/>
    <x v="7"/>
    <x v="33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d v="2014-05-29T13:50:00"/>
    <n v="1399563390"/>
    <x v="2333"/>
    <b v="1"/>
    <n v="94"/>
    <b v="1"/>
    <s v="food/small batch"/>
    <x v="1826"/>
    <n v="8782.2181818181834"/>
    <x v="7"/>
    <x v="33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d v="2014-11-05T13:34:00"/>
    <n v="1412611498"/>
    <x v="2334"/>
    <b v="1"/>
    <n v="67"/>
    <b v="1"/>
    <s v="food/small batch"/>
    <x v="1827"/>
    <n v="6906.636363636364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d v="2014-06-11T09:44:03"/>
    <n v="1399902243"/>
    <x v="2335"/>
    <b v="1"/>
    <n v="221"/>
    <b v="1"/>
    <s v="food/small batch"/>
    <x v="1828"/>
    <n v="26830.483333333334"/>
    <x v="7"/>
    <x v="3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d v="2014-03-08T18:11:35"/>
    <n v="1390860695"/>
    <x v="2336"/>
    <b v="1"/>
    <n v="2165"/>
    <b v="1"/>
    <s v="food/small batch"/>
    <x v="1829"/>
    <n v="104146.51"/>
    <x v="7"/>
    <x v="33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d v="2014-06-26T11:22:23"/>
    <n v="1401204143"/>
    <x v="2337"/>
    <b v="1"/>
    <n v="179"/>
    <b v="1"/>
    <s v="food/small batch"/>
    <x v="1830"/>
    <n v="23315.4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d v="2014-06-29T17:31:24"/>
    <n v="1401485484"/>
    <x v="2338"/>
    <b v="1"/>
    <n v="123"/>
    <b v="1"/>
    <s v="food/small batch"/>
    <x v="1831"/>
    <n v="23882.416666666668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d v="2016-12-19T03:59:00"/>
    <n v="1479496309"/>
    <x v="2339"/>
    <b v="1"/>
    <n v="1104"/>
    <b v="1"/>
    <s v="food/small batch"/>
    <x v="1832"/>
    <n v="73552"/>
    <x v="7"/>
    <x v="33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d v="2016-10-30T11:25:38"/>
    <n v="1475249138"/>
    <x v="2340"/>
    <b v="1"/>
    <n v="403"/>
    <b v="1"/>
    <s v="food/small batch"/>
    <x v="1833"/>
    <n v="42311"/>
    <x v="7"/>
    <x v="33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d v="2015-07-12T15:31:44"/>
    <n v="1434137504"/>
    <x v="2341"/>
    <b v="0"/>
    <n v="0"/>
    <b v="0"/>
    <s v="technology/web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d v="2014-10-06T01:00:00"/>
    <n v="1410799870"/>
    <x v="2342"/>
    <b v="0"/>
    <n v="0"/>
    <b v="0"/>
    <s v="technology/web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d v="2016-01-08T15:47:00"/>
    <n v="1447962505"/>
    <x v="2343"/>
    <b v="0"/>
    <n v="1"/>
    <b v="0"/>
    <s v="technology/web"/>
    <x v="419"/>
    <n v="50.223295454545458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d v="2016-06-24T13:27:49"/>
    <n v="1464197269"/>
    <x v="2344"/>
    <b v="0"/>
    <n v="1"/>
    <b v="0"/>
    <s v="technology/web"/>
    <x v="370"/>
    <n v="50.223295454545458"/>
    <x v="2"/>
    <x v="7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d v="2015-03-31T19:39:00"/>
    <n v="1424822556"/>
    <x v="2345"/>
    <b v="0"/>
    <n v="0"/>
    <b v="0"/>
    <s v="technology/web"/>
    <x v="109"/>
    <n v="0"/>
    <x v="2"/>
    <x v="7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d v="2016-10-17T15:10:31"/>
    <n v="1472843431"/>
    <x v="2346"/>
    <b v="0"/>
    <n v="3"/>
    <b v="0"/>
    <s v="technology/web"/>
    <x v="1834"/>
    <n v="191.76785714285714"/>
    <x v="2"/>
    <x v="7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d v="2016-08-25T10:34:36"/>
    <n v="1469543676"/>
    <x v="2347"/>
    <b v="0"/>
    <n v="1"/>
    <b v="0"/>
    <s v="technology/web"/>
    <x v="1835"/>
    <n v="50.223295454545458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d v="2016-02-20T18:22:18"/>
    <n v="1450822938"/>
    <x v="2348"/>
    <b v="0"/>
    <n v="5"/>
    <b v="0"/>
    <s v="technology/web"/>
    <x v="1836"/>
    <n v="347.37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d v="2015-08-11T14:37:08"/>
    <n v="1436812628"/>
    <x v="2349"/>
    <b v="0"/>
    <n v="0"/>
    <b v="0"/>
    <s v="technology/web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d v="2017-01-03T16:12:50"/>
    <n v="1480882370"/>
    <x v="2350"/>
    <b v="0"/>
    <n v="0"/>
    <b v="0"/>
    <s v="technology/web"/>
    <x v="109"/>
    <n v="0"/>
    <x v="2"/>
    <x v="7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d v="2015-04-29T22:25:39"/>
    <n v="1427768739"/>
    <x v="2351"/>
    <b v="0"/>
    <n v="7"/>
    <b v="0"/>
    <s v="technology/web"/>
    <x v="1837"/>
    <n v="705.9552238805970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d v="2015-06-06T11:12:32"/>
    <n v="1428419552"/>
    <x v="2352"/>
    <b v="0"/>
    <n v="0"/>
    <b v="0"/>
    <s v="technology/web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d v="2015-04-21T12:13:42"/>
    <n v="1428596022"/>
    <x v="2353"/>
    <b v="0"/>
    <n v="0"/>
    <b v="0"/>
    <s v="technology/web"/>
    <x v="109"/>
    <n v="0"/>
    <x v="2"/>
    <x v="7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d v="2015-01-10T13:21:00"/>
    <n v="1415726460"/>
    <x v="2354"/>
    <b v="0"/>
    <n v="1"/>
    <b v="0"/>
    <s v="technology/web"/>
    <x v="1838"/>
    <n v="50.223295454545458"/>
    <x v="2"/>
    <x v="7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d v="2015-05-02T18:02:16"/>
    <n v="1428012136"/>
    <x v="2355"/>
    <b v="0"/>
    <n v="2"/>
    <b v="0"/>
    <s v="technology/web"/>
    <x v="1839"/>
    <n v="91.389593023255813"/>
    <x v="2"/>
    <x v="7"/>
  </r>
  <r>
    <x v="2356"/>
    <s v="HardstyleUnited.com (Canceled)"/>
    <s v="HardstyleUnited.com The Global Hardstyle community. Your Hardstyle community."/>
    <x v="3"/>
    <x v="117"/>
    <x v="1"/>
    <x v="9"/>
    <s v="EUR"/>
    <n v="1433530104"/>
    <d v="2015-06-05T14:48:24"/>
    <n v="1430938104"/>
    <x v="2356"/>
    <b v="0"/>
    <n v="0"/>
    <b v="0"/>
    <s v="technology/web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d v="2015-10-17T10:52:58"/>
    <n v="1442501578"/>
    <x v="2357"/>
    <b v="0"/>
    <n v="0"/>
    <b v="0"/>
    <s v="technology/web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d v="2015-01-30T20:39:00"/>
    <n v="1417818036"/>
    <x v="2358"/>
    <b v="0"/>
    <n v="0"/>
    <b v="0"/>
    <s v="technology/web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d v="2015-08-03T11:35:24"/>
    <n v="1433432124"/>
    <x v="2359"/>
    <b v="0"/>
    <n v="3"/>
    <b v="0"/>
    <s v="technology/web"/>
    <x v="1840"/>
    <n v="191.76785714285714"/>
    <x v="2"/>
    <x v="7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d v="2016-02-07T12:58:00"/>
    <n v="1452272280"/>
    <x v="2360"/>
    <b v="0"/>
    <n v="1"/>
    <b v="0"/>
    <s v="technology/web"/>
    <x v="167"/>
    <n v="50.223295454545458"/>
    <x v="2"/>
    <x v="7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d v="2016-04-30T18:00:00"/>
    <n v="1459975008"/>
    <x v="2361"/>
    <b v="0"/>
    <n v="0"/>
    <b v="0"/>
    <s v="technology/web"/>
    <x v="109"/>
    <n v="0"/>
    <x v="2"/>
    <x v="7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d v="2014-12-11T12:31:10"/>
    <n v="1415723470"/>
    <x v="2362"/>
    <b v="0"/>
    <n v="2"/>
    <b v="0"/>
    <s v="technology/web"/>
    <x v="1841"/>
    <n v="91.389593023255813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d v="2015-12-28T20:16:40"/>
    <n v="1447460200"/>
    <x v="2363"/>
    <b v="0"/>
    <n v="0"/>
    <b v="0"/>
    <s v="technology/web"/>
    <x v="109"/>
    <n v="0"/>
    <x v="2"/>
    <x v="7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d v="2015-10-26T18:25:56"/>
    <n v="1441146356"/>
    <x v="2364"/>
    <b v="0"/>
    <n v="0"/>
    <b v="0"/>
    <s v="technology/web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d v="2016-01-17T19:00:00"/>
    <n v="1449596425"/>
    <x v="2365"/>
    <b v="0"/>
    <n v="0"/>
    <b v="0"/>
    <s v="technology/web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d v="2015-10-21T08:45:33"/>
    <n v="1442839533"/>
    <x v="2366"/>
    <b v="0"/>
    <n v="27"/>
    <b v="0"/>
    <s v="technology/web"/>
    <x v="1842"/>
    <n v="3204.2722222222224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d v="2016-04-25T18:16:56"/>
    <n v="1456442216"/>
    <x v="2367"/>
    <b v="0"/>
    <n v="14"/>
    <b v="0"/>
    <s v="technology/web"/>
    <x v="1843"/>
    <n v="1006.2454545454545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d v="2015-04-14T12:19:25"/>
    <n v="1425143965"/>
    <x v="2368"/>
    <b v="0"/>
    <n v="2"/>
    <b v="0"/>
    <s v="technology/web"/>
    <x v="1161"/>
    <n v="91.389593023255813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d v="2016-02-10T15:30:11"/>
    <n v="1452540611"/>
    <x v="2369"/>
    <b v="0"/>
    <n v="0"/>
    <b v="0"/>
    <s v="technology/web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d v="2014-12-18T00:32:21"/>
    <n v="1416285141"/>
    <x v="2370"/>
    <b v="0"/>
    <n v="4"/>
    <b v="0"/>
    <s v="technology/web"/>
    <x v="1844"/>
    <n v="227.77278688524589"/>
    <x v="2"/>
    <x v="7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d v="2015-06-25T14:39:56"/>
    <n v="1432665596"/>
    <x v="2371"/>
    <b v="0"/>
    <n v="0"/>
    <b v="0"/>
    <s v="technology/web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d v="2015-04-23T21:39:31"/>
    <n v="1427247571"/>
    <x v="2372"/>
    <b v="0"/>
    <n v="6"/>
    <b v="0"/>
    <s v="technology/web"/>
    <x v="1845"/>
    <n v="740.04042857142861"/>
    <x v="2"/>
    <x v="7"/>
  </r>
  <r>
    <x v="2373"/>
    <s v="Cykelauktion.com (Canceled)"/>
    <s v="We want to create a safe marketplace for buying and selling bicycles."/>
    <x v="343"/>
    <x v="155"/>
    <x v="1"/>
    <x v="11"/>
    <s v="SEK"/>
    <n v="1440863624"/>
    <d v="2015-08-29T11:53:44"/>
    <n v="1438271624"/>
    <x v="2373"/>
    <b v="0"/>
    <n v="1"/>
    <b v="0"/>
    <s v="technology/web"/>
    <x v="1846"/>
    <n v="50.223295454545458"/>
    <x v="2"/>
    <x v="7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d v="2015-02-12T16:14:20"/>
    <n v="1421180060"/>
    <x v="2374"/>
    <b v="0"/>
    <n v="1"/>
    <b v="0"/>
    <s v="technology/web"/>
    <x v="1847"/>
    <n v="50.223295454545458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d v="2016-09-09T16:03:57"/>
    <n v="1470859437"/>
    <x v="2375"/>
    <b v="0"/>
    <n v="0"/>
    <b v="0"/>
    <s v="technology/web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d v="2015-12-10T18:12:46"/>
    <n v="1447193566"/>
    <x v="2376"/>
    <b v="0"/>
    <n v="4"/>
    <b v="0"/>
    <s v="technology/web"/>
    <x v="1848"/>
    <n v="227.77278688524589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d v="2016-11-25T17:53:03"/>
    <n v="1477515183"/>
    <x v="2377"/>
    <b v="0"/>
    <n v="0"/>
    <b v="0"/>
    <s v="technology/web"/>
    <x v="109"/>
    <n v="0"/>
    <x v="2"/>
    <x v="7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d v="2015-08-25T20:18:50"/>
    <n v="1438042730"/>
    <x v="2378"/>
    <b v="0"/>
    <n v="0"/>
    <b v="0"/>
    <s v="technology/web"/>
    <x v="109"/>
    <n v="0"/>
    <x v="2"/>
    <x v="7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d v="2015-10-04T20:23:36"/>
    <n v="1440116616"/>
    <x v="2379"/>
    <b v="0"/>
    <n v="0"/>
    <b v="0"/>
    <s v="technology/web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d v="2015-10-01T15:02:22"/>
    <n v="1441134142"/>
    <x v="2380"/>
    <b v="0"/>
    <n v="3"/>
    <b v="0"/>
    <s v="technology/web"/>
    <x v="456"/>
    <n v="191.76785714285714"/>
    <x v="2"/>
    <x v="7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d v="2015-04-10T18:27:28"/>
    <n v="1426112848"/>
    <x v="2381"/>
    <b v="0"/>
    <n v="7"/>
    <b v="0"/>
    <s v="technology/web"/>
    <x v="1849"/>
    <n v="705.95522388059703"/>
    <x v="2"/>
    <x v="7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d v="2015-08-04T00:30:03"/>
    <n v="1436502603"/>
    <x v="2382"/>
    <b v="0"/>
    <n v="2"/>
    <b v="0"/>
    <s v="technology/web"/>
    <x v="453"/>
    <n v="91.389593023255813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d v="2015-02-21T21:21:47"/>
    <n v="1421976107"/>
    <x v="2383"/>
    <b v="0"/>
    <n v="3"/>
    <b v="0"/>
    <s v="technology/web"/>
    <x v="1850"/>
    <n v="191.76785714285714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d v="2014-11-13T22:37:23"/>
    <n v="1413337043"/>
    <x v="2384"/>
    <b v="0"/>
    <n v="8"/>
    <b v="0"/>
    <s v="technology/web"/>
    <x v="417"/>
    <n v="570.671875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d v="2015-08-05T12:50:32"/>
    <n v="1436201432"/>
    <x v="2385"/>
    <b v="0"/>
    <n v="7"/>
    <b v="0"/>
    <s v="technology/web"/>
    <x v="1851"/>
    <n v="705.95522388059703"/>
    <x v="2"/>
    <x v="7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d v="2015-01-10T16:07:04"/>
    <n v="1415736424"/>
    <x v="2386"/>
    <b v="0"/>
    <n v="0"/>
    <b v="0"/>
    <s v="technology/web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d v="2016-07-22T11:02:20"/>
    <n v="1465311740"/>
    <x v="2387"/>
    <b v="0"/>
    <n v="3"/>
    <b v="0"/>
    <s v="technology/web"/>
    <x v="1852"/>
    <n v="191.76785714285714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d v="2015-01-15T15:29:00"/>
    <n v="1418761759"/>
    <x v="2388"/>
    <b v="0"/>
    <n v="8"/>
    <b v="0"/>
    <s v="technology/web"/>
    <x v="1853"/>
    <n v="570.671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d v="2015-07-25T17:59:00"/>
    <n v="1435160452"/>
    <x v="2389"/>
    <b v="0"/>
    <n v="1"/>
    <b v="0"/>
    <s v="technology/web"/>
    <x v="1854"/>
    <n v="50.223295454545458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d v="2015-01-04T02:17:44"/>
    <n v="1416896264"/>
    <x v="2390"/>
    <b v="0"/>
    <n v="0"/>
    <b v="0"/>
    <s v="technology/web"/>
    <x v="109"/>
    <n v="0"/>
    <x v="2"/>
    <x v="7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d v="2015-03-31T14:04:04"/>
    <n v="1425236644"/>
    <x v="2391"/>
    <b v="0"/>
    <n v="1"/>
    <b v="0"/>
    <s v="technology/web"/>
    <x v="415"/>
    <n v="50.223295454545458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d v="2015-10-28T22:53:43"/>
    <n v="1443495223"/>
    <x v="2392"/>
    <b v="0"/>
    <n v="0"/>
    <b v="0"/>
    <s v="technology/web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d v="2015-08-08T11:33:37"/>
    <n v="1436456017"/>
    <x v="2393"/>
    <b v="0"/>
    <n v="1"/>
    <b v="0"/>
    <s v="technology/web"/>
    <x v="833"/>
    <n v="50.223295454545458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d v="2015-02-26T04:41:33"/>
    <n v="1422348093"/>
    <x v="2394"/>
    <b v="0"/>
    <n v="2"/>
    <b v="0"/>
    <s v="technology/web"/>
    <x v="1855"/>
    <n v="91.389593023255813"/>
    <x v="2"/>
    <x v="7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d v="2017-01-10T04:57:00"/>
    <n v="1481597687"/>
    <x v="2395"/>
    <b v="0"/>
    <n v="0"/>
    <b v="0"/>
    <s v="technology/web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d v="2015-10-15T16:22:38"/>
    <n v="1442348558"/>
    <x v="2396"/>
    <b v="0"/>
    <n v="1"/>
    <b v="0"/>
    <s v="technology/web"/>
    <x v="418"/>
    <n v="50.223295454545458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d v="2015-01-02T17:14:16"/>
    <n v="1417641256"/>
    <x v="2397"/>
    <b v="0"/>
    <n v="0"/>
    <b v="0"/>
    <s v="technology/web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d v="2015-07-02T17:59:44"/>
    <n v="1433282384"/>
    <x v="2398"/>
    <b v="0"/>
    <n v="0"/>
    <b v="0"/>
    <s v="technology/web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d v="2014-12-18T16:28:26"/>
    <n v="1415910506"/>
    <x v="2399"/>
    <b v="0"/>
    <n v="0"/>
    <b v="0"/>
    <s v="technology/web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d v="2016-04-14T02:26:04"/>
    <n v="1458023164"/>
    <x v="2400"/>
    <b v="0"/>
    <n v="0"/>
    <b v="0"/>
    <s v="technology/web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d v="2016-03-05T15:44:56"/>
    <n v="1452023096"/>
    <x v="2401"/>
    <b v="0"/>
    <n v="9"/>
    <b v="0"/>
    <s v="food/food trucks"/>
    <x v="1856"/>
    <n v="751.21245614035092"/>
    <x v="7"/>
    <x v="19"/>
  </r>
  <r>
    <x v="2402"/>
    <s v="Cupcake Truck Unite"/>
    <s v="Small town, delicious treats, and a mobile truck"/>
    <x v="14"/>
    <x v="401"/>
    <x v="2"/>
    <x v="0"/>
    <s v="USD"/>
    <n v="1431533931"/>
    <d v="2015-05-13T12:18:51"/>
    <n v="1428941931"/>
    <x v="2402"/>
    <b v="0"/>
    <n v="1"/>
    <b v="0"/>
    <s v="food/food trucks"/>
    <x v="414"/>
    <n v="50.223295454545458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d v="2016-03-30T16:10:58"/>
    <n v="1454188258"/>
    <x v="2403"/>
    <b v="0"/>
    <n v="12"/>
    <b v="0"/>
    <s v="food/food trucks"/>
    <x v="1857"/>
    <n v="1176.7069565217391"/>
    <x v="7"/>
    <x v="19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d v="2016-01-02T20:56:47"/>
    <n v="1449190607"/>
    <x v="2404"/>
    <b v="0"/>
    <n v="0"/>
    <b v="0"/>
    <s v="food/food trucks"/>
    <x v="109"/>
    <n v="0"/>
    <x v="7"/>
    <x v="19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d v="2016-09-03T10:02:55"/>
    <n v="1471096975"/>
    <x v="2405"/>
    <b v="0"/>
    <n v="20"/>
    <b v="0"/>
    <s v="food/food trucks"/>
    <x v="1858"/>
    <n v="1494.1595454545457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d v="2015-01-18T22:39:50"/>
    <n v="1418179190"/>
    <x v="2406"/>
    <b v="0"/>
    <n v="16"/>
    <b v="0"/>
    <s v="food/food trucks"/>
    <x v="1859"/>
    <n v="1278.3540625000001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d v="2015-04-11T02:00:00"/>
    <n v="1426772928"/>
    <x v="2407"/>
    <b v="0"/>
    <n v="33"/>
    <b v="0"/>
    <s v="food/food trucks"/>
    <x v="1860"/>
    <n v="5887.1719354838715"/>
    <x v="7"/>
    <x v="19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d v="2014-11-06T00:22:37"/>
    <n v="1412652157"/>
    <x v="2408"/>
    <b v="0"/>
    <n v="2"/>
    <b v="0"/>
    <s v="food/food trucks"/>
    <x v="418"/>
    <n v="91.389593023255813"/>
    <x v="7"/>
    <x v="19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d v="2015-08-18T17:01:15"/>
    <n v="1437339675"/>
    <x v="2409"/>
    <b v="0"/>
    <n v="6"/>
    <b v="0"/>
    <s v="food/food trucks"/>
    <x v="1861"/>
    <n v="740.04042857142861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d v="2015-09-07T05:47:55"/>
    <n v="1439027275"/>
    <x v="2410"/>
    <b v="0"/>
    <n v="0"/>
    <b v="0"/>
    <s v="food/food trucks"/>
    <x v="109"/>
    <n v="0"/>
    <x v="7"/>
    <x v="19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d v="2015-08-25T13:34:42"/>
    <n v="1437932082"/>
    <x v="2411"/>
    <b v="0"/>
    <n v="3"/>
    <b v="0"/>
    <s v="food/food trucks"/>
    <x v="1862"/>
    <n v="191.76785714285714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d v="2016-11-26T14:41:13"/>
    <n v="1476294073"/>
    <x v="2412"/>
    <b v="0"/>
    <n v="0"/>
    <b v="0"/>
    <s v="food/food trucks"/>
    <x v="109"/>
    <n v="0"/>
    <x v="7"/>
    <x v="19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d v="2014-05-31T19:30:00"/>
    <n v="1398911882"/>
    <x v="2413"/>
    <b v="0"/>
    <n v="3"/>
    <b v="0"/>
    <s v="food/food trucks"/>
    <x v="1863"/>
    <n v="191.76785714285714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d v="2015-08-21T23:59:00"/>
    <n v="1436805660"/>
    <x v="2414"/>
    <b v="0"/>
    <n v="13"/>
    <b v="0"/>
    <s v="food/food trucks"/>
    <x v="1864"/>
    <n v="969.35458333333338"/>
    <x v="7"/>
    <x v="19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d v="2016-07-15T16:42:26"/>
    <n v="1466023346"/>
    <x v="2415"/>
    <b v="0"/>
    <n v="6"/>
    <b v="0"/>
    <s v="food/food trucks"/>
    <x v="1865"/>
    <n v="740.04042857142861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d v="2015-03-14T11:00:00"/>
    <n v="1421343743"/>
    <x v="2416"/>
    <b v="0"/>
    <n v="1"/>
    <b v="0"/>
    <s v="food/food trucks"/>
    <x v="1866"/>
    <n v="50.223295454545458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d v="2014-08-10T17:13:07"/>
    <n v="1405113187"/>
    <x v="2417"/>
    <b v="0"/>
    <n v="0"/>
    <b v="0"/>
    <s v="food/food trucks"/>
    <x v="109"/>
    <n v="0"/>
    <x v="7"/>
    <x v="19"/>
  </r>
  <r>
    <x v="2418"/>
    <s v="Mexican food truck"/>
    <s v="I want to start my food truck business."/>
    <x v="31"/>
    <x v="139"/>
    <x v="2"/>
    <x v="0"/>
    <s v="USD"/>
    <n v="1427225644"/>
    <d v="2015-03-24T15:34:04"/>
    <n v="1422045244"/>
    <x v="2418"/>
    <b v="0"/>
    <n v="5"/>
    <b v="0"/>
    <s v="food/food trucks"/>
    <x v="459"/>
    <n v="347.37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d v="2015-02-18T13:43:09"/>
    <n v="1419097389"/>
    <x v="2419"/>
    <b v="0"/>
    <n v="0"/>
    <b v="0"/>
    <s v="food/food trucks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d v="2014-11-09T21:41:35"/>
    <n v="1410396095"/>
    <x v="2420"/>
    <b v="0"/>
    <n v="36"/>
    <b v="0"/>
    <s v="food/food trucks"/>
    <x v="1867"/>
    <n v="2893.0464999999999"/>
    <x v="7"/>
    <x v="19"/>
  </r>
  <r>
    <x v="2421"/>
    <s v="hot dog cart"/>
    <s v="help me start Merrill's first hot dog cart in this empty lot"/>
    <x v="12"/>
    <x v="116"/>
    <x v="2"/>
    <x v="0"/>
    <s v="USD"/>
    <n v="1424536196"/>
    <d v="2015-02-21T12:29:56"/>
    <n v="1421944196"/>
    <x v="2421"/>
    <b v="0"/>
    <n v="1"/>
    <b v="0"/>
    <s v="food/food trucks"/>
    <x v="374"/>
    <n v="50.223295454545458"/>
    <x v="7"/>
    <x v="19"/>
  </r>
  <r>
    <x v="2422"/>
    <s v="Help starting a family owned food truck"/>
    <s v="Family owned business serving BBQ and seafood to the public"/>
    <x v="2"/>
    <x v="116"/>
    <x v="2"/>
    <x v="0"/>
    <s v="USD"/>
    <n v="1426091036"/>
    <d v="2015-03-11T12:23:56"/>
    <n v="1423502636"/>
    <x v="2422"/>
    <b v="0"/>
    <n v="1"/>
    <b v="0"/>
    <s v="food/food trucks"/>
    <x v="418"/>
    <n v="50.223295454545458"/>
    <x v="7"/>
    <x v="19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d v="2014-12-31T12:54:50"/>
    <n v="1417452890"/>
    <x v="2423"/>
    <b v="0"/>
    <n v="1"/>
    <b v="0"/>
    <s v="food/food trucks"/>
    <x v="473"/>
    <n v="50.223295454545458"/>
    <x v="7"/>
    <x v="19"/>
  </r>
  <r>
    <x v="2424"/>
    <s v="Lily and Memphs"/>
    <s v="Great and creative food from the heart in the form of a sweet food truck!"/>
    <x v="31"/>
    <x v="622"/>
    <x v="2"/>
    <x v="0"/>
    <s v="USD"/>
    <n v="1414445108"/>
    <d v="2014-10-27T17:25:08"/>
    <n v="1411853108"/>
    <x v="2424"/>
    <b v="0"/>
    <n v="9"/>
    <b v="0"/>
    <s v="food/food trucks"/>
    <x v="1868"/>
    <n v="751.21245614035092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d v="2016-05-27T18:04:00"/>
    <n v="1463090149"/>
    <x v="2425"/>
    <b v="0"/>
    <n v="1"/>
    <b v="0"/>
    <s v="food/food trucks"/>
    <x v="1869"/>
    <n v="50.223295454545458"/>
    <x v="7"/>
    <x v="19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d v="2015-08-08T00:04:52"/>
    <n v="1433822692"/>
    <x v="2426"/>
    <b v="0"/>
    <n v="0"/>
    <b v="0"/>
    <s v="food/food trucks"/>
    <x v="109"/>
    <n v="0"/>
    <x v="7"/>
    <x v="19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d v="2016-03-23T02:38:53"/>
    <n v="1455262733"/>
    <x v="2427"/>
    <b v="0"/>
    <n v="1"/>
    <b v="0"/>
    <s v="food/food trucks"/>
    <x v="133"/>
    <n v="50.223295454545458"/>
    <x v="7"/>
    <x v="19"/>
  </r>
  <r>
    <x v="2428"/>
    <s v="Premium Burgers"/>
    <s v="From Moo 2 You! We want to offer premium burgers to a taco flooded environment."/>
    <x v="19"/>
    <x v="116"/>
    <x v="2"/>
    <x v="0"/>
    <s v="USD"/>
    <n v="1426182551"/>
    <d v="2015-03-12T13:49:11"/>
    <n v="1423594151"/>
    <x v="2428"/>
    <b v="0"/>
    <n v="1"/>
    <b v="0"/>
    <s v="food/food trucks"/>
    <x v="1870"/>
    <n v="50.223295454545458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d v="2017-02-05T12:44:00"/>
    <n v="1483131966"/>
    <x v="2429"/>
    <b v="0"/>
    <n v="4"/>
    <b v="0"/>
    <s v="food/food trucks"/>
    <x v="1871"/>
    <n v="227.77278688524589"/>
    <x v="7"/>
    <x v="19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d v="2016-02-11T23:08:24"/>
    <n v="1452654504"/>
    <x v="2430"/>
    <b v="0"/>
    <n v="2"/>
    <b v="0"/>
    <s v="food/food trucks"/>
    <x v="449"/>
    <n v="91.389593023255813"/>
    <x v="7"/>
    <x v="19"/>
  </r>
  <r>
    <x v="2431"/>
    <s v="Murphy's good eatin'"/>
    <s v="Go to Colorado and run a food truck with homemade food of all kinds."/>
    <x v="57"/>
    <x v="369"/>
    <x v="2"/>
    <x v="0"/>
    <s v="USD"/>
    <n v="1467080613"/>
    <d v="2016-06-27T22:23:33"/>
    <n v="1461896613"/>
    <x v="2431"/>
    <b v="0"/>
    <n v="2"/>
    <b v="0"/>
    <s v="food/food trucks"/>
    <x v="133"/>
    <n v="91.389593023255813"/>
    <x v="7"/>
    <x v="19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d v="2015-03-08T01:14:57"/>
    <n v="1423199697"/>
    <x v="2432"/>
    <b v="0"/>
    <n v="2"/>
    <b v="0"/>
    <s v="food/food trucks"/>
    <x v="107"/>
    <n v="91.389593023255813"/>
    <x v="7"/>
    <x v="19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d v="2016-02-27T17:35:43"/>
    <n v="1454016943"/>
    <x v="2433"/>
    <b v="0"/>
    <n v="0"/>
    <b v="0"/>
    <s v="food/food trucks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d v="2015-08-04T00:27:54"/>
    <n v="1435206474"/>
    <x v="2434"/>
    <b v="0"/>
    <n v="2"/>
    <b v="0"/>
    <s v="food/food trucks"/>
    <x v="1872"/>
    <n v="91.3895930232558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d v="2015-10-05T02:39:46"/>
    <n v="1441435186"/>
    <x v="2435"/>
    <b v="0"/>
    <n v="4"/>
    <b v="0"/>
    <s v="food/food trucks"/>
    <x v="1873"/>
    <n v="227.77278688524589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d v="2016-01-29T10:46:10"/>
    <n v="1448894770"/>
    <x v="2436"/>
    <b v="0"/>
    <n v="2"/>
    <b v="0"/>
    <s v="food/food trucks"/>
    <x v="1874"/>
    <n v="91.389593023255813"/>
    <x v="7"/>
    <x v="19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d v="2015-03-17T14:00:00"/>
    <n v="1422400188"/>
    <x v="2437"/>
    <b v="0"/>
    <n v="0"/>
    <b v="0"/>
    <s v="food/food trucks"/>
    <x v="109"/>
    <n v="0"/>
    <x v="7"/>
    <x v="19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d v="2015-12-07T18:57:42"/>
    <n v="1444341462"/>
    <x v="2438"/>
    <b v="0"/>
    <n v="1"/>
    <b v="0"/>
    <s v="food/food trucks"/>
    <x v="119"/>
    <n v="50.223295454545458"/>
    <x v="7"/>
    <x v="19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d v="2015-10-18T15:38:49"/>
    <n v="1442605129"/>
    <x v="2439"/>
    <b v="0"/>
    <n v="0"/>
    <b v="0"/>
    <s v="food/food trucks"/>
    <x v="109"/>
    <n v="0"/>
    <x v="7"/>
    <x v="1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d v="2016-02-13T17:35:13"/>
    <n v="1452807313"/>
    <x v="2440"/>
    <b v="0"/>
    <n v="2"/>
    <b v="0"/>
    <s v="food/food trucks"/>
    <x v="418"/>
    <n v="91.389593023255813"/>
    <x v="7"/>
    <x v="19"/>
  </r>
  <r>
    <x v="2441"/>
    <s v="Bring Alchemy Pops to the People!"/>
    <s v="YOU can help Alchemy Pops POP up on a street near you!"/>
    <x v="51"/>
    <x v="1678"/>
    <x v="0"/>
    <x v="0"/>
    <s v="USD"/>
    <n v="1437627540"/>
    <d v="2015-07-23T00:59:00"/>
    <n v="1435806054"/>
    <x v="2441"/>
    <b v="0"/>
    <n v="109"/>
    <b v="1"/>
    <s v="food/small batch"/>
    <x v="1875"/>
    <n v="7005"/>
    <x v="7"/>
    <x v="33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d v="2015-03-19T11:00:28"/>
    <n v="1424188828"/>
    <x v="2442"/>
    <b v="0"/>
    <n v="372"/>
    <b v="1"/>
    <s v="food/small batch"/>
    <x v="1876"/>
    <n v="30226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d v="2014-08-15T11:00:22"/>
    <n v="1405522822"/>
    <x v="2443"/>
    <b v="0"/>
    <n v="311"/>
    <b v="1"/>
    <s v="food/small batch"/>
    <x v="1877"/>
    <n v="30136.55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d v="2016-05-25T14:06:31"/>
    <n v="1461607591"/>
    <x v="2444"/>
    <b v="0"/>
    <n v="61"/>
    <b v="1"/>
    <s v="food/small batch"/>
    <x v="1878"/>
    <n v="5367.37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d v="2015-09-26T00:33:41"/>
    <n v="1440650021"/>
    <x v="2445"/>
    <b v="0"/>
    <n v="115"/>
    <b v="1"/>
    <s v="food/small batch"/>
    <x v="1789"/>
    <n v="9626.2959999999985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d v="2016-11-26T11:27:51"/>
    <n v="1477578471"/>
    <x v="2446"/>
    <b v="0"/>
    <n v="111"/>
    <b v="1"/>
    <s v="food/small batch"/>
    <x v="1879"/>
    <n v="8121.8957142857153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d v="2016-11-12T00:00:00"/>
    <n v="1476184593"/>
    <x v="2447"/>
    <b v="0"/>
    <n v="337"/>
    <b v="1"/>
    <s v="food/small batch"/>
    <x v="1880"/>
    <n v="23306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d v="2016-08-31T01:36:00"/>
    <n v="1472110513"/>
    <x v="2448"/>
    <b v="0"/>
    <n v="9"/>
    <b v="1"/>
    <s v="food/small batch"/>
    <x v="1881"/>
    <n v="751.21245614035092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d v="2014-11-30T00:25:15"/>
    <n v="1414725915"/>
    <x v="2449"/>
    <b v="0"/>
    <n v="120"/>
    <b v="1"/>
    <s v="food/small batch"/>
    <x v="1277"/>
    <n v="10427.011111111111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d v="2014-10-27T23:11:00"/>
    <n v="1411177456"/>
    <x v="2450"/>
    <b v="0"/>
    <n v="102"/>
    <b v="1"/>
    <s v="food/small batch"/>
    <x v="1882"/>
    <n v="9930.405999999999"/>
    <x v="7"/>
    <x v="33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d v="2017-03-05T17:48:10"/>
    <n v="1487022490"/>
    <x v="2451"/>
    <b v="0"/>
    <n v="186"/>
    <b v="1"/>
    <s v="food/small batch"/>
    <x v="1883"/>
    <n v="17228.833333333332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d v="2015-12-29T19:00:00"/>
    <n v="1448914500"/>
    <x v="2452"/>
    <b v="0"/>
    <n v="15"/>
    <b v="1"/>
    <s v="food/small batch"/>
    <x v="1884"/>
    <n v="2424.782608695652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d v="2017-02-02T12:36:49"/>
    <n v="1483461409"/>
    <x v="2453"/>
    <b v="0"/>
    <n v="67"/>
    <b v="1"/>
    <s v="food/small batch"/>
    <x v="1885"/>
    <n v="6906.636363636364"/>
    <x v="7"/>
    <x v="33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d v="2017-03-11T00:50:08"/>
    <n v="1486183808"/>
    <x v="2454"/>
    <b v="0"/>
    <n v="130"/>
    <b v="1"/>
    <s v="food/small batch"/>
    <x v="1886"/>
    <n v="13897.104000000001"/>
    <x v="7"/>
    <x v="33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d v="2016-04-20T14:45:50"/>
    <n v="1458758750"/>
    <x v="2455"/>
    <b v="0"/>
    <n v="16"/>
    <b v="1"/>
    <s v="food/small batch"/>
    <x v="1887"/>
    <n v="1278.3540625000001"/>
    <x v="7"/>
    <x v="33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d v="2017-02-25T19:03:59"/>
    <n v="1485471839"/>
    <x v="2456"/>
    <b v="0"/>
    <n v="67"/>
    <b v="1"/>
    <s v="food/small batch"/>
    <x v="1888"/>
    <n v="6906.636363636364"/>
    <x v="7"/>
    <x v="33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d v="2016-03-24T09:27:36"/>
    <n v="1456237656"/>
    <x v="2457"/>
    <b v="0"/>
    <n v="124"/>
    <b v="1"/>
    <s v="food/small batch"/>
    <x v="1889"/>
    <n v="16531.53"/>
    <x v="7"/>
    <x v="33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d v="2016-06-09T15:00:00"/>
    <n v="1462481718"/>
    <x v="2458"/>
    <b v="0"/>
    <n v="80"/>
    <b v="1"/>
    <s v="food/small batch"/>
    <x v="1890"/>
    <n v="7609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d v="2016-03-23T10:18:05"/>
    <n v="1454858285"/>
    <x v="2459"/>
    <b v="0"/>
    <n v="282"/>
    <b v="1"/>
    <s v="food/small batch"/>
    <x v="1891"/>
    <n v="30675"/>
    <x v="7"/>
    <x v="33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d v="2017-01-03T00:17:00"/>
    <n v="1480480167"/>
    <x v="2460"/>
    <b v="0"/>
    <n v="68"/>
    <b v="1"/>
    <s v="food/small batch"/>
    <x v="1892"/>
    <n v="4475.4349999999995"/>
    <x v="7"/>
    <x v="33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d v="2011-09-30T23:00:00"/>
    <n v="1314577097"/>
    <x v="2461"/>
    <b v="0"/>
    <n v="86"/>
    <b v="1"/>
    <s v="music/indie rock"/>
    <x v="965"/>
    <n v="7921.625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d v="2012-07-19T00:28:16"/>
    <n v="1340944096"/>
    <x v="2462"/>
    <b v="0"/>
    <n v="115"/>
    <b v="1"/>
    <s v="music/indie rock"/>
    <x v="1893"/>
    <n v="9626.2959999999985"/>
    <x v="4"/>
    <x v="14"/>
  </r>
  <r>
    <x v="2463"/>
    <s v="Emma Ate the Lion &quot;Songs Two Count Too&quot;"/>
    <s v="Emma Ate The Lion's debut full length album"/>
    <x v="13"/>
    <x v="66"/>
    <x v="0"/>
    <x v="0"/>
    <s v="USD"/>
    <n v="1366138800"/>
    <d v="2013-04-16T15:00:00"/>
    <n v="1362710425"/>
    <x v="2463"/>
    <b v="0"/>
    <n v="75"/>
    <b v="1"/>
    <s v="music/indie rock"/>
    <x v="63"/>
    <n v="6039.7753846153846"/>
    <x v="4"/>
    <x v="14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d v="2015-09-30T15:29:00"/>
    <n v="1441143397"/>
    <x v="2464"/>
    <b v="0"/>
    <n v="43"/>
    <b v="1"/>
    <s v="music/indie rock"/>
    <x v="206"/>
    <n v="5251.2666666666664"/>
    <x v="4"/>
    <x v="14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d v="2012-09-23T13:15:48"/>
    <n v="1345828548"/>
    <x v="2465"/>
    <b v="0"/>
    <n v="48"/>
    <b v="1"/>
    <s v="music/indie rock"/>
    <x v="1894"/>
    <n v="6681.7362499999999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d v="2013-05-08T22:27:33"/>
    <n v="1365474453"/>
    <x v="2466"/>
    <b v="0"/>
    <n v="52"/>
    <b v="1"/>
    <s v="music/indie rock"/>
    <x v="31"/>
    <n v="4562.0091666666667"/>
    <x v="4"/>
    <x v="14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d v="2012-05-10T13:00:00"/>
    <n v="1335473931"/>
    <x v="2467"/>
    <b v="0"/>
    <n v="43"/>
    <b v="1"/>
    <s v="music/indie rock"/>
    <x v="23"/>
    <n v="5251.2666666666664"/>
    <x v="4"/>
    <x v="14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d v="2012-10-28T01:00:00"/>
    <n v="1348285321"/>
    <x v="2468"/>
    <b v="0"/>
    <n v="58"/>
    <b v="1"/>
    <s v="music/indie rock"/>
    <x v="1895"/>
    <n v="5705.3728571428574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d v="2011-02-08T06:18:49"/>
    <n v="1295000329"/>
    <x v="2469"/>
    <b v="0"/>
    <n v="47"/>
    <b v="1"/>
    <s v="music/indie rock"/>
    <x v="981"/>
    <n v="4347.336956521739"/>
    <x v="4"/>
    <x v="14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d v="2012-05-23T21:47:35"/>
    <n v="1335232055"/>
    <x v="2470"/>
    <b v="0"/>
    <n v="36"/>
    <b v="1"/>
    <s v="music/indie rock"/>
    <x v="1896"/>
    <n v="2893.0464999999999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d v="2012-01-25T19:49:52"/>
    <n v="1324079392"/>
    <x v="2471"/>
    <b v="0"/>
    <n v="17"/>
    <b v="1"/>
    <s v="music/indie rock"/>
    <x v="602"/>
    <n v="1808.755660377358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d v="2010-09-03T21:03:00"/>
    <n v="1277433980"/>
    <x v="2472"/>
    <b v="0"/>
    <n v="104"/>
    <b v="1"/>
    <s v="music/indie rock"/>
    <x v="1897"/>
    <n v="11106.835333333333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d v="2012-11-10T14:57:49"/>
    <n v="1349978269"/>
    <x v="2473"/>
    <b v="0"/>
    <n v="47"/>
    <b v="1"/>
    <s v="music/indie rock"/>
    <x v="31"/>
    <n v="4347.336956521739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d v="2010-10-10T20:16:16"/>
    <n v="1282868176"/>
    <x v="2474"/>
    <b v="0"/>
    <n v="38"/>
    <b v="1"/>
    <s v="music/indie rock"/>
    <x v="1898"/>
    <n v="2935.7157894736843"/>
    <x v="4"/>
    <x v="14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d v="2010-07-10T18:00:00"/>
    <n v="1273647255"/>
    <x v="2475"/>
    <b v="0"/>
    <n v="81"/>
    <b v="1"/>
    <s v="music/indie rock"/>
    <x v="1262"/>
    <n v="4602.4861538461537"/>
    <x v="4"/>
    <x v="14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d v="2014-11-03T04:52:50"/>
    <n v="1412149970"/>
    <x v="2476"/>
    <b v="0"/>
    <n v="55"/>
    <b v="1"/>
    <s v="music/indie rock"/>
    <x v="1899"/>
    <n v="4138.9825000000001"/>
    <x v="4"/>
    <x v="14"/>
  </r>
  <r>
    <x v="2477"/>
    <s v="Debut Album"/>
    <s v="Releasing my first album in August, and I need your help in order to get it done!"/>
    <x v="47"/>
    <x v="1707"/>
    <x v="0"/>
    <x v="0"/>
    <s v="USD"/>
    <n v="1344789345"/>
    <d v="2012-08-12T12:35:45"/>
    <n v="1340901345"/>
    <x v="2477"/>
    <b v="0"/>
    <n v="41"/>
    <b v="1"/>
    <s v="music/indie rock"/>
    <x v="1900"/>
    <n v="2792.8691304347826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d v="2013-01-13T18:48:33"/>
    <n v="1355525313"/>
    <x v="2478"/>
    <b v="0"/>
    <n v="79"/>
    <b v="1"/>
    <s v="music/indie rock"/>
    <x v="1901"/>
    <n v="5590.7553846153851"/>
    <x v="4"/>
    <x v="14"/>
  </r>
  <r>
    <x v="2479"/>
    <s v="FUEL FAKE NATIVES"/>
    <s v="Fake Natives is headed on tour this summer. Help them fill their tank with fossil fuels."/>
    <x v="43"/>
    <x v="1709"/>
    <x v="0"/>
    <x v="0"/>
    <s v="USD"/>
    <n v="1343440800"/>
    <d v="2012-07-27T22:00:00"/>
    <n v="1342545994"/>
    <x v="2479"/>
    <b v="0"/>
    <n v="16"/>
    <b v="1"/>
    <s v="music/indie rock"/>
    <x v="1902"/>
    <n v="1278.3540625000001"/>
    <x v="4"/>
    <x v="14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d v="2015-10-10T18:28:04"/>
    <n v="1439332084"/>
    <x v="2480"/>
    <b v="0"/>
    <n v="8"/>
    <b v="1"/>
    <s v="music/indie rock"/>
    <x v="31"/>
    <n v="570.671875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d v="2012-04-30T11:30:08"/>
    <n v="1333207808"/>
    <x v="2481"/>
    <b v="0"/>
    <n v="95"/>
    <b v="1"/>
    <s v="music/indie rock"/>
    <x v="1903"/>
    <n v="10819.427777777779"/>
    <x v="4"/>
    <x v="14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d v="2011-08-01T14:46:23"/>
    <n v="1308336383"/>
    <x v="2482"/>
    <b v="0"/>
    <n v="25"/>
    <b v="1"/>
    <s v="music/indie rock"/>
    <x v="1787"/>
    <n v="1634.83275"/>
    <x v="4"/>
    <x v="14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d v="2012-05-01T13:00:03"/>
    <n v="1330711203"/>
    <x v="2483"/>
    <b v="0"/>
    <n v="19"/>
    <b v="1"/>
    <s v="music/indie rock"/>
    <x v="1904"/>
    <n v="2005.972972972972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d v="2011-09-15T18:00:03"/>
    <n v="1313532003"/>
    <x v="2484"/>
    <b v="0"/>
    <n v="90"/>
    <b v="1"/>
    <s v="music/indie rock"/>
    <x v="1905"/>
    <n v="6285.2591666666667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d v="2011-10-12T19:57:59"/>
    <n v="1315439879"/>
    <x v="2485"/>
    <b v="0"/>
    <n v="41"/>
    <b v="1"/>
    <s v="music/indie rock"/>
    <x v="1906"/>
    <n v="2792.8691304347826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d v="2012-04-22T12:59:36"/>
    <n v="1332521976"/>
    <x v="2486"/>
    <b v="0"/>
    <n v="30"/>
    <b v="1"/>
    <s v="music/indie rock"/>
    <x v="1907"/>
    <n v="2533.3331250000001"/>
    <x v="4"/>
    <x v="14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d v="2012-05-26T21:59:57"/>
    <n v="1335491997"/>
    <x v="2487"/>
    <b v="0"/>
    <n v="38"/>
    <b v="1"/>
    <s v="music/indie rock"/>
    <x v="1908"/>
    <n v="2935.7157894736843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d v="2011-11-16T12:11:48"/>
    <n v="1318864308"/>
    <x v="2488"/>
    <b v="0"/>
    <n v="65"/>
    <b v="1"/>
    <s v="music/indie rock"/>
    <x v="1909"/>
    <n v="5722.2508333333344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d v="2013-05-09T12:33:59"/>
    <n v="1365525239"/>
    <x v="2489"/>
    <b v="0"/>
    <n v="75"/>
    <b v="1"/>
    <s v="music/indie rock"/>
    <x v="1910"/>
    <n v="6039.7753846153846"/>
    <x v="4"/>
    <x v="14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d v="2012-06-23T01:27:56"/>
    <n v="1335245276"/>
    <x v="2490"/>
    <b v="0"/>
    <n v="16"/>
    <b v="1"/>
    <s v="music/indie rock"/>
    <x v="1911"/>
    <n v="1278.3540625000001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d v="2011-01-15T21:51:00"/>
    <n v="1293739714"/>
    <x v="2491"/>
    <b v="0"/>
    <n v="10"/>
    <b v="1"/>
    <s v="music/indie rock"/>
    <x v="1912"/>
    <n v="842.98978723404264"/>
    <x v="4"/>
    <x v="14"/>
  </r>
  <r>
    <x v="2492"/>
    <s v="SUPER NICE EP 2012"/>
    <s v="We're a band from Hawaii trying to produce our first EP and we need help!"/>
    <x v="20"/>
    <x v="661"/>
    <x v="0"/>
    <x v="0"/>
    <s v="USD"/>
    <n v="1339840740"/>
    <d v="2012-06-16T05:59:00"/>
    <n v="1335397188"/>
    <x v="2492"/>
    <b v="0"/>
    <n v="27"/>
    <b v="1"/>
    <s v="music/indie rock"/>
    <x v="1054"/>
    <n v="3204.2722222222224"/>
    <x v="4"/>
    <x v="14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d v="2013-04-29T00:02:20"/>
    <n v="1363320140"/>
    <x v="2493"/>
    <b v="0"/>
    <n v="259"/>
    <b v="1"/>
    <s v="music/indie rock"/>
    <x v="1913"/>
    <n v="25740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d v="2012-05-23T11:29:04"/>
    <n v="1335194944"/>
    <x v="2494"/>
    <b v="0"/>
    <n v="39"/>
    <b v="1"/>
    <s v="music/indie rock"/>
    <x v="1914"/>
    <n v="2905.058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d v="2012-06-06T18:42:55"/>
    <n v="1336430575"/>
    <x v="2495"/>
    <b v="0"/>
    <n v="42"/>
    <b v="1"/>
    <s v="music/indie rock"/>
    <x v="1915"/>
    <n v="2399.1906250000002"/>
    <x v="4"/>
    <x v="14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d v="2013-03-29T18:54:52"/>
    <n v="1361577292"/>
    <x v="2496"/>
    <b v="0"/>
    <n v="10"/>
    <b v="1"/>
    <s v="music/indie rock"/>
    <x v="31"/>
    <n v="842.98978723404264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d v="2011-08-05T17:05:38"/>
    <n v="1309986338"/>
    <x v="2497"/>
    <b v="0"/>
    <n v="56"/>
    <b v="1"/>
    <s v="music/indie rock"/>
    <x v="1916"/>
    <n v="4556.6774999999998"/>
    <x v="4"/>
    <x v="14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d v="2015-01-27T19:13:07"/>
    <n v="1421190787"/>
    <x v="2498"/>
    <b v="0"/>
    <n v="20"/>
    <b v="1"/>
    <s v="music/indie rock"/>
    <x v="1917"/>
    <n v="1494.1595454545457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d v="2012-12-31T14:00:00"/>
    <n v="1352820837"/>
    <x v="2499"/>
    <b v="0"/>
    <n v="170"/>
    <b v="1"/>
    <s v="music/indie rock"/>
    <x v="1918"/>
    <n v="18868.25"/>
    <x v="4"/>
    <x v="14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d v="2012-06-23T14:32:55"/>
    <n v="1337884375"/>
    <x v="2500"/>
    <b v="0"/>
    <n v="29"/>
    <b v="1"/>
    <s v="music/indie rock"/>
    <x v="1614"/>
    <n v="2554.6396296296298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d v="2015-09-27T14:38:24"/>
    <n v="1440787104"/>
    <x v="2501"/>
    <b v="0"/>
    <n v="7"/>
    <b v="0"/>
    <s v="food/restaurants"/>
    <x v="1919"/>
    <n v="705.95522388059703"/>
    <x v="7"/>
    <x v="3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d v="2014-09-21T15:48:38"/>
    <n v="1407440918"/>
    <x v="2502"/>
    <b v="0"/>
    <n v="5"/>
    <b v="0"/>
    <s v="food/restaurants"/>
    <x v="1920"/>
    <n v="347.37"/>
    <x v="7"/>
    <x v="34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d v="2016-06-07T17:06:00"/>
    <n v="1462743308"/>
    <x v="2503"/>
    <b v="0"/>
    <n v="0"/>
    <b v="0"/>
    <s v="food/restaurants"/>
    <x v="109"/>
    <n v="0"/>
    <x v="7"/>
    <x v="34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d v="2014-11-14T21:22:14"/>
    <n v="1413418934"/>
    <x v="2504"/>
    <b v="0"/>
    <n v="0"/>
    <b v="0"/>
    <s v="food/restaurants"/>
    <x v="109"/>
    <n v="0"/>
    <x v="7"/>
    <x v="3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d v="2015-03-13T20:20:16"/>
    <n v="1423704016"/>
    <x v="2505"/>
    <b v="0"/>
    <n v="0"/>
    <b v="0"/>
    <s v="food/restaurants"/>
    <x v="109"/>
    <n v="0"/>
    <x v="7"/>
    <x v="34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d v="2015-10-03T17:00:00"/>
    <n v="1441955269"/>
    <x v="2506"/>
    <b v="0"/>
    <n v="2"/>
    <b v="0"/>
    <s v="food/restaurants"/>
    <x v="722"/>
    <n v="91.389593023255813"/>
    <x v="7"/>
    <x v="34"/>
  </r>
  <r>
    <x v="2507"/>
    <s v="Help Cafe Talavera get a New Kitchen!"/>
    <s v="Unique dishes for a unique city!."/>
    <x v="350"/>
    <x v="117"/>
    <x v="2"/>
    <x v="0"/>
    <s v="USD"/>
    <n v="1431308704"/>
    <d v="2015-05-10T21:45:04"/>
    <n v="1428716704"/>
    <x v="2507"/>
    <b v="0"/>
    <n v="0"/>
    <b v="0"/>
    <s v="food/restaurants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d v="2014-08-14T18:50:34"/>
    <n v="1405464634"/>
    <x v="2508"/>
    <b v="0"/>
    <n v="0"/>
    <b v="0"/>
    <s v="food/restaurants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d v="2015-04-20T14:25:49"/>
    <n v="1424719549"/>
    <x v="2509"/>
    <b v="0"/>
    <n v="28"/>
    <b v="0"/>
    <s v="food/restaurants"/>
    <x v="1921"/>
    <n v="3472.1178947368426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d v="2015-05-14T19:56:12"/>
    <n v="1426463772"/>
    <x v="2510"/>
    <b v="0"/>
    <n v="2"/>
    <b v="0"/>
    <s v="food/restaurants"/>
    <x v="840"/>
    <n v="91.389593023255813"/>
    <x v="7"/>
    <x v="34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d v="2016-02-01T06:43:33"/>
    <n v="1451731413"/>
    <x v="2511"/>
    <b v="0"/>
    <n v="0"/>
    <b v="0"/>
    <s v="food/restaurants"/>
    <x v="109"/>
    <n v="0"/>
    <x v="7"/>
    <x v="34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d v="2014-12-13T17:02:41"/>
    <n v="1417208561"/>
    <x v="2512"/>
    <b v="0"/>
    <n v="0"/>
    <b v="0"/>
    <s v="food/restaurants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d v="2017-02-25T20:09:49"/>
    <n v="1482883789"/>
    <x v="2513"/>
    <b v="0"/>
    <n v="0"/>
    <b v="0"/>
    <s v="food/restaurants"/>
    <x v="109"/>
    <n v="0"/>
    <x v="7"/>
    <x v="34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d v="2014-08-20T05:21:17"/>
    <n v="1407057677"/>
    <x v="2514"/>
    <b v="0"/>
    <n v="4"/>
    <b v="0"/>
    <s v="food/restaurants"/>
    <x v="1922"/>
    <n v="227.77278688524589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d v="2015-02-22T16:09:13"/>
    <n v="1422043753"/>
    <x v="2515"/>
    <b v="0"/>
    <n v="12"/>
    <b v="0"/>
    <s v="food/restaurants"/>
    <x v="1923"/>
    <n v="1176.7069565217391"/>
    <x v="7"/>
    <x v="34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d v="2014-11-29T12:40:52"/>
    <n v="1414683652"/>
    <x v="2516"/>
    <b v="0"/>
    <n v="0"/>
    <b v="0"/>
    <s v="food/restaurants"/>
    <x v="109"/>
    <n v="0"/>
    <x v="7"/>
    <x v="34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d v="2015-03-19T14:15:30"/>
    <n v="1424200530"/>
    <x v="2517"/>
    <b v="0"/>
    <n v="33"/>
    <b v="0"/>
    <s v="food/restaurants"/>
    <x v="1924"/>
    <n v="5887.1719354838715"/>
    <x v="7"/>
    <x v="34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d v="2014-11-13T13:20:28"/>
    <n v="1413303628"/>
    <x v="2518"/>
    <b v="0"/>
    <n v="0"/>
    <b v="0"/>
    <s v="food/restaurants"/>
    <x v="109"/>
    <n v="0"/>
    <x v="7"/>
    <x v="34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d v="2014-07-18T23:43:24"/>
    <n v="1403149404"/>
    <x v="2519"/>
    <b v="0"/>
    <n v="4"/>
    <b v="0"/>
    <s v="food/restaurants"/>
    <x v="1925"/>
    <n v="227.77278688524589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d v="2016-10-15T15:21:00"/>
    <n v="1472567085"/>
    <x v="2520"/>
    <b v="0"/>
    <n v="0"/>
    <b v="0"/>
    <s v="food/restaurants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d v="2015-10-13T19:13:41"/>
    <n v="1442963621"/>
    <x v="2521"/>
    <b v="0"/>
    <n v="132"/>
    <b v="1"/>
    <s v="music/classical music"/>
    <x v="1926"/>
    <n v="8142.9949999999999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d v="2016-04-22T10:52:00"/>
    <n v="1459431960"/>
    <x v="2522"/>
    <b v="0"/>
    <n v="27"/>
    <b v="1"/>
    <s v="music/classical music"/>
    <x v="31"/>
    <n v="3204.2722222222224"/>
    <x v="4"/>
    <x v="35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d v="2014-11-17T20:24:52"/>
    <n v="1413674692"/>
    <x v="2523"/>
    <b v="0"/>
    <n v="26"/>
    <b v="1"/>
    <s v="music/classical music"/>
    <x v="1927"/>
    <n v="2505.9714285714285"/>
    <x v="4"/>
    <x v="35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d v="2014-12-21T00:30:00"/>
    <n v="1416338557"/>
    <x v="2524"/>
    <b v="0"/>
    <n v="43"/>
    <b v="1"/>
    <s v="music/classical music"/>
    <x v="264"/>
    <n v="5251.2666666666664"/>
    <x v="4"/>
    <x v="35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d v="2012-06-28T16:16:11"/>
    <n v="1338322571"/>
    <x v="2525"/>
    <b v="0"/>
    <n v="80"/>
    <b v="1"/>
    <s v="music/classical music"/>
    <x v="1928"/>
    <n v="7609"/>
    <x v="4"/>
    <x v="3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d v="2014-12-08T00:59:00"/>
    <n v="1415585474"/>
    <x v="2526"/>
    <b v="0"/>
    <n v="33"/>
    <b v="1"/>
    <s v="music/classical music"/>
    <x v="1929"/>
    <n v="5887.1719354838715"/>
    <x v="4"/>
    <x v="35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d v="2013-10-17T23:59:00"/>
    <n v="1380477691"/>
    <x v="2527"/>
    <b v="0"/>
    <n v="71"/>
    <b v="1"/>
    <s v="music/classical music"/>
    <x v="1930"/>
    <n v="5650.0581249999996"/>
    <x v="4"/>
    <x v="35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d v="2015-08-20T07:00:00"/>
    <n v="1438459303"/>
    <x v="2528"/>
    <b v="0"/>
    <n v="81"/>
    <b v="1"/>
    <s v="music/classical music"/>
    <x v="1931"/>
    <n v="4602.4861538461537"/>
    <x v="4"/>
    <x v="35"/>
  </r>
  <r>
    <x v="2529"/>
    <s v="UrbanArias is DC's Contemporary Opera Company"/>
    <s v="Opera. Short. New."/>
    <x v="12"/>
    <x v="1736"/>
    <x v="0"/>
    <x v="0"/>
    <s v="USD"/>
    <n v="1332636975"/>
    <d v="2012-03-24T20:56:15"/>
    <n v="1328752575"/>
    <x v="2529"/>
    <b v="0"/>
    <n v="76"/>
    <b v="1"/>
    <s v="music/classical music"/>
    <x v="1932"/>
    <n v="6833.6214285714286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d v="2015-04-20T00:50:00"/>
    <n v="1426711505"/>
    <x v="2530"/>
    <b v="0"/>
    <n v="48"/>
    <b v="1"/>
    <s v="music/classical music"/>
    <x v="31"/>
    <n v="6681.7362499999999"/>
    <x v="4"/>
    <x v="35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d v="2015-08-14T23:59:00"/>
    <n v="1437668354"/>
    <x v="2531"/>
    <b v="0"/>
    <n v="61"/>
    <b v="1"/>
    <s v="music/classical music"/>
    <x v="84"/>
    <n v="5367.37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d v="2012-08-16T16:22:46"/>
    <n v="1342556566"/>
    <x v="2532"/>
    <b v="0"/>
    <n v="60"/>
    <b v="1"/>
    <s v="music/classical music"/>
    <x v="1933"/>
    <n v="4999.4192857142853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d v="2013-03-01T14:01:08"/>
    <n v="1359568911"/>
    <x v="2533"/>
    <b v="0"/>
    <n v="136"/>
    <b v="1"/>
    <s v="music/classical music"/>
    <x v="1934"/>
    <n v="7652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d v="2010-01-01T02:00:00"/>
    <n v="1257871712"/>
    <x v="2534"/>
    <b v="0"/>
    <n v="14"/>
    <b v="1"/>
    <s v="music/classical music"/>
    <x v="2"/>
    <n v="1006.2454545454545"/>
    <x v="4"/>
    <x v="35"/>
  </r>
  <r>
    <x v="2535"/>
    <s v="Mark Hayes Requiem Recording"/>
    <s v="Mark Hayes: Requiem Recording"/>
    <x v="22"/>
    <x v="1741"/>
    <x v="0"/>
    <x v="0"/>
    <s v="USD"/>
    <n v="1417463945"/>
    <d v="2014-12-01T15:59:05"/>
    <n v="1414781945"/>
    <x v="2535"/>
    <b v="0"/>
    <n v="78"/>
    <b v="1"/>
    <s v="music/classical music"/>
    <x v="640"/>
    <n v="7578.5161538461534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d v="2013-07-29T22:32:46"/>
    <n v="1373337166"/>
    <x v="2536"/>
    <b v="0"/>
    <n v="4"/>
    <b v="1"/>
    <s v="music/classical music"/>
    <x v="1339"/>
    <n v="227.77278688524589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d v="2011-08-01T11:34:15"/>
    <n v="1307028855"/>
    <x v="2537"/>
    <b v="0"/>
    <n v="11"/>
    <b v="1"/>
    <s v="music/classical music"/>
    <x v="1007"/>
    <n v="1461.2"/>
    <x v="4"/>
    <x v="3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d v="2013-02-24T00:59:00"/>
    <n v="1359029661"/>
    <x v="2538"/>
    <b v="0"/>
    <n v="185"/>
    <b v="1"/>
    <s v="music/classical music"/>
    <x v="1935"/>
    <n v="14149.056666666665"/>
    <x v="4"/>
    <x v="35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d v="2015-02-02T17:39:12"/>
    <n v="1417729152"/>
    <x v="2539"/>
    <b v="0"/>
    <n v="59"/>
    <b v="1"/>
    <s v="music/classical music"/>
    <x v="598"/>
    <n v="5506.1350000000002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d v="2011-10-29T12:12:01"/>
    <n v="1314720721"/>
    <x v="2540"/>
    <b v="0"/>
    <n v="27"/>
    <b v="1"/>
    <s v="music/classical music"/>
    <x v="1936"/>
    <n v="3204.272222222222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d v="2013-09-26T06:46:58"/>
    <n v="1375008418"/>
    <x v="2541"/>
    <b v="0"/>
    <n v="63"/>
    <b v="1"/>
    <s v="music/classical music"/>
    <x v="1937"/>
    <n v="4218.583333333333"/>
    <x v="4"/>
    <x v="35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d v="2013-09-30T23:59:00"/>
    <n v="1377252857"/>
    <x v="2542"/>
    <b v="0"/>
    <n v="13"/>
    <b v="1"/>
    <s v="music/classical music"/>
    <x v="1938"/>
    <n v="969.35458333333338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d v="2011-01-01T23:00:00"/>
    <n v="1291257298"/>
    <x v="2543"/>
    <b v="0"/>
    <n v="13"/>
    <b v="1"/>
    <s v="music/classical music"/>
    <x v="1939"/>
    <n v="969.35458333333338"/>
    <x v="4"/>
    <x v="35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d v="2012-07-08T08:29:29"/>
    <n v="1339158569"/>
    <x v="2544"/>
    <b v="0"/>
    <n v="57"/>
    <b v="1"/>
    <s v="music/classical music"/>
    <x v="1940"/>
    <n v="5781.163043478261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d v="2015-02-26T20:30:00"/>
    <n v="1421983138"/>
    <x v="2545"/>
    <b v="0"/>
    <n v="61"/>
    <b v="1"/>
    <s v="music/classical music"/>
    <x v="1941"/>
    <n v="5367.37"/>
    <x v="4"/>
    <x v="35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d v="2013-10-05T01:00:00"/>
    <n v="1378586179"/>
    <x v="2546"/>
    <b v="0"/>
    <n v="65"/>
    <b v="1"/>
    <s v="music/classical music"/>
    <x v="1942"/>
    <n v="5722.2508333333344"/>
    <x v="4"/>
    <x v="35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d v="2012-04-04T13:33:23"/>
    <n v="1330972403"/>
    <x v="2547"/>
    <b v="0"/>
    <n v="134"/>
    <b v="1"/>
    <s v="music/classical music"/>
    <x v="1943"/>
    <n v="19003.183333333334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d v="2016-09-30T00:27:00"/>
    <n v="1473087637"/>
    <x v="2548"/>
    <b v="0"/>
    <n v="37"/>
    <b v="1"/>
    <s v="music/classical music"/>
    <x v="1944"/>
    <n v="4326.8844444444449"/>
    <x v="4"/>
    <x v="35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d v="2013-05-31T13:00:00"/>
    <n v="1366999870"/>
    <x v="2549"/>
    <b v="0"/>
    <n v="37"/>
    <b v="1"/>
    <s v="music/classical music"/>
    <x v="1945"/>
    <n v="4326.8844444444449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d v="2015-10-07T23:59:00"/>
    <n v="1439392406"/>
    <x v="2550"/>
    <b v="0"/>
    <n v="150"/>
    <b v="1"/>
    <s v="music/classical music"/>
    <x v="1946"/>
    <n v="12890.206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d v="2012-03-21T16:48:00"/>
    <n v="1329890585"/>
    <x v="2551"/>
    <b v="0"/>
    <n v="56"/>
    <b v="1"/>
    <s v="music/classical music"/>
    <x v="1947"/>
    <n v="4556.6774999999998"/>
    <x v="4"/>
    <x v="35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d v="2017-03-05T15:26:21"/>
    <n v="1486149981"/>
    <x v="2552"/>
    <b v="0"/>
    <n v="18"/>
    <b v="1"/>
    <s v="music/classical music"/>
    <x v="1635"/>
    <n v="1443.423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d v="2012-09-21T00:46:47"/>
    <n v="1343018807"/>
    <x v="2553"/>
    <b v="0"/>
    <n v="60"/>
    <b v="1"/>
    <s v="music/classical music"/>
    <x v="1948"/>
    <n v="4999.419285714285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d v="2015-05-31T23:59:00"/>
    <n v="1430445163"/>
    <x v="2554"/>
    <b v="0"/>
    <n v="67"/>
    <b v="1"/>
    <s v="music/classical music"/>
    <x v="1949"/>
    <n v="6906.636363636364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d v="2012-05-28T11:43:13"/>
    <n v="1335541393"/>
    <x v="2555"/>
    <b v="0"/>
    <n v="35"/>
    <b v="1"/>
    <s v="music/classical music"/>
    <x v="1950"/>
    <n v="3370.632692307692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d v="2012-12-24T19:47:37"/>
    <n v="1352504857"/>
    <x v="2556"/>
    <b v="0"/>
    <n v="34"/>
    <b v="1"/>
    <s v="music/classical music"/>
    <x v="1951"/>
    <n v="3216.0669696969699"/>
    <x v="4"/>
    <x v="35"/>
  </r>
  <r>
    <x v="2557"/>
    <s v="European Tour"/>
    <s v="Raising money for our concert tour of Switzerland and Germany in June/July 2014"/>
    <x v="42"/>
    <x v="1761"/>
    <x v="0"/>
    <x v="1"/>
    <s v="GBP"/>
    <n v="1400176386"/>
    <d v="2014-05-15T13:53:06"/>
    <n v="1397584386"/>
    <x v="2557"/>
    <b v="0"/>
    <n v="36"/>
    <b v="1"/>
    <s v="music/classical music"/>
    <x v="1952"/>
    <n v="2893.0464999999999"/>
    <x v="4"/>
    <x v="35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d v="2015-05-01T09:59:00"/>
    <n v="1427747906"/>
    <x v="2558"/>
    <b v="0"/>
    <n v="18"/>
    <b v="1"/>
    <s v="music/classical music"/>
    <x v="1953"/>
    <n v="1443.423"/>
    <x v="4"/>
    <x v="35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d v="2011-11-15T15:37:00"/>
    <n v="1318539484"/>
    <x v="2559"/>
    <b v="0"/>
    <n v="25"/>
    <b v="1"/>
    <s v="music/classical music"/>
    <x v="1954"/>
    <n v="1634.83275"/>
    <x v="4"/>
    <x v="35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d v="2015-03-06T18:49:34"/>
    <n v="1423090174"/>
    <x v="2560"/>
    <b v="0"/>
    <n v="21"/>
    <b v="1"/>
    <s v="music/classical music"/>
    <x v="1787"/>
    <n v="1658.1821621621621"/>
    <x v="4"/>
    <x v="35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d v="2015-10-13T08:41:29"/>
    <n v="1442148089"/>
    <x v="2561"/>
    <b v="0"/>
    <n v="0"/>
    <b v="0"/>
    <s v="food/food trucks"/>
    <x v="109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d v="2016-10-11T08:35:39"/>
    <n v="1471005339"/>
    <x v="2562"/>
    <b v="0"/>
    <n v="3"/>
    <b v="0"/>
    <s v="food/food trucks"/>
    <x v="571"/>
    <n v="191.76785714285714"/>
    <x v="7"/>
    <x v="19"/>
  </r>
  <r>
    <x v="2563"/>
    <s v="Phoenix Pearl Boba Tea Truck (Canceled)"/>
    <s v="Michigan based bubble tea and specialty ice cream food truck"/>
    <x v="22"/>
    <x v="117"/>
    <x v="1"/>
    <x v="0"/>
    <s v="USD"/>
    <n v="1438226451"/>
    <d v="2015-07-29T23:20:51"/>
    <n v="1433042451"/>
    <x v="2563"/>
    <b v="0"/>
    <n v="0"/>
    <b v="0"/>
    <s v="food/food trucks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d v="2014-07-31T20:58:19"/>
    <n v="1404262699"/>
    <x v="2564"/>
    <b v="0"/>
    <n v="0"/>
    <b v="0"/>
    <s v="food/food trucks"/>
    <x v="109"/>
    <n v="0"/>
    <x v="7"/>
    <x v="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d v="2016-05-09T16:50:00"/>
    <n v="1457710589"/>
    <x v="2565"/>
    <b v="0"/>
    <n v="1"/>
    <b v="0"/>
    <s v="food/food trucks"/>
    <x v="460"/>
    <n v="50.223295454545458"/>
    <x v="7"/>
    <x v="19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d v="2014-08-21T19:32:28"/>
    <n v="1406071948"/>
    <x v="2566"/>
    <b v="0"/>
    <n v="0"/>
    <b v="0"/>
    <s v="food/food trucks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d v="2015-04-23T17:05:38"/>
    <n v="1427231138"/>
    <x v="2567"/>
    <b v="0"/>
    <n v="2"/>
    <b v="0"/>
    <s v="food/food trucks"/>
    <x v="480"/>
    <n v="91.389593023255813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d v="2016-09-01T11:59:54"/>
    <n v="1470153594"/>
    <x v="2568"/>
    <b v="0"/>
    <n v="1"/>
    <b v="0"/>
    <s v="food/food trucks"/>
    <x v="724"/>
    <n v="50.223295454545458"/>
    <x v="7"/>
    <x v="19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d v="2015-09-16T22:31:52"/>
    <n v="1439865112"/>
    <x v="2569"/>
    <b v="0"/>
    <n v="2"/>
    <b v="0"/>
    <s v="food/food trucks"/>
    <x v="1955"/>
    <n v="91.389593023255813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d v="2017-02-08T17:40:35"/>
    <n v="1483998035"/>
    <x v="2570"/>
    <b v="0"/>
    <n v="2"/>
    <b v="0"/>
    <s v="food/food trucks"/>
    <x v="1956"/>
    <n v="91.389593023255813"/>
    <x v="7"/>
    <x v="19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d v="2016-05-19T04:12:01"/>
    <n v="1458461521"/>
    <x v="2571"/>
    <b v="0"/>
    <n v="4"/>
    <b v="0"/>
    <s v="food/food trucks"/>
    <x v="1161"/>
    <n v="227.77278688524589"/>
    <x v="7"/>
    <x v="19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d v="2015-04-12T22:51:57"/>
    <n v="1426301517"/>
    <x v="2572"/>
    <b v="0"/>
    <n v="0"/>
    <b v="0"/>
    <s v="food/food trucks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d v="2014-08-23T10:12:29"/>
    <n v="1404915149"/>
    <x v="2573"/>
    <b v="0"/>
    <n v="0"/>
    <b v="0"/>
    <s v="food/food trucks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d v="2016-05-18T15:49:05"/>
    <n v="1461786545"/>
    <x v="2574"/>
    <b v="0"/>
    <n v="0"/>
    <b v="0"/>
    <s v="food/food trucks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d v="2015-01-11T22:36:34"/>
    <n v="1418438194"/>
    <x v="2575"/>
    <b v="0"/>
    <n v="0"/>
    <b v="0"/>
    <s v="food/food trucks"/>
    <x v="109"/>
    <n v="0"/>
    <x v="7"/>
    <x v="19"/>
  </r>
  <r>
    <x v="2576"/>
    <s v="2 Go Fast Food (Canceled)"/>
    <s v="A New Twist with an American and Philippine fast food Mobile Trailer."/>
    <x v="3"/>
    <x v="117"/>
    <x v="1"/>
    <x v="0"/>
    <s v="USD"/>
    <n v="1428707647"/>
    <d v="2015-04-10T19:14:07"/>
    <n v="1424823247"/>
    <x v="2576"/>
    <b v="0"/>
    <n v="0"/>
    <b v="0"/>
    <s v="food/food trucks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d v="2014-08-04T15:41:37"/>
    <n v="1405021297"/>
    <x v="2577"/>
    <b v="0"/>
    <n v="0"/>
    <b v="0"/>
    <s v="food/food trucks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d v="2015-10-09T13:00:00"/>
    <n v="1440203579"/>
    <x v="2578"/>
    <b v="0"/>
    <n v="0"/>
    <b v="0"/>
    <s v="food/food trucks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d v="2014-09-15T15:55:03"/>
    <n v="1405626903"/>
    <x v="2579"/>
    <b v="0"/>
    <n v="12"/>
    <b v="0"/>
    <s v="food/food trucks"/>
    <x v="1957"/>
    <n v="1176.7069565217391"/>
    <x v="7"/>
    <x v="19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d v="2015-05-15T23:00:00"/>
    <n v="1429170603"/>
    <x v="2580"/>
    <b v="0"/>
    <n v="2"/>
    <b v="0"/>
    <s v="food/food trucks"/>
    <x v="722"/>
    <n v="91.389593023255813"/>
    <x v="7"/>
    <x v="19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d v="2015-11-16T12:04:58"/>
    <n v="1445094298"/>
    <x v="2581"/>
    <b v="0"/>
    <n v="11"/>
    <b v="0"/>
    <s v="food/food trucks"/>
    <x v="1958"/>
    <n v="1461.2"/>
    <x v="7"/>
    <x v="19"/>
  </r>
  <r>
    <x v="2582"/>
    <s v="Drunken Wings"/>
    <s v="The place where chicken meets liquor for the first time!"/>
    <x v="161"/>
    <x v="116"/>
    <x v="2"/>
    <x v="0"/>
    <s v="USD"/>
    <n v="1477784634"/>
    <d v="2016-10-29T19:43:54"/>
    <n v="1475192634"/>
    <x v="2582"/>
    <b v="0"/>
    <n v="1"/>
    <b v="0"/>
    <s v="food/food trucks"/>
    <x v="1959"/>
    <n v="50.223295454545458"/>
    <x v="7"/>
    <x v="19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d v="2015-03-16T13:28:00"/>
    <n v="1421346480"/>
    <x v="2583"/>
    <b v="0"/>
    <n v="5"/>
    <b v="0"/>
    <s v="food/food trucks"/>
    <x v="724"/>
    <n v="347.37"/>
    <x v="7"/>
    <x v="19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d v="2015-06-15T00:09:29"/>
    <n v="1431749369"/>
    <x v="2584"/>
    <b v="0"/>
    <n v="0"/>
    <b v="0"/>
    <s v="food/food trucks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d v="2014-07-05T19:07:12"/>
    <n v="1402009632"/>
    <x v="2585"/>
    <b v="0"/>
    <n v="1"/>
    <b v="0"/>
    <s v="food/food trucks"/>
    <x v="874"/>
    <n v="50.223295454545458"/>
    <x v="7"/>
    <x v="19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d v="2015-12-25T03:55:36"/>
    <n v="1448438136"/>
    <x v="2586"/>
    <b v="0"/>
    <n v="1"/>
    <b v="0"/>
    <s v="food/food trucks"/>
    <x v="874"/>
    <n v="50.223295454545458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d v="2015-12-30T12:12:33"/>
    <n v="1448899953"/>
    <x v="2587"/>
    <b v="0"/>
    <n v="6"/>
    <b v="0"/>
    <s v="food/food trucks"/>
    <x v="1960"/>
    <n v="740.04042857142861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d v="2015-03-31T09:14:00"/>
    <n v="1423325626"/>
    <x v="2588"/>
    <b v="0"/>
    <n v="8"/>
    <b v="0"/>
    <s v="food/food trucks"/>
    <x v="1961"/>
    <n v="570.671875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d v="2016-03-23T07:52:07"/>
    <n v="1456145527"/>
    <x v="2589"/>
    <b v="0"/>
    <n v="1"/>
    <b v="0"/>
    <s v="food/food trucks"/>
    <x v="134"/>
    <n v="50.223295454545458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d v="2016-01-26T10:08:17"/>
    <n v="1453212497"/>
    <x v="2590"/>
    <b v="0"/>
    <n v="0"/>
    <b v="0"/>
    <s v="food/food trucks"/>
    <x v="109"/>
    <n v="0"/>
    <x v="7"/>
    <x v="19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d v="2016-03-13T16:45:24"/>
    <n v="1452721524"/>
    <x v="2591"/>
    <b v="0"/>
    <n v="2"/>
    <b v="0"/>
    <s v="food/food trucks"/>
    <x v="1651"/>
    <n v="91.389593023255813"/>
    <x v="7"/>
    <x v="19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d v="2014-10-05T15:13:41"/>
    <n v="1409944421"/>
    <x v="2592"/>
    <b v="0"/>
    <n v="1"/>
    <b v="0"/>
    <s v="food/food trucks"/>
    <x v="874"/>
    <n v="50.223295454545458"/>
    <x v="7"/>
    <x v="19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d v="2015-04-25T16:17:06"/>
    <n v="1427401026"/>
    <x v="2593"/>
    <b v="0"/>
    <n v="0"/>
    <b v="0"/>
    <s v="food/food trucks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d v="2014-08-07T19:13:48"/>
    <n v="1404861228"/>
    <x v="2594"/>
    <b v="0"/>
    <n v="1"/>
    <b v="0"/>
    <s v="food/food trucks"/>
    <x v="466"/>
    <n v="50.223295454545458"/>
    <x v="7"/>
    <x v="19"/>
  </r>
  <r>
    <x v="2595"/>
    <s v="Food Truck for Little Fox Bakery"/>
    <s v="Looking to put the best baked goods in Bowling Green on wheels"/>
    <x v="36"/>
    <x v="1767"/>
    <x v="2"/>
    <x v="0"/>
    <s v="USD"/>
    <n v="1487915500"/>
    <d v="2017-02-24T01:51:40"/>
    <n v="1485323500"/>
    <x v="2595"/>
    <b v="0"/>
    <n v="19"/>
    <b v="0"/>
    <s v="food/food trucks"/>
    <x v="1962"/>
    <n v="2005.9729729729729"/>
    <x v="7"/>
    <x v="19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d v="2014-08-07T11:56:49"/>
    <n v="1404835009"/>
    <x v="2596"/>
    <b v="0"/>
    <n v="27"/>
    <b v="0"/>
    <s v="food/food trucks"/>
    <x v="1963"/>
    <n v="3204.2722222222224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d v="2016-06-19T04:11:57"/>
    <n v="1463731917"/>
    <x v="2597"/>
    <b v="0"/>
    <n v="7"/>
    <b v="0"/>
    <s v="food/food trucks"/>
    <x v="905"/>
    <n v="705.95522388059703"/>
    <x v="7"/>
    <x v="19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d v="2015-09-23T16:10:01"/>
    <n v="1440447001"/>
    <x v="2598"/>
    <b v="0"/>
    <n v="14"/>
    <b v="0"/>
    <s v="food/food trucks"/>
    <x v="1964"/>
    <n v="1006.2454545454545"/>
    <x v="7"/>
    <x v="19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d v="2014-08-03T14:05:47"/>
    <n v="1403201147"/>
    <x v="2599"/>
    <b v="0"/>
    <n v="5"/>
    <b v="0"/>
    <s v="food/food trucks"/>
    <x v="1965"/>
    <n v="347.37"/>
    <x v="7"/>
    <x v="19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d v="2016-03-25T16:36:40"/>
    <n v="1453757800"/>
    <x v="2600"/>
    <b v="0"/>
    <n v="30"/>
    <b v="0"/>
    <s v="food/food trucks"/>
    <x v="1966"/>
    <n v="2533.3331250000001"/>
    <x v="7"/>
    <x v="19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d v="2012-09-12T23:59:00"/>
    <n v="1346276349"/>
    <x v="2601"/>
    <b v="1"/>
    <n v="151"/>
    <b v="1"/>
    <s v="technology/space exploration"/>
    <x v="1967"/>
    <n v="7176.333333333333"/>
    <x v="2"/>
    <x v="36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d v="2014-11-12T17:20:00"/>
    <n v="1412358968"/>
    <x v="2602"/>
    <b v="1"/>
    <n v="489"/>
    <b v="1"/>
    <s v="technology/space exploration"/>
    <x v="1968"/>
    <n v="39131"/>
    <x v="2"/>
    <x v="36"/>
  </r>
  <r>
    <x v="2603"/>
    <s v="Manned Mock Mars Mission"/>
    <s v="I will be building a mock space station and simulate living on Mars for two weeks."/>
    <x v="257"/>
    <x v="702"/>
    <x v="0"/>
    <x v="0"/>
    <s v="USD"/>
    <n v="1387835654"/>
    <d v="2013-12-23T17:54:14"/>
    <n v="1386626054"/>
    <x v="2603"/>
    <b v="1"/>
    <n v="50"/>
    <b v="1"/>
    <s v="technology/space exploration"/>
    <x v="1969"/>
    <n v="3773.9390909090912"/>
    <x v="2"/>
    <x v="36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d v="2012-04-28T21:13:43"/>
    <n v="1333070023"/>
    <x v="2604"/>
    <b v="1"/>
    <n v="321"/>
    <b v="1"/>
    <s v="technology/space exploration"/>
    <x v="1970"/>
    <n v="29448.303333333333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d v="2016-06-17T08:59:50"/>
    <n v="1463576390"/>
    <x v="2605"/>
    <b v="1"/>
    <n v="1762"/>
    <b v="1"/>
    <s v="technology/space exploration"/>
    <x v="1971"/>
    <n v="107421.57"/>
    <x v="2"/>
    <x v="36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d v="2014-04-29T13:06:22"/>
    <n v="1396026382"/>
    <x v="2606"/>
    <b v="1"/>
    <n v="385"/>
    <b v="1"/>
    <s v="technology/space exploration"/>
    <x v="1972"/>
    <n v="12106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d v="2015-08-11T22:00:00"/>
    <n v="1435611572"/>
    <x v="2607"/>
    <b v="1"/>
    <n v="398"/>
    <b v="1"/>
    <s v="technology/space exploration"/>
    <x v="1973"/>
    <n v="92597.5"/>
    <x v="2"/>
    <x v="36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d v="2017-03-14T20:00:00"/>
    <n v="1485976468"/>
    <x v="2608"/>
    <b v="1"/>
    <n v="304"/>
    <b v="1"/>
    <s v="technology/space exploration"/>
    <x v="1974"/>
    <n v="17914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d v="2012-07-15T01:42:31"/>
    <n v="1339738951"/>
    <x v="2609"/>
    <b v="1"/>
    <n v="676"/>
    <b v="1"/>
    <s v="technology/space exploration"/>
    <x v="1975"/>
    <n v="106330.39"/>
    <x v="2"/>
    <x v="36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d v="2016-08-22T02:59:00"/>
    <n v="1468444125"/>
    <x v="2610"/>
    <b v="1"/>
    <n v="577"/>
    <b v="1"/>
    <s v="technology/space exploration"/>
    <x v="1976"/>
    <n v="32172.66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d v="2017-01-02T18:59:00"/>
    <n v="1480493014"/>
    <x v="2611"/>
    <b v="1"/>
    <n v="3663"/>
    <b v="1"/>
    <s v="technology/space exploration"/>
    <x v="1977"/>
    <n v="306970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d v="2015-01-08T23:26:10"/>
    <n v="1418095570"/>
    <x v="2612"/>
    <b v="1"/>
    <n v="294"/>
    <b v="1"/>
    <s v="technology/space exploration"/>
    <x v="1978"/>
    <n v="20688.565000000002"/>
    <x v="2"/>
    <x v="36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d v="2012-09-21T15:38:14"/>
    <n v="1345664294"/>
    <x v="2613"/>
    <b v="1"/>
    <n v="28"/>
    <b v="1"/>
    <s v="technology/space exploration"/>
    <x v="1979"/>
    <n v="3472.117894736842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d v="2014-04-30T01:00:00"/>
    <n v="1396371612"/>
    <x v="2614"/>
    <b v="1"/>
    <n v="100"/>
    <b v="1"/>
    <s v="technology/space exploration"/>
    <x v="607"/>
    <n v="24819.85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d v="2016-04-30T08:00:00"/>
    <n v="1458820564"/>
    <x v="2615"/>
    <b v="0"/>
    <n v="72"/>
    <b v="1"/>
    <s v="technology/space exploration"/>
    <x v="1980"/>
    <n v="5956.7993333333325"/>
    <x v="2"/>
    <x v="36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d v="2015-08-25T19:52:09"/>
    <n v="1437954729"/>
    <x v="2616"/>
    <b v="1"/>
    <n v="238"/>
    <b v="1"/>
    <s v="technology/space exploration"/>
    <x v="1981"/>
    <n v="22202.625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d v="2014-10-20T16:59:11"/>
    <n v="1411246751"/>
    <x v="2617"/>
    <b v="1"/>
    <n v="159"/>
    <b v="1"/>
    <s v="technology/space exploration"/>
    <x v="1982"/>
    <n v="12170.714285714286"/>
    <x v="2"/>
    <x v="36"/>
  </r>
  <r>
    <x v="2618"/>
    <s v="SPACE ART FEATURING ASTRONAUTS #WeBelieveInAstronauts"/>
    <s v="LTD ED COLLECTIBLE SPACE ART FEAT. ASTRONAUTS"/>
    <x v="36"/>
    <x v="1786"/>
    <x v="0"/>
    <x v="0"/>
    <s v="USD"/>
    <n v="1449000061"/>
    <d v="2015-12-01T16:01:01"/>
    <n v="1443812461"/>
    <x v="2618"/>
    <b v="1"/>
    <n v="77"/>
    <b v="1"/>
    <s v="technology/space exploration"/>
    <x v="1983"/>
    <n v="6230.9337500000001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d v="2015-10-23T07:00:00"/>
    <n v="1443302004"/>
    <x v="2619"/>
    <b v="1"/>
    <n v="53"/>
    <b v="1"/>
    <s v="technology/space exploration"/>
    <x v="1984"/>
    <n v="4559.2333333333336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d v="2015-10-10T21:00:00"/>
    <n v="1441339242"/>
    <x v="2620"/>
    <b v="1"/>
    <n v="1251"/>
    <b v="1"/>
    <s v="technology/space exploration"/>
    <x v="1985"/>
    <n v="93374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d v="2015-05-21T13:56:28"/>
    <n v="1429638988"/>
    <x v="2621"/>
    <b v="1"/>
    <n v="465"/>
    <b v="1"/>
    <s v="technology/space exploration"/>
    <x v="1986"/>
    <n v="21882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d v="2016-12-30T13:50:16"/>
    <n v="1479232216"/>
    <x v="2622"/>
    <b v="0"/>
    <n v="74"/>
    <b v="1"/>
    <s v="technology/space exploration"/>
    <x v="1987"/>
    <n v="5084.2892307692318"/>
    <x v="2"/>
    <x v="3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d v="2016-12-02T02:09:26"/>
    <n v="1479449366"/>
    <x v="2623"/>
    <b v="0"/>
    <n v="62"/>
    <b v="1"/>
    <s v="technology/space exploration"/>
    <x v="430"/>
    <n v="6333.2266666666674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d v="2012-09-13T06:07:02"/>
    <n v="1345716422"/>
    <x v="2624"/>
    <b v="0"/>
    <n v="3468"/>
    <b v="1"/>
    <s v="technology/space exploration"/>
    <x v="1988"/>
    <n v="110353.65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d v="2016-11-09T16:26:48"/>
    <n v="1476559608"/>
    <x v="2625"/>
    <b v="0"/>
    <n v="52"/>
    <b v="1"/>
    <s v="technology/space exploration"/>
    <x v="1989"/>
    <n v="4562.0091666666667"/>
    <x v="2"/>
    <x v="36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d v="2015-06-03T11:04:29"/>
    <n v="1430751869"/>
    <x v="2626"/>
    <b v="0"/>
    <n v="50"/>
    <b v="1"/>
    <s v="technology/space exploration"/>
    <x v="1990"/>
    <n v="3773.9390909090912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d v="2015-11-26T16:54:21"/>
    <n v="1445975661"/>
    <x v="2627"/>
    <b v="0"/>
    <n v="45"/>
    <b v="1"/>
    <s v="technology/space exploration"/>
    <x v="1991"/>
    <n v="5035.5005000000001"/>
    <x v="2"/>
    <x v="36"/>
  </r>
  <r>
    <x v="2628"/>
    <s v="Pie In Space!"/>
    <s v="A high school freshman is sending pie into space and you can be a part of it.  GO SCIENCE!!!"/>
    <x v="357"/>
    <x v="1796"/>
    <x v="0"/>
    <x v="0"/>
    <s v="USD"/>
    <n v="1417389067"/>
    <d v="2014-11-30T19:11:07"/>
    <n v="1415661067"/>
    <x v="2628"/>
    <b v="0"/>
    <n v="21"/>
    <b v="1"/>
    <s v="technology/space exploration"/>
    <x v="1992"/>
    <n v="1658.1821621621621"/>
    <x v="2"/>
    <x v="36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d v="2015-05-14T08:55:22"/>
    <n v="1429016122"/>
    <x v="2629"/>
    <b v="0"/>
    <n v="100"/>
    <b v="1"/>
    <s v="technology/space exploration"/>
    <x v="1993"/>
    <n v="24819.85"/>
    <x v="2"/>
    <x v="36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d v="2016-06-30T06:00:00"/>
    <n v="1464921112"/>
    <x v="2630"/>
    <b v="0"/>
    <n v="81"/>
    <b v="1"/>
    <s v="technology/space exploration"/>
    <x v="1994"/>
    <n v="4602.4861538461537"/>
    <x v="2"/>
    <x v="36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d v="2015-08-30T00:03:47"/>
    <n v="1438488227"/>
    <x v="2631"/>
    <b v="0"/>
    <n v="286"/>
    <b v="1"/>
    <s v="technology/space exploration"/>
    <x v="1995"/>
    <n v="16764.683333333334"/>
    <x v="2"/>
    <x v="36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d v="2016-05-28T21:28:59"/>
    <n v="1462325339"/>
    <x v="2632"/>
    <b v="0"/>
    <n v="42"/>
    <b v="1"/>
    <s v="technology/space exploration"/>
    <x v="1996"/>
    <n v="2399.1906250000002"/>
    <x v="2"/>
    <x v="36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d v="2014-02-27T19:00:00"/>
    <n v="1390938332"/>
    <x v="2633"/>
    <b v="0"/>
    <n v="199"/>
    <b v="1"/>
    <s v="technology/space exploration"/>
    <x v="1997"/>
    <n v="25393.396666666667"/>
    <x v="2"/>
    <x v="36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d v="2016-09-29T11:45:21"/>
    <n v="1472571921"/>
    <x v="2634"/>
    <b v="0"/>
    <n v="25"/>
    <b v="1"/>
    <s v="technology/space exploration"/>
    <x v="1998"/>
    <n v="1634.83275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d v="2015-03-09T17:49:21"/>
    <n v="1422917361"/>
    <x v="2635"/>
    <b v="0"/>
    <n v="84"/>
    <b v="1"/>
    <s v="technology/space exploration"/>
    <x v="31"/>
    <n v="9253.3022222222226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d v="2016-10-15T21:00:00"/>
    <n v="1474641914"/>
    <x v="2636"/>
    <b v="0"/>
    <n v="50"/>
    <b v="1"/>
    <s v="technology/space exploration"/>
    <x v="1999"/>
    <n v="3773.9390909090912"/>
    <x v="2"/>
    <x v="36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d v="2016-10-12T09:11:15"/>
    <n v="1474895475"/>
    <x v="2637"/>
    <b v="0"/>
    <n v="26"/>
    <b v="1"/>
    <s v="technology/space exploration"/>
    <x v="2000"/>
    <n v="2505.9714285714285"/>
    <x v="2"/>
    <x v="36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d v="2015-01-15T17:54:55"/>
    <n v="1418766895"/>
    <x v="2638"/>
    <b v="0"/>
    <n v="14"/>
    <b v="1"/>
    <s v="technology/space exploration"/>
    <x v="2001"/>
    <n v="1006.2454545454545"/>
    <x v="2"/>
    <x v="36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d v="2015-02-19T16:45:48"/>
    <n v="1421786748"/>
    <x v="2639"/>
    <b v="0"/>
    <n v="49"/>
    <b v="1"/>
    <s v="technology/space exploration"/>
    <x v="2002"/>
    <n v="2909.8"/>
    <x v="2"/>
    <x v="36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d v="2015-06-07T23:51:14"/>
    <n v="1428551474"/>
    <x v="2640"/>
    <b v="0"/>
    <n v="69"/>
    <b v="1"/>
    <s v="technology/space exploration"/>
    <x v="1719"/>
    <n v="6062.6021428571421"/>
    <x v="2"/>
    <x v="36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d v="2014-09-15T16:09:00"/>
    <n v="1409341863"/>
    <x v="2641"/>
    <b v="0"/>
    <n v="1"/>
    <b v="0"/>
    <s v="technology/space exploration"/>
    <x v="460"/>
    <n v="50.223295454545458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d v="2016-07-15T02:57:00"/>
    <n v="1465970108"/>
    <x v="2642"/>
    <b v="0"/>
    <n v="0"/>
    <b v="0"/>
    <s v="technology/space exploration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d v="2016-12-21T03:59:00"/>
    <n v="1479218315"/>
    <x v="2643"/>
    <b v="1"/>
    <n v="1501"/>
    <b v="0"/>
    <s v="technology/space exploration"/>
    <x v="2003"/>
    <n v="335597.31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d v="2017-03-10T15:00:35"/>
    <n v="1486580435"/>
    <x v="2644"/>
    <b v="1"/>
    <n v="52"/>
    <b v="0"/>
    <s v="technology/space exploration"/>
    <x v="2004"/>
    <n v="4562.009166666666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d v="2014-11-08T17:13:23"/>
    <n v="1412885603"/>
    <x v="2645"/>
    <b v="1"/>
    <n v="23"/>
    <b v="0"/>
    <s v="technology/space exploration"/>
    <x v="1131"/>
    <n v="2210.1433333333334"/>
    <x v="2"/>
    <x v="36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d v="2015-09-09T03:31:09"/>
    <n v="1439191869"/>
    <x v="2646"/>
    <b v="1"/>
    <n v="535"/>
    <b v="0"/>
    <s v="technology/space exploration"/>
    <x v="2005"/>
    <n v="42086.42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d v="2015-08-14T02:16:59"/>
    <n v="1436941019"/>
    <x v="2647"/>
    <b v="0"/>
    <n v="3"/>
    <b v="0"/>
    <s v="technology/space exploration"/>
    <x v="2006"/>
    <n v="191.76785714285714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d v="2016-03-09T13:09:20"/>
    <n v="1454951360"/>
    <x v="2648"/>
    <b v="0"/>
    <n v="6"/>
    <b v="0"/>
    <s v="technology/space exploration"/>
    <x v="2007"/>
    <n v="740.04042857142861"/>
    <x v="2"/>
    <x v="36"/>
  </r>
  <r>
    <x v="2649"/>
    <s v="The Mission - Please Check Back Soon (Canceled)"/>
    <s v="They have launched a Kickstarter."/>
    <x v="152"/>
    <x v="1811"/>
    <x v="1"/>
    <x v="0"/>
    <s v="USD"/>
    <n v="1454370941"/>
    <d v="2016-02-01T19:55:41"/>
    <n v="1449186941"/>
    <x v="2649"/>
    <b v="0"/>
    <n v="3"/>
    <b v="0"/>
    <s v="technology/space exploration"/>
    <x v="2008"/>
    <n v="191.76785714285714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d v="2016-12-21T10:59:03"/>
    <n v="1479740343"/>
    <x v="2650"/>
    <b v="0"/>
    <n v="5"/>
    <b v="0"/>
    <s v="technology/space exploration"/>
    <x v="2009"/>
    <n v="347.37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d v="2015-12-17T15:20:09"/>
    <n v="1447960809"/>
    <x v="2651"/>
    <b v="0"/>
    <n v="17"/>
    <b v="0"/>
    <s v="technology/space exploration"/>
    <x v="2010"/>
    <n v="1808.7556603773585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d v="2014-12-09T23:48:45"/>
    <n v="1415591325"/>
    <x v="2652"/>
    <b v="0"/>
    <n v="11"/>
    <b v="0"/>
    <s v="technology/space exploration"/>
    <x v="2011"/>
    <n v="1461.2"/>
    <x v="2"/>
    <x v="36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d v="2014-06-13T00:00:00"/>
    <n v="1399909127"/>
    <x v="2653"/>
    <b v="0"/>
    <n v="70"/>
    <b v="0"/>
    <s v="technology/space exploration"/>
    <x v="2012"/>
    <n v="15630.539500000003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d v="2015-04-21T09:25:26"/>
    <n v="1424442326"/>
    <x v="2654"/>
    <b v="0"/>
    <n v="6"/>
    <b v="0"/>
    <s v="technology/space exploration"/>
    <x v="2013"/>
    <n v="740.04042857142861"/>
    <x v="2"/>
    <x v="36"/>
  </r>
  <r>
    <x v="2655"/>
    <s v="Balloons (Canceled)"/>
    <s v="Thank you for your support!"/>
    <x v="36"/>
    <x v="1815"/>
    <x v="1"/>
    <x v="0"/>
    <s v="USD"/>
    <n v="1455048000"/>
    <d v="2016-02-09T16:00:00"/>
    <n v="1452631647"/>
    <x v="2655"/>
    <b v="0"/>
    <n v="43"/>
    <b v="0"/>
    <s v="technology/space exploration"/>
    <x v="2014"/>
    <n v="5251.2666666666664"/>
    <x v="2"/>
    <x v="36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d v="2017-03-12T15:00:00"/>
    <n v="1485966688"/>
    <x v="2656"/>
    <b v="0"/>
    <n v="152"/>
    <b v="0"/>
    <s v="technology/space exploration"/>
    <x v="2015"/>
    <n v="18510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d v="2016-08-02T21:30:00"/>
    <n v="1467325053"/>
    <x v="2657"/>
    <b v="0"/>
    <n v="59"/>
    <b v="0"/>
    <s v="technology/space exploration"/>
    <x v="2016"/>
    <n v="5506.1350000000002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d v="2016-07-30T17:13:14"/>
    <n v="1467321194"/>
    <x v="2658"/>
    <b v="0"/>
    <n v="4"/>
    <b v="0"/>
    <s v="technology/space exploration"/>
    <x v="2017"/>
    <n v="227.77278688524589"/>
    <x v="2"/>
    <x v="36"/>
  </r>
  <r>
    <x v="2659"/>
    <s v="test (Canceled)"/>
    <s v="test"/>
    <x v="197"/>
    <x v="1819"/>
    <x v="1"/>
    <x v="0"/>
    <s v="USD"/>
    <n v="1429321210"/>
    <d v="2015-04-17T21:40:10"/>
    <n v="1426729210"/>
    <x v="2659"/>
    <b v="0"/>
    <n v="10"/>
    <b v="0"/>
    <s v="technology/space exploration"/>
    <x v="2018"/>
    <n v="842.98978723404264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d v="2015-11-24T14:06:58"/>
    <n v="1443200818"/>
    <x v="2660"/>
    <b v="0"/>
    <n v="5"/>
    <b v="0"/>
    <s v="technology/space exploration"/>
    <x v="2019"/>
    <n v="347.37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d v="2013-10-25T19:00:10"/>
    <n v="1380150010"/>
    <x v="2661"/>
    <b v="0"/>
    <n v="60"/>
    <b v="1"/>
    <s v="technology/makerspaces"/>
    <x v="1335"/>
    <n v="4999.4192857142853"/>
    <x v="2"/>
    <x v="37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d v="2015-08-21T13:55:13"/>
    <n v="1437587713"/>
    <x v="2662"/>
    <b v="0"/>
    <n v="80"/>
    <b v="1"/>
    <s v="technology/makerspaces"/>
    <x v="2020"/>
    <n v="7609"/>
    <x v="2"/>
    <x v="37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d v="2015-09-04T11:00:00"/>
    <n v="1438873007"/>
    <x v="2663"/>
    <b v="0"/>
    <n v="56"/>
    <b v="1"/>
    <s v="technology/makerspaces"/>
    <x v="2021"/>
    <n v="4556.6774999999998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d v="2015-12-09T02:59:00"/>
    <n v="1446683797"/>
    <x v="2664"/>
    <b v="0"/>
    <n v="104"/>
    <b v="1"/>
    <s v="technology/makerspaces"/>
    <x v="2022"/>
    <n v="11106.835333333333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d v="2015-05-04T17:29:34"/>
    <n v="1426886974"/>
    <x v="2665"/>
    <b v="0"/>
    <n v="46"/>
    <b v="1"/>
    <s v="technology/makerspaces"/>
    <x v="2023"/>
    <n v="4256.6611999999996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d v="2015-09-25T17:00:00"/>
    <n v="1440008439"/>
    <x v="2666"/>
    <b v="0"/>
    <n v="206"/>
    <b v="1"/>
    <s v="technology/makerspaces"/>
    <x v="2024"/>
    <n v="17868.901999999998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d v="2016-02-10T18:13:36"/>
    <n v="1452550416"/>
    <x v="2667"/>
    <b v="0"/>
    <n v="18"/>
    <b v="1"/>
    <s v="technology/makerspaces"/>
    <x v="1934"/>
    <n v="1443.423"/>
    <x v="2"/>
    <x v="37"/>
  </r>
  <r>
    <x v="2668"/>
    <s v="UOttawa Makermobile"/>
    <s v="Creativity on the go! |_x000a_CrÃ©ativitÃ© en mouvement !"/>
    <x v="28"/>
    <x v="1240"/>
    <x v="0"/>
    <x v="5"/>
    <s v="CAD"/>
    <n v="1447079520"/>
    <d v="2015-11-09T10:32:00"/>
    <n v="1443449265"/>
    <x v="2668"/>
    <b v="0"/>
    <n v="28"/>
    <b v="1"/>
    <s v="technology/makerspaces"/>
    <x v="2025"/>
    <n v="3472.1178947368426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d v="2016-01-09T20:51:36"/>
    <n v="1447203096"/>
    <x v="2669"/>
    <b v="0"/>
    <n v="11"/>
    <b v="1"/>
    <s v="technology/makerspaces"/>
    <x v="1239"/>
    <n v="1461.2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d v="2014-07-28T20:29:40"/>
    <n v="1404174580"/>
    <x v="2670"/>
    <b v="1"/>
    <n v="60"/>
    <b v="0"/>
    <s v="technology/makerspaces"/>
    <x v="2026"/>
    <n v="4999.4192857142853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d v="2014-12-19T15:38:00"/>
    <n v="1416419916"/>
    <x v="2671"/>
    <b v="1"/>
    <n v="84"/>
    <b v="0"/>
    <s v="technology/makerspaces"/>
    <x v="2027"/>
    <n v="9253.3022222222226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d v="2015-12-28T02:00:00"/>
    <n v="1449436390"/>
    <x v="2672"/>
    <b v="1"/>
    <n v="47"/>
    <b v="0"/>
    <s v="technology/makerspaces"/>
    <x v="2028"/>
    <n v="4347.336956521739"/>
    <x v="2"/>
    <x v="37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d v="2014-10-29T18:45:00"/>
    <n v="1412081999"/>
    <x v="2673"/>
    <b v="1"/>
    <n v="66"/>
    <b v="0"/>
    <s v="technology/makerspaces"/>
    <x v="2029"/>
    <n v="4160.7966666666662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d v="2016-07-05T00:59:00"/>
    <n v="1465398670"/>
    <x v="2674"/>
    <b v="1"/>
    <n v="171"/>
    <b v="0"/>
    <s v="technology/makerspaces"/>
    <x v="2030"/>
    <n v="18291.666666666668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d v="2014-11-10T17:34:49"/>
    <n v="1413059689"/>
    <x v="2675"/>
    <b v="1"/>
    <n v="29"/>
    <b v="0"/>
    <s v="technology/makerspaces"/>
    <x v="2031"/>
    <n v="2554.6396296296298"/>
    <x v="2"/>
    <x v="37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d v="2016-05-22T10:59:34"/>
    <n v="1461337174"/>
    <x v="2676"/>
    <b v="0"/>
    <n v="9"/>
    <b v="0"/>
    <s v="technology/makerspaces"/>
    <x v="2032"/>
    <n v="751.21245614035092"/>
    <x v="2"/>
    <x v="37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d v="2014-07-02T20:42:23"/>
    <n v="1401756143"/>
    <x v="2677"/>
    <b v="0"/>
    <n v="27"/>
    <b v="0"/>
    <s v="technology/makerspaces"/>
    <x v="2033"/>
    <n v="3204.2722222222224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d v="2015-09-24T15:09:25"/>
    <n v="1440529765"/>
    <x v="2678"/>
    <b v="0"/>
    <n v="2"/>
    <b v="0"/>
    <s v="technology/makerspaces"/>
    <x v="2034"/>
    <n v="91.389593023255813"/>
    <x v="2"/>
    <x v="37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d v="2015-02-27T20:01:34"/>
    <n v="1422489694"/>
    <x v="2679"/>
    <b v="0"/>
    <n v="3"/>
    <b v="0"/>
    <s v="technology/makerspaces"/>
    <x v="2035"/>
    <n v="191.76785714285714"/>
    <x v="2"/>
    <x v="37"/>
  </r>
  <r>
    <x v="2680"/>
    <s v="iHeart Pillow"/>
    <s v="iHeartPillow, Connecting loved ones"/>
    <x v="261"/>
    <x v="1836"/>
    <x v="2"/>
    <x v="3"/>
    <s v="EUR"/>
    <n v="1459915491"/>
    <d v="2016-04-06T00:04:51"/>
    <n v="1457327091"/>
    <x v="2680"/>
    <b v="0"/>
    <n v="4"/>
    <b v="0"/>
    <s v="technology/makerspaces"/>
    <x v="2036"/>
    <n v="227.77278688524589"/>
    <x v="2"/>
    <x v="37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d v="2014-07-10T17:29:10"/>
    <n v="1402867750"/>
    <x v="2681"/>
    <b v="0"/>
    <n v="2"/>
    <b v="0"/>
    <s v="food/food trucks"/>
    <x v="1839"/>
    <n v="91.389593023255813"/>
    <x v="7"/>
    <x v="19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d v="2014-11-22T01:59:00"/>
    <n v="1413838540"/>
    <x v="2682"/>
    <b v="0"/>
    <n v="20"/>
    <b v="0"/>
    <s v="food/food trucks"/>
    <x v="2037"/>
    <n v="1494.1595454545457"/>
    <x v="7"/>
    <x v="19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d v="2015-03-01T14:07:20"/>
    <n v="1422641240"/>
    <x v="2683"/>
    <b v="0"/>
    <n v="3"/>
    <b v="0"/>
    <s v="food/food trucks"/>
    <x v="1156"/>
    <n v="191.76785714285714"/>
    <x v="7"/>
    <x v="19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d v="2014-08-09T17:57:05"/>
    <n v="1404165425"/>
    <x v="2684"/>
    <b v="0"/>
    <n v="4"/>
    <b v="0"/>
    <s v="food/food trucks"/>
    <x v="736"/>
    <n v="227.77278688524589"/>
    <x v="7"/>
    <x v="19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d v="2015-04-27T11:42:10"/>
    <n v="1424968930"/>
    <x v="2685"/>
    <b v="0"/>
    <n v="1"/>
    <b v="0"/>
    <s v="food/food trucks"/>
    <x v="459"/>
    <n v="50.223295454545458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d v="2014-09-30T19:23:43"/>
    <n v="1410391423"/>
    <x v="2686"/>
    <b v="0"/>
    <n v="0"/>
    <b v="0"/>
    <s v="food/food trucks"/>
    <x v="109"/>
    <n v="0"/>
    <x v="7"/>
    <x v="19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d v="2015-06-29T11:21:58"/>
    <n v="1432999318"/>
    <x v="2687"/>
    <b v="0"/>
    <n v="0"/>
    <b v="0"/>
    <s v="food/food trucks"/>
    <x v="109"/>
    <n v="0"/>
    <x v="7"/>
    <x v="19"/>
  </r>
  <r>
    <x v="2688"/>
    <s v="Mac N Cheez Food Truck"/>
    <s v="The amazing gourmet Mac N Cheez Food Truck Campaigne!"/>
    <x v="63"/>
    <x v="1838"/>
    <x v="2"/>
    <x v="0"/>
    <s v="USD"/>
    <n v="1424746800"/>
    <d v="2015-02-23T23:00:00"/>
    <n v="1422067870"/>
    <x v="2688"/>
    <b v="0"/>
    <n v="14"/>
    <b v="0"/>
    <s v="food/food trucks"/>
    <x v="2038"/>
    <n v="1006.2454545454545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d v="2016-07-30T19:04:50"/>
    <n v="1467327890"/>
    <x v="2689"/>
    <b v="0"/>
    <n v="1"/>
    <b v="0"/>
    <s v="food/food trucks"/>
    <x v="1870"/>
    <n v="50.223295454545458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d v="2015-06-02T22:31:16"/>
    <n v="1429410676"/>
    <x v="2690"/>
    <b v="0"/>
    <n v="118"/>
    <b v="0"/>
    <s v="food/food trucks"/>
    <x v="2039"/>
    <n v="9744.0974999999999"/>
    <x v="7"/>
    <x v="19"/>
  </r>
  <r>
    <x v="2691"/>
    <s v="Cook"/>
    <s v="A Great New local Food Truck serving up ethnic fusion inspired eats in Ottawa."/>
    <x v="99"/>
    <x v="428"/>
    <x v="2"/>
    <x v="5"/>
    <s v="CAD"/>
    <n v="1431278557"/>
    <d v="2015-05-10T13:22:37"/>
    <n v="1427390557"/>
    <x v="2691"/>
    <b v="0"/>
    <n v="2"/>
    <b v="0"/>
    <s v="food/food trucks"/>
    <x v="2040"/>
    <n v="91.389593023255813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d v="2015-03-25T03:01:00"/>
    <n v="1424678460"/>
    <x v="2692"/>
    <b v="0"/>
    <n v="1"/>
    <b v="0"/>
    <s v="food/food trucks"/>
    <x v="1154"/>
    <n v="50.223295454545458"/>
    <x v="7"/>
    <x v="19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d v="2014-08-12T23:19:26"/>
    <n v="1405307966"/>
    <x v="2693"/>
    <b v="0"/>
    <n v="3"/>
    <b v="0"/>
    <s v="food/food trucks"/>
    <x v="417"/>
    <n v="191.7678571428571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d v="2014-09-25T23:22:19"/>
    <n v="1409109739"/>
    <x v="2694"/>
    <b v="0"/>
    <n v="1"/>
    <b v="0"/>
    <s v="food/food trucks"/>
    <x v="372"/>
    <n v="50.223295454545458"/>
    <x v="7"/>
    <x v="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d v="2015-04-13T23:21:58"/>
    <n v="1423801318"/>
    <x v="2695"/>
    <b v="0"/>
    <n v="3"/>
    <b v="0"/>
    <s v="food/food trucks"/>
    <x v="2041"/>
    <n v="191.76785714285714"/>
    <x v="7"/>
    <x v="19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d v="2014-12-25T16:16:00"/>
    <n v="1416600960"/>
    <x v="2696"/>
    <b v="0"/>
    <n v="38"/>
    <b v="0"/>
    <s v="food/food trucks"/>
    <x v="2042"/>
    <n v="2935.7157894736843"/>
    <x v="7"/>
    <x v="19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d v="2015-08-02T18:00:00"/>
    <n v="1435876423"/>
    <x v="2697"/>
    <b v="0"/>
    <n v="52"/>
    <b v="0"/>
    <s v="food/food trucks"/>
    <x v="2043"/>
    <n v="4562.0091666666667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d v="2014-06-27T17:33:28"/>
    <n v="1401312808"/>
    <x v="2698"/>
    <b v="0"/>
    <n v="2"/>
    <b v="0"/>
    <s v="food/food trucks"/>
    <x v="2044"/>
    <n v="91.389593023255813"/>
    <x v="7"/>
    <x v="19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d v="2014-08-08T17:31:03"/>
    <n v="1404941463"/>
    <x v="2699"/>
    <b v="0"/>
    <n v="0"/>
    <b v="0"/>
    <s v="food/food trucks"/>
    <x v="109"/>
    <n v="0"/>
    <x v="7"/>
    <x v="19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d v="2014-09-18T16:59:32"/>
    <n v="1408481972"/>
    <x v="2700"/>
    <b v="0"/>
    <n v="4"/>
    <b v="0"/>
    <s v="food/food trucks"/>
    <x v="2045"/>
    <n v="227.77278688524589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d v="2017-04-07T13:35:34"/>
    <n v="1488911734"/>
    <x v="2701"/>
    <b v="0"/>
    <n v="46"/>
    <b v="0"/>
    <s v="theater/spaces"/>
    <x v="2046"/>
    <n v="4256.6611999999996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d v="2017-04-05T14:14:37"/>
    <n v="1488827677"/>
    <x v="2702"/>
    <b v="1"/>
    <n v="26"/>
    <b v="0"/>
    <s v="theater/spaces"/>
    <x v="2047"/>
    <n v="2505.9714285714285"/>
    <x v="1"/>
    <x v="38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d v="2017-03-22T11:33:50"/>
    <n v="1485016430"/>
    <x v="2703"/>
    <b v="0"/>
    <n v="45"/>
    <b v="0"/>
    <s v="theater/spaces"/>
    <x v="603"/>
    <n v="5035.5005000000001"/>
    <x v="1"/>
    <x v="38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d v="2017-04-05T15:41:54"/>
    <n v="1487709714"/>
    <x v="2704"/>
    <b v="0"/>
    <n v="7"/>
    <b v="0"/>
    <s v="theater/spaces"/>
    <x v="2048"/>
    <n v="705.95522388059703"/>
    <x v="1"/>
    <x v="38"/>
  </r>
  <r>
    <x v="2705"/>
    <s v="Fischer Theatre Marquee"/>
    <s v="Help light the lights at the historic Fischer Theatre in Danville, IL."/>
    <x v="281"/>
    <x v="1846"/>
    <x v="3"/>
    <x v="0"/>
    <s v="USD"/>
    <n v="1490389158"/>
    <d v="2017-03-24T16:59:18"/>
    <n v="1486504758"/>
    <x v="2705"/>
    <b v="0"/>
    <n v="8"/>
    <b v="0"/>
    <s v="theater/spaces"/>
    <x v="2049"/>
    <n v="570.671875"/>
    <x v="1"/>
    <x v="3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d v="2014-10-16T02:59:00"/>
    <n v="1410937483"/>
    <x v="2706"/>
    <b v="1"/>
    <n v="263"/>
    <b v="1"/>
    <s v="theater/spaces"/>
    <x v="2050"/>
    <n v="37071.268000000004"/>
    <x v="1"/>
    <x v="38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d v="2013-05-27T02:59:00"/>
    <n v="1367088443"/>
    <x v="2707"/>
    <b v="1"/>
    <n v="394"/>
    <b v="1"/>
    <s v="theater/spaces"/>
    <x v="2051"/>
    <n v="28067.57"/>
    <x v="1"/>
    <x v="38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d v="2016-07-21T12:45:26"/>
    <n v="1463935526"/>
    <x v="2708"/>
    <b v="1"/>
    <n v="1049"/>
    <b v="1"/>
    <s v="theater/spaces"/>
    <x v="2052"/>
    <n v="46643.07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d v="2016-10-03T23:59:00"/>
    <n v="1472528141"/>
    <x v="2709"/>
    <b v="1"/>
    <n v="308"/>
    <b v="1"/>
    <s v="theater/spaces"/>
    <x v="2053"/>
    <n v="50803"/>
    <x v="1"/>
    <x v="38"/>
  </r>
  <r>
    <x v="2710"/>
    <s v="House of Yes"/>
    <s v="Building Brooklyn's own creative venue for circus, theater and events of all types."/>
    <x v="127"/>
    <x v="1851"/>
    <x v="0"/>
    <x v="0"/>
    <s v="USD"/>
    <n v="1407549600"/>
    <d v="2014-08-08T22:00:00"/>
    <n v="1404797428"/>
    <x v="2710"/>
    <b v="1"/>
    <n v="1088"/>
    <b v="1"/>
    <s v="theater/spaces"/>
    <x v="2054"/>
    <n v="92340.21"/>
    <x v="1"/>
    <x v="38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d v="2014-06-20T18:01:00"/>
    <n v="1400694790"/>
    <x v="2711"/>
    <b v="1"/>
    <n v="73"/>
    <b v="1"/>
    <s v="theater/spaces"/>
    <x v="2055"/>
    <n v="11824.792307692307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d v="2013-07-13T14:00:00"/>
    <n v="1370568560"/>
    <x v="2712"/>
    <b v="1"/>
    <n v="143"/>
    <b v="1"/>
    <s v="theater/spaces"/>
    <x v="2056"/>
    <n v="7304.5050000000001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d v="2015-12-24T11:41:24"/>
    <n v="1447515684"/>
    <x v="2713"/>
    <b v="1"/>
    <n v="1420"/>
    <b v="1"/>
    <s v="theater/spaces"/>
    <x v="2057"/>
    <n v="153362"/>
    <x v="1"/>
    <x v="38"/>
  </r>
  <r>
    <x v="2714"/>
    <s v="The Crane Theater"/>
    <s v="The Crane will be the new home for independent theater in Northeast Minneapolis"/>
    <x v="31"/>
    <x v="1855"/>
    <x v="0"/>
    <x v="0"/>
    <s v="USD"/>
    <n v="1476486000"/>
    <d v="2016-10-14T19:00:00"/>
    <n v="1474040596"/>
    <x v="2714"/>
    <b v="1"/>
    <n v="305"/>
    <b v="1"/>
    <s v="theater/spaces"/>
    <x v="2058"/>
    <n v="27916.555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d v="2016-02-21T05:33:48"/>
    <n v="1453109628"/>
    <x v="2715"/>
    <b v="1"/>
    <n v="551"/>
    <b v="1"/>
    <s v="theater/spaces"/>
    <x v="2059"/>
    <n v="31754.69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d v="2015-10-08T03:59:53"/>
    <n v="1441699193"/>
    <x v="2716"/>
    <b v="1"/>
    <n v="187"/>
    <b v="1"/>
    <s v="theater/spaces"/>
    <x v="2060"/>
    <n v="11998.01"/>
    <x v="1"/>
    <x v="38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d v="2014-12-06T18:57:29"/>
    <n v="1414015049"/>
    <x v="2717"/>
    <b v="1"/>
    <n v="325"/>
    <b v="1"/>
    <s v="theater/spaces"/>
    <x v="2061"/>
    <n v="70121.506666666668"/>
    <x v="1"/>
    <x v="38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d v="2016-05-03T19:00:00"/>
    <n v="1459865945"/>
    <x v="2718"/>
    <b v="1"/>
    <n v="148"/>
    <b v="1"/>
    <s v="theater/spaces"/>
    <x v="2062"/>
    <n v="10681.666666666666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d v="2016-04-17T19:44:54"/>
    <n v="1455756294"/>
    <x v="2719"/>
    <b v="0"/>
    <n v="69"/>
    <b v="1"/>
    <s v="theater/spaces"/>
    <x v="2063"/>
    <n v="6062.6021428571421"/>
    <x v="1"/>
    <x v="38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d v="2016-11-11T08:10:53"/>
    <n v="1476270653"/>
    <x v="2720"/>
    <b v="0"/>
    <n v="173"/>
    <b v="1"/>
    <s v="theater/spaces"/>
    <x v="2064"/>
    <n v="20928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d v="2013-09-06T15:00:00"/>
    <n v="1375880598"/>
    <x v="2721"/>
    <b v="0"/>
    <n v="269"/>
    <b v="1"/>
    <s v="technology/hardware"/>
    <x v="2065"/>
    <n v="21435.546666666665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d v="2017-01-29T16:34:13"/>
    <n v="1480538053"/>
    <x v="2722"/>
    <b v="0"/>
    <n v="185"/>
    <b v="1"/>
    <s v="technology/hardware"/>
    <x v="2066"/>
    <n v="14149.05666666666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d v="2014-12-31T17:08:08"/>
    <n v="1414872488"/>
    <x v="2723"/>
    <b v="0"/>
    <n v="176"/>
    <b v="1"/>
    <s v="technology/hardware"/>
    <x v="2067"/>
    <n v="18110.25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d v="2015-08-15T03:50:59"/>
    <n v="1436860259"/>
    <x v="2724"/>
    <b v="0"/>
    <n v="1019"/>
    <b v="1"/>
    <s v="technology/hardware"/>
    <x v="2068"/>
    <n v="7326.88"/>
    <x v="2"/>
    <x v="3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d v="2017-03-01T13:52:15"/>
    <n v="1484070735"/>
    <x v="2725"/>
    <b v="0"/>
    <n v="113"/>
    <b v="1"/>
    <s v="technology/hardware"/>
    <x v="2069"/>
    <n v="12470.146666666667"/>
    <x v="2"/>
    <x v="30"/>
  </r>
  <r>
    <x v="2726"/>
    <s v="Krimston TWO - Dual SIM case for iPhone"/>
    <s v="Krimston TWO: iPhone Dual SIM Case"/>
    <x v="57"/>
    <x v="1867"/>
    <x v="0"/>
    <x v="0"/>
    <s v="USD"/>
    <n v="1461333311"/>
    <d v="2016-04-22T09:55:11"/>
    <n v="1458741311"/>
    <x v="2726"/>
    <b v="0"/>
    <n v="404"/>
    <b v="1"/>
    <s v="technology/hardware"/>
    <x v="2070"/>
    <n v="90925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d v="2015-08-07T12:14:23"/>
    <n v="1436804063"/>
    <x v="2727"/>
    <b v="0"/>
    <n v="707"/>
    <b v="1"/>
    <s v="technology/hardware"/>
    <x v="2071"/>
    <n v="49321"/>
    <x v="2"/>
    <x v="30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d v="2015-12-30T10:23:54"/>
    <n v="1448461434"/>
    <x v="2728"/>
    <b v="0"/>
    <n v="392"/>
    <b v="1"/>
    <s v="technology/hardware"/>
    <x v="2072"/>
    <n v="37463"/>
    <x v="2"/>
    <x v="30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d v="2015-05-01T01:46:37"/>
    <n v="1427867197"/>
    <x v="2729"/>
    <b v="0"/>
    <n v="23"/>
    <b v="1"/>
    <s v="technology/hardware"/>
    <x v="970"/>
    <n v="2210.1433333333334"/>
    <x v="2"/>
    <x v="30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d v="2013-04-22T08:59:35"/>
    <n v="1363611575"/>
    <x v="2730"/>
    <b v="0"/>
    <n v="682"/>
    <b v="1"/>
    <s v="technology/hardware"/>
    <x v="2073"/>
    <n v="57722.17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d v="2014-10-18T00:00:00"/>
    <n v="1408624622"/>
    <x v="2731"/>
    <b v="0"/>
    <n v="37"/>
    <b v="1"/>
    <s v="technology/hardware"/>
    <x v="2074"/>
    <n v="4326.8844444444449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d v="2013-05-27T20:00:00"/>
    <n v="1366917828"/>
    <x v="2732"/>
    <b v="0"/>
    <n v="146"/>
    <b v="1"/>
    <s v="technology/hardware"/>
    <x v="2075"/>
    <n v="36424.333333333336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d v="2015-04-10T01:32:54"/>
    <n v="1423463574"/>
    <x v="2733"/>
    <b v="0"/>
    <n v="119"/>
    <b v="1"/>
    <s v="technology/hardware"/>
    <x v="2076"/>
    <n v="19753.501666666667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d v="2016-10-13T17:59:00"/>
    <n v="1473782592"/>
    <x v="2734"/>
    <b v="0"/>
    <n v="163"/>
    <b v="1"/>
    <s v="technology/hardware"/>
    <x v="2077"/>
    <n v="1608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d v="2013-03-13T16:00:00"/>
    <n v="1360551250"/>
    <x v="2735"/>
    <b v="0"/>
    <n v="339"/>
    <b v="1"/>
    <s v="technology/hardware"/>
    <x v="2078"/>
    <n v="7336.0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d v="2014-04-23T11:59:33"/>
    <n v="1395676773"/>
    <x v="2736"/>
    <b v="0"/>
    <n v="58"/>
    <b v="1"/>
    <s v="technology/hardware"/>
    <x v="2079"/>
    <n v="5705.3728571428574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d v="2014-01-15T15:00:00"/>
    <n v="1386108087"/>
    <x v="2737"/>
    <b v="0"/>
    <n v="456"/>
    <b v="1"/>
    <s v="technology/hardware"/>
    <x v="2080"/>
    <n v="63744.42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d v="2016-11-05T23:26:44"/>
    <n v="1473218804"/>
    <x v="2738"/>
    <b v="0"/>
    <n v="15"/>
    <b v="1"/>
    <s v="technology/hardware"/>
    <x v="2081"/>
    <n v="2424.782608695652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d v="2014-05-05T17:18:37"/>
    <n v="1395436717"/>
    <x v="2739"/>
    <b v="0"/>
    <n v="191"/>
    <b v="1"/>
    <s v="technology/hardware"/>
    <x v="2082"/>
    <n v="18835.238000000001"/>
    <x v="2"/>
    <x v="30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d v="2015-03-11T19:45:52"/>
    <n v="1423529152"/>
    <x v="2740"/>
    <b v="0"/>
    <n v="17"/>
    <b v="1"/>
    <s v="technology/hardware"/>
    <x v="101"/>
    <n v="1808.7556603773585"/>
    <x v="2"/>
    <x v="30"/>
  </r>
  <r>
    <x v="2741"/>
    <s v="Mrs. Brown and Her Lost Puppy."/>
    <s v="Help me publish my 1st children's book as an aspiring author!"/>
    <x v="6"/>
    <x v="428"/>
    <x v="2"/>
    <x v="0"/>
    <s v="USD"/>
    <n v="1413770820"/>
    <d v="2014-10-19T22:07:00"/>
    <n v="1412005602"/>
    <x v="2741"/>
    <b v="0"/>
    <n v="4"/>
    <b v="0"/>
    <s v="publishing/children's books"/>
    <x v="2083"/>
    <n v="227.77278688524589"/>
    <x v="3"/>
    <x v="39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d v="2012-05-15T13:16:27"/>
    <n v="1335892587"/>
    <x v="2742"/>
    <b v="0"/>
    <n v="18"/>
    <b v="0"/>
    <s v="publishing/children's books"/>
    <x v="2084"/>
    <n v="1443.423"/>
    <x v="3"/>
    <x v="39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d v="2016-10-19T03:53:27"/>
    <n v="1474271607"/>
    <x v="2743"/>
    <b v="0"/>
    <n v="0"/>
    <b v="0"/>
    <s v="publishing/children's books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d v="2012-02-28T21:29:58"/>
    <n v="1327886998"/>
    <x v="2744"/>
    <b v="0"/>
    <n v="22"/>
    <b v="0"/>
    <s v="publishing/children's books"/>
    <x v="2085"/>
    <n v="1547.9137931034484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d v="2012-07-14T19:42:48"/>
    <n v="1337125368"/>
    <x v="2745"/>
    <b v="0"/>
    <n v="49"/>
    <b v="0"/>
    <s v="publishing/children's books"/>
    <x v="2086"/>
    <n v="2909.8"/>
    <x v="3"/>
    <x v="39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d v="2014-08-29T14:45:11"/>
    <n v="1406745911"/>
    <x v="2746"/>
    <b v="0"/>
    <n v="19"/>
    <b v="0"/>
    <s v="publishing/children's books"/>
    <x v="2087"/>
    <n v="2005.9729729729729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d v="2012-06-15T23:10:00"/>
    <n v="1337095997"/>
    <x v="2747"/>
    <b v="0"/>
    <n v="4"/>
    <b v="0"/>
    <s v="publishing/children's books"/>
    <x v="2088"/>
    <n v="227.77278688524589"/>
    <x v="3"/>
    <x v="39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d v="2016-09-02T13:03:22"/>
    <n v="1470243802"/>
    <x v="2748"/>
    <b v="0"/>
    <n v="4"/>
    <b v="0"/>
    <s v="publishing/children's books"/>
    <x v="550"/>
    <n v="227.77278688524589"/>
    <x v="3"/>
    <x v="39"/>
  </r>
  <r>
    <x v="2749"/>
    <s v="A Tree is a Tree, no matter what you see.  CHILDREN'S BOOK"/>
    <s v="Self-publishing my children's book."/>
    <x v="3"/>
    <x v="178"/>
    <x v="2"/>
    <x v="0"/>
    <s v="USD"/>
    <n v="1428171037"/>
    <d v="2015-04-04T14:10:37"/>
    <n v="1425582637"/>
    <x v="2749"/>
    <b v="0"/>
    <n v="2"/>
    <b v="0"/>
    <s v="publishing/children's books"/>
    <x v="2089"/>
    <n v="91.389593023255813"/>
    <x v="3"/>
    <x v="39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d v="2012-06-30T16:00:00"/>
    <n v="1340055345"/>
    <x v="2750"/>
    <b v="0"/>
    <n v="0"/>
    <b v="0"/>
    <s v="publishing/children's books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d v="2014-06-17T17:17:22"/>
    <n v="1397855842"/>
    <x v="2751"/>
    <b v="0"/>
    <n v="0"/>
    <b v="0"/>
    <s v="publishing/children's books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d v="2011-12-18T14:21:44"/>
    <n v="1320776504"/>
    <x v="2752"/>
    <b v="0"/>
    <n v="14"/>
    <b v="0"/>
    <s v="publishing/children's books"/>
    <x v="2090"/>
    <n v="1006.2454545454545"/>
    <x v="3"/>
    <x v="39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d v="2012-08-26T17:37:03"/>
    <n v="1343425023"/>
    <x v="2753"/>
    <b v="0"/>
    <n v="8"/>
    <b v="0"/>
    <s v="publishing/children's books"/>
    <x v="2091"/>
    <n v="570.671875"/>
    <x v="3"/>
    <x v="39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d v="2014-09-11T11:15:51"/>
    <n v="1407856551"/>
    <x v="2754"/>
    <b v="0"/>
    <n v="0"/>
    <b v="0"/>
    <s v="publishing/children's books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d v="2015-04-08T14:58:47"/>
    <n v="1425927527"/>
    <x v="2755"/>
    <b v="0"/>
    <n v="15"/>
    <b v="0"/>
    <s v="publishing/children's books"/>
    <x v="2092"/>
    <n v="2424.782608695652"/>
    <x v="3"/>
    <x v="39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d v="2014-01-11T17:36:41"/>
    <n v="1386884201"/>
    <x v="2756"/>
    <b v="0"/>
    <n v="33"/>
    <b v="0"/>
    <s v="publishing/children's books"/>
    <x v="156"/>
    <n v="5887.1719354838715"/>
    <x v="3"/>
    <x v="39"/>
  </r>
  <r>
    <x v="2757"/>
    <s v="C is for Crooked"/>
    <s v="A children's letter book that Lampoons Hillary Clinton"/>
    <x v="15"/>
    <x v="115"/>
    <x v="2"/>
    <x v="0"/>
    <s v="USD"/>
    <n v="1470498332"/>
    <d v="2016-08-06T11:45:32"/>
    <n v="1469202332"/>
    <x v="2757"/>
    <b v="0"/>
    <n v="2"/>
    <b v="0"/>
    <s v="publishing/children's books"/>
    <x v="886"/>
    <n v="91.389593023255813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d v="2016-10-10T06:36:23"/>
    <n v="1474886183"/>
    <x v="2758"/>
    <b v="0"/>
    <n v="6"/>
    <b v="0"/>
    <s v="publishing/children's books"/>
    <x v="2093"/>
    <n v="740.04042857142861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d v="2016-07-16T04:47:46"/>
    <n v="1464943666"/>
    <x v="2759"/>
    <b v="0"/>
    <n v="2"/>
    <b v="0"/>
    <s v="publishing/children's books"/>
    <x v="1131"/>
    <n v="91.389593023255813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d v="2013-06-20T07:04:18"/>
    <n v="1369134258"/>
    <x v="2760"/>
    <b v="0"/>
    <n v="0"/>
    <b v="0"/>
    <s v="publishing/children's books"/>
    <x v="109"/>
    <n v="0"/>
    <x v="3"/>
    <x v="39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d v="2013-01-02T21:31:33"/>
    <n v="1354584693"/>
    <x v="2761"/>
    <b v="0"/>
    <n v="4"/>
    <b v="0"/>
    <s v="publishing/children's books"/>
    <x v="174"/>
    <n v="227.77278688524589"/>
    <x v="3"/>
    <x v="39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d v="2012-03-18T19:53:15"/>
    <n v="1326934395"/>
    <x v="2762"/>
    <b v="0"/>
    <n v="1"/>
    <b v="0"/>
    <s v="publishing/children's books"/>
    <x v="2094"/>
    <n v="50.223295454545458"/>
    <x v="3"/>
    <x v="39"/>
  </r>
  <r>
    <x v="2763"/>
    <s v="My Christmas Star"/>
    <s v="How Santa finds childrens homes without getting lost by following certain stars."/>
    <x v="371"/>
    <x v="456"/>
    <x v="2"/>
    <x v="0"/>
    <s v="USD"/>
    <n v="1369403684"/>
    <d v="2013-05-24T09:54:44"/>
    <n v="1365515684"/>
    <x v="2763"/>
    <b v="0"/>
    <n v="3"/>
    <b v="0"/>
    <s v="publishing/children's books"/>
    <x v="2095"/>
    <n v="191.76785714285714"/>
    <x v="3"/>
    <x v="39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d v="2012-05-30T15:00:00"/>
    <n v="1335855631"/>
    <x v="2764"/>
    <b v="0"/>
    <n v="4"/>
    <b v="0"/>
    <s v="publishing/children's books"/>
    <x v="2096"/>
    <n v="227.77278688524589"/>
    <x v="3"/>
    <x v="39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d v="2012-10-28T09:53:48"/>
    <n v="1350050028"/>
    <x v="2765"/>
    <b v="0"/>
    <n v="0"/>
    <b v="0"/>
    <s v="publishing/children's books"/>
    <x v="109"/>
    <n v="0"/>
    <x v="3"/>
    <x v="39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d v="2011-08-11T12:01:58"/>
    <n v="1310486518"/>
    <x v="2766"/>
    <b v="0"/>
    <n v="4"/>
    <b v="0"/>
    <s v="publishing/children's books"/>
    <x v="172"/>
    <n v="227.77278688524589"/>
    <x v="3"/>
    <x v="39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d v="2015-08-16T19:00:50"/>
    <n v="1434582050"/>
    <x v="2767"/>
    <b v="0"/>
    <n v="3"/>
    <b v="0"/>
    <s v="publishing/children's books"/>
    <x v="1671"/>
    <n v="191.76785714285714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d v="2012-03-29T09:45:23"/>
    <n v="1330440323"/>
    <x v="2768"/>
    <b v="0"/>
    <n v="34"/>
    <b v="0"/>
    <s v="publishing/children's books"/>
    <x v="2097"/>
    <n v="3216.0669696969699"/>
    <x v="3"/>
    <x v="39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d v="2014-06-05T15:49:50"/>
    <n v="1397677790"/>
    <x v="2769"/>
    <b v="0"/>
    <n v="2"/>
    <b v="0"/>
    <s v="publishing/children's books"/>
    <x v="1161"/>
    <n v="91.389593023255813"/>
    <x v="3"/>
    <x v="39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d v="2014-03-18T11:55:30"/>
    <n v="1392569730"/>
    <x v="2770"/>
    <b v="0"/>
    <n v="33"/>
    <b v="0"/>
    <s v="publishing/children's books"/>
    <x v="2098"/>
    <n v="5887.1719354838715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d v="2013-02-01T13:00:00"/>
    <n v="1355489140"/>
    <x v="2771"/>
    <b v="0"/>
    <n v="0"/>
    <b v="0"/>
    <s v="publishing/children's books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d v="2013-10-05T16:51:34"/>
    <n v="1379710294"/>
    <x v="2772"/>
    <b v="0"/>
    <n v="0"/>
    <b v="0"/>
    <s v="publishing/children's books"/>
    <x v="109"/>
    <n v="0"/>
    <x v="3"/>
    <x v="39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d v="2016-04-24T16:45:21"/>
    <n v="1460666721"/>
    <x v="2773"/>
    <b v="0"/>
    <n v="1"/>
    <b v="0"/>
    <s v="publishing/children's books"/>
    <x v="2099"/>
    <n v="50.223295454545458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d v="2013-03-07T23:02:08"/>
    <n v="1360119728"/>
    <x v="2774"/>
    <b v="0"/>
    <n v="13"/>
    <b v="0"/>
    <s v="publishing/children's books"/>
    <x v="2100"/>
    <n v="969.35458333333338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d v="2011-12-15T20:19:14"/>
    <n v="1321402754"/>
    <x v="2775"/>
    <b v="0"/>
    <n v="2"/>
    <b v="0"/>
    <s v="publishing/children's books"/>
    <x v="419"/>
    <n v="91.389593023255813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d v="2015-06-12T03:07:56"/>
    <n v="1431414476"/>
    <x v="2776"/>
    <b v="0"/>
    <n v="36"/>
    <b v="0"/>
    <s v="publishing/children's books"/>
    <x v="2101"/>
    <n v="2893.0464999999999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d v="2015-07-17T12:03:24"/>
    <n v="1434557004"/>
    <x v="2777"/>
    <b v="0"/>
    <n v="1"/>
    <b v="0"/>
    <s v="publishing/children's books"/>
    <x v="119"/>
    <n v="50.223295454545458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d v="2014-08-25T19:28:26"/>
    <n v="1406417306"/>
    <x v="2778"/>
    <b v="0"/>
    <n v="15"/>
    <b v="0"/>
    <s v="publishing/children's books"/>
    <x v="2102"/>
    <n v="2424.782608695652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d v="2015-11-22T11:03:41"/>
    <n v="1445609021"/>
    <x v="2779"/>
    <b v="0"/>
    <n v="1"/>
    <b v="0"/>
    <s v="publishing/children's books"/>
    <x v="2103"/>
    <n v="50.223295454545458"/>
    <x v="3"/>
    <x v="39"/>
  </r>
  <r>
    <x v="2780"/>
    <s v="Travel with baby"/>
    <s v="Turn the World with my kids, and then write a book with the advice for traveling with baby"/>
    <x v="57"/>
    <x v="117"/>
    <x v="2"/>
    <x v="13"/>
    <s v="EUR"/>
    <n v="1489142688"/>
    <d v="2017-03-10T06:44:48"/>
    <n v="1486550688"/>
    <x v="2780"/>
    <b v="0"/>
    <n v="0"/>
    <b v="0"/>
    <s v="publishing/children's books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d v="2015-02-12T03:00:00"/>
    <n v="1421274954"/>
    <x v="2781"/>
    <b v="0"/>
    <n v="28"/>
    <b v="1"/>
    <s v="theater/plays"/>
    <x v="2104"/>
    <n v="3472.1178947368426"/>
    <x v="1"/>
    <x v="6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d v="2015-02-17T00:59:00"/>
    <n v="1421964718"/>
    <x v="2782"/>
    <b v="0"/>
    <n v="18"/>
    <b v="1"/>
    <s v="theater/plays"/>
    <x v="43"/>
    <n v="1443.423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d v="2015-04-23T08:50:46"/>
    <n v="1428583846"/>
    <x v="2783"/>
    <b v="0"/>
    <n v="61"/>
    <b v="1"/>
    <s v="theater/plays"/>
    <x v="1444"/>
    <n v="5367.3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d v="2014-10-29T14:54:03"/>
    <n v="1412794443"/>
    <x v="2784"/>
    <b v="0"/>
    <n v="108"/>
    <b v="1"/>
    <s v="theater/plays"/>
    <x v="984"/>
    <n v="7348.954999999999"/>
    <x v="1"/>
    <x v="6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d v="2016-08-05T17:00:00"/>
    <n v="1467865967"/>
    <x v="2785"/>
    <b v="0"/>
    <n v="142"/>
    <b v="1"/>
    <s v="theater/plays"/>
    <x v="212"/>
    <n v="12681"/>
    <x v="1"/>
    <x v="6"/>
  </r>
  <r>
    <x v="2786"/>
    <s v="Fierce"/>
    <s v="A heart-melting farce about sex, art and the lovelorn lay-abouts of London-town."/>
    <x v="30"/>
    <x v="1889"/>
    <x v="0"/>
    <x v="1"/>
    <s v="GBP"/>
    <n v="1404913180"/>
    <d v="2014-07-09T09:39:40"/>
    <n v="1403703580"/>
    <x v="2786"/>
    <b v="0"/>
    <n v="74"/>
    <b v="1"/>
    <s v="theater/plays"/>
    <x v="2105"/>
    <n v="5084.2892307692318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d v="2014-07-18T00:45:52"/>
    <n v="1403066752"/>
    <x v="2787"/>
    <b v="0"/>
    <n v="38"/>
    <b v="1"/>
    <s v="theater/plays"/>
    <x v="2106"/>
    <n v="2935.7157894736843"/>
    <x v="1"/>
    <x v="6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d v="2016-07-29T12:50:43"/>
    <n v="1467219043"/>
    <x v="2788"/>
    <b v="0"/>
    <n v="20"/>
    <b v="1"/>
    <s v="theater/plays"/>
    <x v="78"/>
    <n v="1494.1595454545457"/>
    <x v="1"/>
    <x v="6"/>
  </r>
  <r>
    <x v="2789"/>
    <s v="The Adventurers Club"/>
    <s v="BNT's Biggest Adventure So Far: Our 2015 full length production!"/>
    <x v="9"/>
    <x v="1891"/>
    <x v="0"/>
    <x v="0"/>
    <s v="USD"/>
    <n v="1426132800"/>
    <d v="2015-03-12T00:00:00"/>
    <n v="1424477934"/>
    <x v="2789"/>
    <b v="0"/>
    <n v="24"/>
    <b v="1"/>
    <s v="theater/plays"/>
    <x v="2107"/>
    <n v="1764.2944117647057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d v="2015-02-11T18:31:43"/>
    <n v="1421101903"/>
    <x v="2790"/>
    <b v="0"/>
    <n v="66"/>
    <b v="1"/>
    <s v="theater/plays"/>
    <x v="2108"/>
    <n v="4160.7966666666662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d v="2016-09-09T00:00:00"/>
    <n v="1470778559"/>
    <x v="2791"/>
    <b v="0"/>
    <n v="28"/>
    <b v="1"/>
    <s v="theater/plays"/>
    <x v="78"/>
    <n v="3472.1178947368426"/>
    <x v="1"/>
    <x v="6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d v="2015-08-12T01:32:39"/>
    <n v="1435469559"/>
    <x v="2792"/>
    <b v="0"/>
    <n v="24"/>
    <b v="1"/>
    <s v="theater/plays"/>
    <x v="2109"/>
    <n v="1764.294411764705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d v="2015-07-21T06:03:25"/>
    <n v="1434881005"/>
    <x v="2793"/>
    <b v="0"/>
    <n v="73"/>
    <b v="1"/>
    <s v="theater/plays"/>
    <x v="2110"/>
    <n v="11824.792307692307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d v="2016-03-03T15:00:00"/>
    <n v="1455640559"/>
    <x v="2794"/>
    <b v="0"/>
    <n v="3"/>
    <b v="1"/>
    <s v="theater/plays"/>
    <x v="2111"/>
    <n v="191.76785714285714"/>
    <x v="1"/>
    <x v="6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d v="2014-06-06T19:00:00"/>
    <n v="1400675841"/>
    <x v="2795"/>
    <b v="0"/>
    <n v="20"/>
    <b v="1"/>
    <s v="theater/plays"/>
    <x v="2112"/>
    <n v="1494.1595454545457"/>
    <x v="1"/>
    <x v="6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d v="2014-07-05T08:40:28"/>
    <n v="1401972028"/>
    <x v="2796"/>
    <b v="0"/>
    <n v="21"/>
    <b v="1"/>
    <s v="theater/plays"/>
    <x v="2113"/>
    <n v="1658.1821621621621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d v="2014-07-08T18:34:00"/>
    <n v="1402266840"/>
    <x v="2797"/>
    <b v="0"/>
    <n v="94"/>
    <b v="1"/>
    <s v="theater/plays"/>
    <x v="2114"/>
    <n v="8782.2181818181834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d v="2015-07-31T12:00:00"/>
    <n v="1437063121"/>
    <x v="2798"/>
    <b v="0"/>
    <n v="139"/>
    <b v="1"/>
    <s v="theater/plays"/>
    <x v="578"/>
    <n v="8879.25"/>
    <x v="1"/>
    <x v="6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d v="2016-06-17T12:00:00"/>
    <n v="1463466070"/>
    <x v="2799"/>
    <b v="0"/>
    <n v="130"/>
    <b v="1"/>
    <s v="theater/plays"/>
    <x v="2115"/>
    <n v="13897.104000000001"/>
    <x v="1"/>
    <x v="6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d v="2015-01-04T09:16:06"/>
    <n v="1415193366"/>
    <x v="2800"/>
    <b v="0"/>
    <n v="31"/>
    <b v="1"/>
    <s v="theater/plays"/>
    <x v="2116"/>
    <n v="2489.3351851851853"/>
    <x v="1"/>
    <x v="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d v="2014-10-10T07:00:00"/>
    <n v="1411019409"/>
    <x v="2801"/>
    <b v="0"/>
    <n v="13"/>
    <b v="1"/>
    <s v="theater/plays"/>
    <x v="2117"/>
    <n v="969.35458333333338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d v="2015-08-06T11:31:47"/>
    <n v="1436283107"/>
    <x v="2802"/>
    <b v="0"/>
    <n v="90"/>
    <b v="1"/>
    <s v="theater/plays"/>
    <x v="2118"/>
    <n v="6285.2591666666667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d v="2015-07-15T20:00:00"/>
    <n v="1433295276"/>
    <x v="2803"/>
    <b v="0"/>
    <n v="141"/>
    <b v="1"/>
    <s v="theater/plays"/>
    <x v="2119"/>
    <n v="13106.166666666666"/>
    <x v="1"/>
    <x v="6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d v="2014-09-29T06:53:10"/>
    <n v="1409395990"/>
    <x v="2804"/>
    <b v="0"/>
    <n v="23"/>
    <b v="1"/>
    <s v="theater/plays"/>
    <x v="935"/>
    <n v="2210.1433333333334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d v="2015-08-22T08:07:53"/>
    <n v="1438085273"/>
    <x v="2805"/>
    <b v="0"/>
    <n v="18"/>
    <b v="1"/>
    <s v="theater/plays"/>
    <x v="1007"/>
    <n v="1443.423"/>
    <x v="1"/>
    <x v="6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d v="2015-08-05T07:00:00"/>
    <n v="1435645490"/>
    <x v="2806"/>
    <b v="0"/>
    <n v="76"/>
    <b v="1"/>
    <s v="theater/plays"/>
    <x v="2120"/>
    <n v="6833.6214285714286"/>
    <x v="1"/>
    <x v="6"/>
  </r>
  <r>
    <x v="2807"/>
    <s v="The Commission Theatre Co."/>
    <s v="Bringing Shakespeare back to the Playwrights"/>
    <x v="10"/>
    <x v="540"/>
    <x v="0"/>
    <x v="0"/>
    <s v="USD"/>
    <n v="1435611438"/>
    <d v="2015-06-29T16:57:18"/>
    <n v="1433019438"/>
    <x v="2807"/>
    <b v="0"/>
    <n v="93"/>
    <b v="1"/>
    <s v="theater/plays"/>
    <x v="582"/>
    <n v="6843.5957142857142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d v="2015-08-22T16:18:55"/>
    <n v="1437682735"/>
    <x v="2808"/>
    <b v="0"/>
    <n v="69"/>
    <b v="1"/>
    <s v="theater/plays"/>
    <x v="2121"/>
    <n v="6062.6021428571421"/>
    <x v="1"/>
    <x v="6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d v="2016-03-30T10:39:00"/>
    <n v="1458647725"/>
    <x v="2809"/>
    <b v="0"/>
    <n v="21"/>
    <b v="1"/>
    <s v="theater/plays"/>
    <x v="2122"/>
    <n v="1658.1821621621621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d v="2014-05-31T23:59:00"/>
    <n v="1398828064"/>
    <x v="2810"/>
    <b v="0"/>
    <n v="57"/>
    <b v="1"/>
    <s v="theater/plays"/>
    <x v="2123"/>
    <n v="5781.163043478261"/>
    <x v="1"/>
    <x v="6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d v="2015-02-23T07:55:03"/>
    <n v="1422100503"/>
    <x v="2811"/>
    <b v="0"/>
    <n v="108"/>
    <b v="1"/>
    <s v="theater/plays"/>
    <x v="2124"/>
    <n v="7348.954999999999"/>
    <x v="1"/>
    <x v="6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d v="2015-04-06T00:00:00"/>
    <n v="1424368298"/>
    <x v="2812"/>
    <b v="0"/>
    <n v="83"/>
    <b v="1"/>
    <s v="theater/plays"/>
    <x v="2125"/>
    <n v="4174.1111111111113"/>
    <x v="1"/>
    <x v="6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d v="2016-12-14T13:49:21"/>
    <n v="1479577761"/>
    <x v="2813"/>
    <b v="0"/>
    <n v="96"/>
    <b v="1"/>
    <s v="theater/plays"/>
    <x v="2126"/>
    <n v="9172.2071428571417"/>
    <x v="1"/>
    <x v="6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d v="2015-05-09T05:35:15"/>
    <n v="1428572115"/>
    <x v="2814"/>
    <b v="0"/>
    <n v="64"/>
    <b v="1"/>
    <s v="theater/plays"/>
    <x v="2127"/>
    <n v="3333.5607692307685"/>
    <x v="1"/>
    <x v="6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d v="2016-08-07T14:38:29"/>
    <n v="1468003109"/>
    <x v="2815"/>
    <b v="0"/>
    <n v="14"/>
    <b v="1"/>
    <s v="theater/plays"/>
    <x v="1003"/>
    <n v="1006.2454545454545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d v="2015-08-02T12:00:00"/>
    <n v="1435921992"/>
    <x v="2816"/>
    <b v="0"/>
    <n v="169"/>
    <b v="1"/>
    <s v="theater/plays"/>
    <x v="2128"/>
    <n v="10898.9"/>
    <x v="1"/>
    <x v="6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d v="2015-02-28T11:14:22"/>
    <n v="1421680462"/>
    <x v="2817"/>
    <b v="0"/>
    <n v="33"/>
    <b v="1"/>
    <s v="theater/plays"/>
    <x v="2129"/>
    <n v="5887.1719354838715"/>
    <x v="1"/>
    <x v="6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d v="2015-09-23T10:21:26"/>
    <n v="1441290086"/>
    <x v="2818"/>
    <b v="0"/>
    <n v="102"/>
    <b v="1"/>
    <s v="theater/plays"/>
    <x v="2130"/>
    <n v="9930.405999999999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d v="2015-06-14T08:36:49"/>
    <n v="1431693409"/>
    <x v="2819"/>
    <b v="0"/>
    <n v="104"/>
    <b v="1"/>
    <s v="theater/plays"/>
    <x v="2131"/>
    <n v="11106.835333333333"/>
    <x v="1"/>
    <x v="6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d v="2016-02-25T20:00:00"/>
    <n v="1454337589"/>
    <x v="2820"/>
    <b v="0"/>
    <n v="20"/>
    <b v="1"/>
    <s v="theater/plays"/>
    <x v="1627"/>
    <n v="1494.1595454545457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d v="2014-09-23T18:08:55"/>
    <n v="1408918135"/>
    <x v="2821"/>
    <b v="0"/>
    <n v="35"/>
    <b v="1"/>
    <s v="theater/plays"/>
    <x v="31"/>
    <n v="3370.6326923076922"/>
    <x v="1"/>
    <x v="6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d v="2015-03-27T11:24:52"/>
    <n v="1424881492"/>
    <x v="2822"/>
    <b v="0"/>
    <n v="94"/>
    <b v="1"/>
    <s v="theater/plays"/>
    <x v="31"/>
    <n v="8782.2181818181834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d v="2015-03-31T18:59:00"/>
    <n v="1425428206"/>
    <x v="2823"/>
    <b v="0"/>
    <n v="14"/>
    <b v="1"/>
    <s v="theater/plays"/>
    <x v="1014"/>
    <n v="1006.2454545454545"/>
    <x v="1"/>
    <x v="6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d v="2015-06-12T21:43:00"/>
    <n v="1431412196"/>
    <x v="2824"/>
    <b v="0"/>
    <n v="15"/>
    <b v="1"/>
    <s v="theater/plays"/>
    <x v="2132"/>
    <n v="2424.782608695652"/>
    <x v="1"/>
    <x v="6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d v="2015-12-04T15:01:26"/>
    <n v="1446663686"/>
    <x v="2825"/>
    <b v="0"/>
    <n v="51"/>
    <b v="1"/>
    <s v="theater/plays"/>
    <x v="101"/>
    <n v="3143.8429999999998"/>
    <x v="1"/>
    <x v="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d v="2015-07-10T03:00:00"/>
    <n v="1434415812"/>
    <x v="2826"/>
    <b v="0"/>
    <n v="19"/>
    <b v="1"/>
    <s v="theater/plays"/>
    <x v="2133"/>
    <n v="2005.9729729729729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d v="2016-06-03T12:30:00"/>
    <n v="1462379066"/>
    <x v="2827"/>
    <b v="0"/>
    <n v="23"/>
    <b v="1"/>
    <s v="theater/plays"/>
    <x v="966"/>
    <n v="2210.1433333333334"/>
    <x v="1"/>
    <x v="6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d v="2015-10-02T19:00:00"/>
    <n v="1441606869"/>
    <x v="2828"/>
    <b v="0"/>
    <n v="97"/>
    <b v="1"/>
    <s v="theater/plays"/>
    <x v="2134"/>
    <n v="9855.2185714285715"/>
    <x v="1"/>
    <x v="6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d v="2016-06-02T06:25:18"/>
    <n v="1462443918"/>
    <x v="2829"/>
    <b v="0"/>
    <n v="76"/>
    <b v="1"/>
    <s v="theater/plays"/>
    <x v="2135"/>
    <n v="6833.6214285714286"/>
    <x v="1"/>
    <x v="6"/>
  </r>
  <r>
    <x v="2830"/>
    <s v="Nakhtik and Avalon"/>
    <s v="Avalon is a new South African Township play and Nakhtik is a  danced political lecture."/>
    <x v="9"/>
    <x v="142"/>
    <x v="0"/>
    <x v="0"/>
    <s v="USD"/>
    <n v="1399867140"/>
    <d v="2014-05-11T23:59:00"/>
    <n v="1398802148"/>
    <x v="2830"/>
    <b v="0"/>
    <n v="11"/>
    <b v="1"/>
    <s v="theater/plays"/>
    <x v="31"/>
    <n v="1461.2"/>
    <x v="1"/>
    <x v="6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d v="2015-07-16T15:47:50"/>
    <n v="1434484070"/>
    <x v="2831"/>
    <b v="0"/>
    <n v="52"/>
    <b v="1"/>
    <s v="theater/plays"/>
    <x v="1934"/>
    <n v="4562.0091666666667"/>
    <x v="1"/>
    <x v="6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d v="2014-11-23T18:00:00"/>
    <n v="1414342894"/>
    <x v="2832"/>
    <b v="0"/>
    <n v="95"/>
    <b v="1"/>
    <s v="theater/plays"/>
    <x v="2136"/>
    <n v="10819.427777777779"/>
    <x v="1"/>
    <x v="6"/>
  </r>
  <r>
    <x v="2833"/>
    <s v="Star Man Rocket Man"/>
    <s v="A new play about exploring outer space"/>
    <x v="200"/>
    <x v="1920"/>
    <x v="0"/>
    <x v="0"/>
    <s v="USD"/>
    <n v="1444528800"/>
    <d v="2015-10-10T22:00:00"/>
    <n v="1442804633"/>
    <x v="2833"/>
    <b v="0"/>
    <n v="35"/>
    <b v="1"/>
    <s v="theater/plays"/>
    <x v="2137"/>
    <n v="3370.6326923076922"/>
    <x v="1"/>
    <x v="6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d v="2015-01-30T19:02:10"/>
    <n v="1421362930"/>
    <x v="2834"/>
    <b v="0"/>
    <n v="21"/>
    <b v="1"/>
    <s v="theater/plays"/>
    <x v="2138"/>
    <n v="1658.1821621621621"/>
    <x v="1"/>
    <x v="6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d v="2015-12-04T20:00:00"/>
    <n v="1446742417"/>
    <x v="2835"/>
    <b v="0"/>
    <n v="93"/>
    <b v="1"/>
    <s v="theater/plays"/>
    <x v="2139"/>
    <n v="6843.595714285714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d v="2017-02-18T00:59:00"/>
    <n v="1484115418"/>
    <x v="2836"/>
    <b v="0"/>
    <n v="11"/>
    <b v="1"/>
    <s v="theater/plays"/>
    <x v="919"/>
    <n v="1461.2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d v="2015-12-09T18:48:04"/>
    <n v="1446241684"/>
    <x v="2837"/>
    <b v="0"/>
    <n v="21"/>
    <b v="1"/>
    <s v="theater/plays"/>
    <x v="31"/>
    <n v="1658.1821621621621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d v="2014-08-13T18:00:00"/>
    <n v="1406039696"/>
    <x v="2838"/>
    <b v="0"/>
    <n v="54"/>
    <b v="1"/>
    <s v="theater/plays"/>
    <x v="966"/>
    <n v="3732.934166666666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d v="2014-08-25T00:59:00"/>
    <n v="1406958354"/>
    <x v="2839"/>
    <b v="0"/>
    <n v="31"/>
    <b v="1"/>
    <s v="theater/plays"/>
    <x v="2140"/>
    <n v="2489.335185185185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d v="2015-03-18T13:00:00"/>
    <n v="1424825479"/>
    <x v="2840"/>
    <b v="0"/>
    <n v="132"/>
    <b v="1"/>
    <s v="theater/plays"/>
    <x v="87"/>
    <n v="8142.9949999999999"/>
    <x v="1"/>
    <x v="6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d v="2015-12-13T14:44:57"/>
    <n v="1444844697"/>
    <x v="2841"/>
    <b v="0"/>
    <n v="1"/>
    <b v="0"/>
    <s v="theater/plays"/>
    <x v="460"/>
    <n v="50.223295454545458"/>
    <x v="1"/>
    <x v="6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d v="2014-06-21T07:00:00"/>
    <n v="1401058295"/>
    <x v="2842"/>
    <b v="0"/>
    <n v="0"/>
    <b v="0"/>
    <s v="theater/plays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d v="2016-06-13T00:00:00"/>
    <n v="1462210950"/>
    <x v="2843"/>
    <b v="0"/>
    <n v="0"/>
    <b v="0"/>
    <s v="theater/plays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d v="2017-01-04T09:06:20"/>
    <n v="1480943180"/>
    <x v="2844"/>
    <b v="0"/>
    <n v="1"/>
    <b v="0"/>
    <s v="theater/plays"/>
    <x v="2141"/>
    <n v="50.223295454545458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d v="2015-06-07T20:23:53"/>
    <n v="1428539033"/>
    <x v="2845"/>
    <b v="0"/>
    <n v="39"/>
    <b v="0"/>
    <s v="theater/plays"/>
    <x v="2142"/>
    <n v="2905.058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d v="2015-05-29T12:36:34"/>
    <n v="1429029394"/>
    <x v="2846"/>
    <b v="0"/>
    <n v="0"/>
    <b v="0"/>
    <s v="theater/plays"/>
    <x v="109"/>
    <n v="0"/>
    <x v="1"/>
    <x v="6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d v="2016-05-23T15:21:05"/>
    <n v="1458847265"/>
    <x v="2847"/>
    <b v="0"/>
    <n v="0"/>
    <b v="0"/>
    <s v="theater/plays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d v="2015-05-29T11:34:19"/>
    <n v="1430321659"/>
    <x v="2848"/>
    <b v="0"/>
    <n v="3"/>
    <b v="0"/>
    <s v="theater/plays"/>
    <x v="418"/>
    <n v="191.76785714285714"/>
    <x v="1"/>
    <x v="6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d v="2016-04-23T06:16:40"/>
    <n v="1458814600"/>
    <x v="2849"/>
    <b v="0"/>
    <n v="1"/>
    <b v="0"/>
    <s v="theater/plays"/>
    <x v="460"/>
    <n v="50.223295454545458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d v="2014-09-05T20:10:11"/>
    <n v="1407370211"/>
    <x v="2850"/>
    <b v="0"/>
    <n v="13"/>
    <b v="0"/>
    <s v="theater/plays"/>
    <x v="2143"/>
    <n v="969.35458333333338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d v="2016-01-29T19:17:00"/>
    <n v="1453334629"/>
    <x v="2851"/>
    <b v="0"/>
    <n v="0"/>
    <b v="0"/>
    <s v="theater/plays"/>
    <x v="109"/>
    <n v="0"/>
    <x v="1"/>
    <x v="6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d v="2014-06-20T21:05:03"/>
    <n v="1400720703"/>
    <x v="2852"/>
    <b v="0"/>
    <n v="6"/>
    <b v="0"/>
    <s v="theater/plays"/>
    <x v="1160"/>
    <n v="740.04042857142861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d v="2014-09-14T00:34:57"/>
    <n v="1405485297"/>
    <x v="2853"/>
    <b v="0"/>
    <n v="0"/>
    <b v="0"/>
    <s v="theater/plays"/>
    <x v="109"/>
    <n v="0"/>
    <x v="1"/>
    <x v="6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d v="2015-05-07T13:11:59"/>
    <n v="1429290719"/>
    <x v="2854"/>
    <b v="0"/>
    <n v="14"/>
    <b v="0"/>
    <s v="theater/plays"/>
    <x v="2144"/>
    <n v="1006.2454545454545"/>
    <x v="1"/>
    <x v="6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d v="2016-01-29T19:34:00"/>
    <n v="1451607071"/>
    <x v="2855"/>
    <b v="0"/>
    <n v="5"/>
    <b v="0"/>
    <s v="theater/plays"/>
    <x v="2145"/>
    <n v="347.37"/>
    <x v="1"/>
    <x v="6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d v="2015-08-08T17:34:00"/>
    <n v="1433897647"/>
    <x v="2856"/>
    <b v="0"/>
    <n v="6"/>
    <b v="0"/>
    <s v="theater/plays"/>
    <x v="2146"/>
    <n v="740.04042857142861"/>
    <x v="1"/>
    <x v="6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d v="2017-02-20T14:00:00"/>
    <n v="1482444295"/>
    <x v="2857"/>
    <b v="0"/>
    <n v="15"/>
    <b v="0"/>
    <s v="theater/plays"/>
    <x v="2147"/>
    <n v="2424.782608695652"/>
    <x v="1"/>
    <x v="6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d v="2014-12-05T07:28:00"/>
    <n v="1415711095"/>
    <x v="2858"/>
    <b v="0"/>
    <n v="0"/>
    <b v="0"/>
    <s v="theater/plays"/>
    <x v="109"/>
    <n v="0"/>
    <x v="1"/>
    <x v="6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d v="2015-10-16T04:41:44"/>
    <n v="1439800904"/>
    <x v="2859"/>
    <b v="0"/>
    <n v="1"/>
    <b v="0"/>
    <s v="theater/plays"/>
    <x v="1922"/>
    <n v="50.223295454545458"/>
    <x v="1"/>
    <x v="6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d v="2016-06-19T15:12:56"/>
    <n v="1461179576"/>
    <x v="2860"/>
    <b v="0"/>
    <n v="9"/>
    <b v="0"/>
    <s v="theater/plays"/>
    <x v="2148"/>
    <n v="751.21245614035092"/>
    <x v="1"/>
    <x v="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d v="2015-09-24T10:10:48"/>
    <n v="1441894248"/>
    <x v="2861"/>
    <b v="0"/>
    <n v="3"/>
    <b v="0"/>
    <s v="theater/plays"/>
    <x v="2149"/>
    <n v="191.76785714285714"/>
    <x v="1"/>
    <x v="6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d v="2014-06-24T14:57:09"/>
    <n v="1401044229"/>
    <x v="2862"/>
    <b v="0"/>
    <n v="3"/>
    <b v="0"/>
    <s v="theater/plays"/>
    <x v="2150"/>
    <n v="191.76785714285714"/>
    <x v="1"/>
    <x v="6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d v="2014-09-09T12:12:03"/>
    <n v="1405095123"/>
    <x v="2863"/>
    <b v="0"/>
    <n v="1"/>
    <b v="0"/>
    <s v="theater/plays"/>
    <x v="167"/>
    <n v="50.223295454545458"/>
    <x v="1"/>
    <x v="6"/>
  </r>
  <r>
    <x v="2864"/>
    <s v="'Haunting Julia' by Alan Ayckbourn"/>
    <s v="Accessible, original theatre for all!"/>
    <x v="30"/>
    <x v="130"/>
    <x v="2"/>
    <x v="1"/>
    <s v="GBP"/>
    <n v="1437139080"/>
    <d v="2015-07-17T09:18:00"/>
    <n v="1434552207"/>
    <x v="2864"/>
    <b v="0"/>
    <n v="3"/>
    <b v="0"/>
    <s v="theater/plays"/>
    <x v="1462"/>
    <n v="191.76785714285714"/>
    <x v="1"/>
    <x v="6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d v="2015-01-05T22:44:19"/>
    <n v="1415328259"/>
    <x v="2865"/>
    <b v="0"/>
    <n v="0"/>
    <b v="0"/>
    <s v="theater/plays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d v="2016-10-14T18:00:00"/>
    <n v="1473893721"/>
    <x v="2866"/>
    <b v="0"/>
    <n v="2"/>
    <b v="0"/>
    <s v="theater/plays"/>
    <x v="2151"/>
    <n v="91.389593023255813"/>
    <x v="1"/>
    <x v="6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d v="2016-07-04T00:00:00"/>
    <n v="1465533672"/>
    <x v="2867"/>
    <b v="0"/>
    <n v="10"/>
    <b v="0"/>
    <s v="theater/plays"/>
    <x v="2152"/>
    <n v="842.98978723404264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d v="2016-10-05T15:50:54"/>
    <n v="1473105054"/>
    <x v="2868"/>
    <b v="0"/>
    <n v="60"/>
    <b v="0"/>
    <s v="theater/plays"/>
    <x v="2153"/>
    <n v="4999.419285714285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d v="2016-07-19T10:14:41"/>
    <n v="1466345681"/>
    <x v="2869"/>
    <b v="0"/>
    <n v="5"/>
    <b v="0"/>
    <s v="theater/plays"/>
    <x v="2011"/>
    <n v="347.37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d v="2014-05-17T00:32:45"/>
    <n v="1397709165"/>
    <x v="2870"/>
    <b v="0"/>
    <n v="9"/>
    <b v="0"/>
    <s v="theater/plays"/>
    <x v="2154"/>
    <n v="751.21245614035092"/>
    <x v="1"/>
    <x v="6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d v="2014-12-21T13:43:33"/>
    <n v="1417455813"/>
    <x v="2871"/>
    <b v="0"/>
    <n v="13"/>
    <b v="0"/>
    <s v="theater/plays"/>
    <x v="2155"/>
    <n v="969.35458333333338"/>
    <x v="1"/>
    <x v="6"/>
  </r>
  <r>
    <x v="2872"/>
    <s v="Loud Arts"/>
    <s v="Local Theatre group in Loudoun County, Virginia. Looking for funds to start producing shows!"/>
    <x v="9"/>
    <x v="117"/>
    <x v="2"/>
    <x v="0"/>
    <s v="USD"/>
    <n v="1434768438"/>
    <d v="2015-06-19T22:47:18"/>
    <n v="1429584438"/>
    <x v="2872"/>
    <b v="0"/>
    <n v="0"/>
    <b v="0"/>
    <s v="theater/plays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d v="2015-01-28T15:37:11"/>
    <n v="1419881831"/>
    <x v="2873"/>
    <b v="0"/>
    <n v="8"/>
    <b v="0"/>
    <s v="theater/plays"/>
    <x v="2156"/>
    <n v="570.671875"/>
    <x v="1"/>
    <x v="6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d v="2017-01-17T16:16:26"/>
    <n v="1482092186"/>
    <x v="2874"/>
    <b v="0"/>
    <n v="3"/>
    <b v="0"/>
    <s v="theater/plays"/>
    <x v="1656"/>
    <n v="191.76785714285714"/>
    <x v="1"/>
    <x v="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d v="2016-05-04T23:04:53"/>
    <n v="1459825493"/>
    <x v="2875"/>
    <b v="0"/>
    <n v="3"/>
    <b v="0"/>
    <s v="theater/plays"/>
    <x v="2157"/>
    <n v="191.76785714285714"/>
    <x v="1"/>
    <x v="6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d v="2015-07-16T13:51:19"/>
    <n v="1434477079"/>
    <x v="2876"/>
    <b v="0"/>
    <n v="0"/>
    <b v="0"/>
    <s v="theater/plays"/>
    <x v="109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d v="2016-11-30T13:00:00"/>
    <n v="1477781724"/>
    <x v="2877"/>
    <b v="0"/>
    <n v="6"/>
    <b v="0"/>
    <s v="theater/plays"/>
    <x v="2158"/>
    <n v="740.04042857142861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d v="2015-07-03T10:46:35"/>
    <n v="1430750795"/>
    <x v="2878"/>
    <b v="0"/>
    <n v="4"/>
    <b v="0"/>
    <s v="theater/plays"/>
    <x v="1153"/>
    <n v="227.77278688524589"/>
    <x v="1"/>
    <x v="6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d v="2016-01-20T13:24:21"/>
    <n v="1450718661"/>
    <x v="2879"/>
    <b v="0"/>
    <n v="1"/>
    <b v="0"/>
    <s v="theater/plays"/>
    <x v="2159"/>
    <n v="50.223295454545458"/>
    <x v="1"/>
    <x v="6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d v="2015-08-20T13:05:00"/>
    <n v="1436305452"/>
    <x v="2880"/>
    <b v="0"/>
    <n v="29"/>
    <b v="0"/>
    <s v="theater/plays"/>
    <x v="2160"/>
    <n v="2554.6396296296298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d v="2014-12-03T11:20:36"/>
    <n v="1412432436"/>
    <x v="2881"/>
    <b v="0"/>
    <n v="0"/>
    <b v="0"/>
    <s v="theater/plays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d v="2016-05-01T10:18:38"/>
    <n v="1459520318"/>
    <x v="2882"/>
    <b v="0"/>
    <n v="4"/>
    <b v="0"/>
    <s v="theater/plays"/>
    <x v="2161"/>
    <n v="227.77278688524589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d v="2016-02-06T00:59:00"/>
    <n v="1451684437"/>
    <x v="2883"/>
    <b v="0"/>
    <n v="5"/>
    <b v="0"/>
    <s v="theater/plays"/>
    <x v="2162"/>
    <n v="347.37"/>
    <x v="1"/>
    <x v="6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d v="2014-12-05T13:27:15"/>
    <n v="1415208435"/>
    <x v="2884"/>
    <b v="0"/>
    <n v="4"/>
    <b v="0"/>
    <s v="theater/plays"/>
    <x v="2163"/>
    <n v="227.77278688524589"/>
    <x v="1"/>
    <x v="6"/>
  </r>
  <r>
    <x v="2885"/>
    <s v="The Wedding"/>
    <s v="An historic and proud work of Polish nationalistic literature performed on stage."/>
    <x v="44"/>
    <x v="176"/>
    <x v="2"/>
    <x v="0"/>
    <s v="USD"/>
    <n v="1426294201"/>
    <d v="2015-03-13T20:50:01"/>
    <n v="1423705801"/>
    <x v="2885"/>
    <b v="0"/>
    <n v="5"/>
    <b v="0"/>
    <s v="theater/plays"/>
    <x v="2164"/>
    <n v="347.37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d v="2015-09-18T23:59:00"/>
    <n v="1442243484"/>
    <x v="2886"/>
    <b v="0"/>
    <n v="1"/>
    <b v="0"/>
    <s v="theater/plays"/>
    <x v="152"/>
    <n v="50.223295454545458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d v="2015-01-11T06:15:24"/>
    <n v="1418379324"/>
    <x v="2887"/>
    <b v="0"/>
    <n v="1"/>
    <b v="0"/>
    <s v="theater/plays"/>
    <x v="874"/>
    <n v="50.223295454545458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d v="2014-10-18T00:59:00"/>
    <n v="1412945440"/>
    <x v="2888"/>
    <b v="0"/>
    <n v="0"/>
    <b v="0"/>
    <s v="theater/plays"/>
    <x v="109"/>
    <n v="0"/>
    <x v="1"/>
    <x v="6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d v="2014-08-29T16:43:05"/>
    <n v="1406752985"/>
    <x v="2889"/>
    <b v="0"/>
    <n v="14"/>
    <b v="0"/>
    <s v="theater/plays"/>
    <x v="2165"/>
    <n v="1006.2454545454545"/>
    <x v="1"/>
    <x v="6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d v="2014-08-08T23:00:00"/>
    <n v="1405100992"/>
    <x v="2890"/>
    <b v="0"/>
    <n v="3"/>
    <b v="0"/>
    <s v="theater/plays"/>
    <x v="857"/>
    <n v="191.76785714285714"/>
    <x v="1"/>
    <x v="6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d v="2016-04-15T16:12:08"/>
    <n v="1455570728"/>
    <x v="2891"/>
    <b v="0"/>
    <n v="10"/>
    <b v="0"/>
    <s v="theater/plays"/>
    <x v="2166"/>
    <n v="842.98978723404264"/>
    <x v="1"/>
    <x v="6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d v="2014-08-25T17:00:00"/>
    <n v="1408381704"/>
    <x v="2892"/>
    <b v="0"/>
    <n v="17"/>
    <b v="0"/>
    <s v="theater/plays"/>
    <x v="2167"/>
    <n v="1808.7556603773585"/>
    <x v="1"/>
    <x v="6"/>
  </r>
  <r>
    <x v="2893"/>
    <s v="REDISCOVERING KIA THE PLAY"/>
    <s v="Fundraising for REDISCOVERING KIA THE PLAY"/>
    <x v="10"/>
    <x v="379"/>
    <x v="2"/>
    <x v="0"/>
    <s v="USD"/>
    <n v="1420768800"/>
    <d v="2015-01-08T22:00:00"/>
    <n v="1415644395"/>
    <x v="2893"/>
    <b v="0"/>
    <n v="2"/>
    <b v="0"/>
    <s v="theater/plays"/>
    <x v="724"/>
    <n v="91.389593023255813"/>
    <x v="1"/>
    <x v="6"/>
  </r>
  <r>
    <x v="2894"/>
    <s v="How Could You Do This To Me (The Stage Play)"/>
    <s v="This Is A Story About A Woman A Man And A Woman"/>
    <x v="63"/>
    <x v="117"/>
    <x v="2"/>
    <x v="0"/>
    <s v="USD"/>
    <n v="1428100815"/>
    <d v="2015-04-03T18:40:15"/>
    <n v="1422920415"/>
    <x v="2894"/>
    <b v="0"/>
    <n v="0"/>
    <b v="0"/>
    <s v="theater/plays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d v="2014-06-22T17:00:00"/>
    <n v="1403356792"/>
    <x v="2895"/>
    <b v="0"/>
    <n v="4"/>
    <b v="0"/>
    <s v="theater/plays"/>
    <x v="2168"/>
    <n v="227.77278688524589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d v="2016-12-12T02:00:00"/>
    <n v="1480283321"/>
    <x v="2896"/>
    <b v="0"/>
    <n v="12"/>
    <b v="0"/>
    <s v="theater/plays"/>
    <x v="2169"/>
    <n v="1176.7069565217391"/>
    <x v="1"/>
    <x v="6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d v="2015-10-11T11:29:05"/>
    <n v="1441985458"/>
    <x v="2897"/>
    <b v="0"/>
    <n v="3"/>
    <b v="0"/>
    <s v="theater/plays"/>
    <x v="2170"/>
    <n v="191.76785714285714"/>
    <x v="1"/>
    <x v="6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d v="2015-10-31T11:57:33"/>
    <n v="1443715053"/>
    <x v="2898"/>
    <b v="0"/>
    <n v="12"/>
    <b v="0"/>
    <s v="theater/plays"/>
    <x v="2171"/>
    <n v="1176.7069565217391"/>
    <x v="1"/>
    <x v="6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d v="2016-07-23T21:52:38"/>
    <n v="1464141158"/>
    <x v="2899"/>
    <b v="0"/>
    <n v="0"/>
    <b v="0"/>
    <s v="theater/plays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d v="2014-08-09T01:37:12"/>
    <n v="1404970632"/>
    <x v="2900"/>
    <b v="0"/>
    <n v="7"/>
    <b v="0"/>
    <s v="theater/plays"/>
    <x v="2172"/>
    <n v="705.95522388059703"/>
    <x v="1"/>
    <x v="6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d v="2015-02-07T17:42:19"/>
    <n v="1418161339"/>
    <x v="2901"/>
    <b v="0"/>
    <n v="2"/>
    <b v="0"/>
    <s v="theater/plays"/>
    <x v="417"/>
    <n v="91.389593023255813"/>
    <x v="1"/>
    <x v="6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d v="2015-08-24T06:33:16"/>
    <n v="1437820396"/>
    <x v="2902"/>
    <b v="0"/>
    <n v="1"/>
    <b v="0"/>
    <s v="theater/plays"/>
    <x v="374"/>
    <n v="50.223295454545458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d v="2015-09-09T00:00:18"/>
    <n v="1436587218"/>
    <x v="2903"/>
    <b v="0"/>
    <n v="4"/>
    <b v="0"/>
    <s v="theater/plays"/>
    <x v="2173"/>
    <n v="227.77278688524589"/>
    <x v="1"/>
    <x v="6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d v="2014-11-09T08:00:00"/>
    <n v="1414538031"/>
    <x v="2904"/>
    <b v="0"/>
    <n v="4"/>
    <b v="0"/>
    <s v="theater/plays"/>
    <x v="152"/>
    <n v="227.77278688524589"/>
    <x v="1"/>
    <x v="6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d v="2016-09-06T21:21:53"/>
    <n v="1472001713"/>
    <x v="2905"/>
    <b v="0"/>
    <n v="17"/>
    <b v="0"/>
    <s v="theater/plays"/>
    <x v="2174"/>
    <n v="1808.7556603773585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d v="2015-07-31T21:00:00"/>
    <n v="1436888066"/>
    <x v="2906"/>
    <b v="0"/>
    <n v="7"/>
    <b v="0"/>
    <s v="theater/plays"/>
    <x v="2175"/>
    <n v="705.95522388059703"/>
    <x v="1"/>
    <x v="6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d v="2016-05-14T17:03:57"/>
    <n v="1458075837"/>
    <x v="2907"/>
    <b v="0"/>
    <n v="2"/>
    <b v="0"/>
    <s v="theater/plays"/>
    <x v="123"/>
    <n v="91.389593023255813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d v="2016-06-08T13:33:39"/>
    <n v="1462815219"/>
    <x v="2908"/>
    <b v="0"/>
    <n v="5"/>
    <b v="0"/>
    <s v="theater/plays"/>
    <x v="178"/>
    <n v="347.37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d v="2014-11-25T15:46:00"/>
    <n v="1413527001"/>
    <x v="2909"/>
    <b v="0"/>
    <n v="1"/>
    <b v="0"/>
    <s v="theater/plays"/>
    <x v="469"/>
    <n v="50.223295454545458"/>
    <x v="1"/>
    <x v="6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d v="2015-06-12T16:11:27"/>
    <n v="1428955887"/>
    <x v="2910"/>
    <b v="0"/>
    <n v="1"/>
    <b v="0"/>
    <s v="theater/plays"/>
    <x v="372"/>
    <n v="50.223295454545458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d v="2015-06-27T14:27:06"/>
    <n v="1431973626"/>
    <x v="2911"/>
    <b v="0"/>
    <n v="14"/>
    <b v="0"/>
    <s v="theater/plays"/>
    <x v="2176"/>
    <n v="1006.2454545454545"/>
    <x v="1"/>
    <x v="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d v="2016-01-14T23:09:34"/>
    <n v="1450235374"/>
    <x v="2912"/>
    <b v="0"/>
    <n v="26"/>
    <b v="0"/>
    <s v="theater/plays"/>
    <x v="2177"/>
    <n v="2505.9714285714285"/>
    <x v="1"/>
    <x v="6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d v="2014-09-06T18:08:59"/>
    <n v="1404857339"/>
    <x v="2913"/>
    <b v="0"/>
    <n v="2"/>
    <b v="0"/>
    <s v="theater/plays"/>
    <x v="459"/>
    <n v="91.389593023255813"/>
    <x v="1"/>
    <x v="6"/>
  </r>
  <r>
    <x v="2914"/>
    <s v="Hercules the Panto"/>
    <s v="Hercules must complete four challenges in order to meet the father he never knew"/>
    <x v="31"/>
    <x v="116"/>
    <x v="2"/>
    <x v="1"/>
    <s v="GBP"/>
    <n v="1426365994"/>
    <d v="2015-03-14T16:46:34"/>
    <n v="1421185594"/>
    <x v="2914"/>
    <b v="0"/>
    <n v="1"/>
    <b v="0"/>
    <s v="theater/plays"/>
    <x v="524"/>
    <n v="50.223295454545458"/>
    <x v="1"/>
    <x v="6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d v="2016-03-16T04:33:10"/>
    <n v="1455528790"/>
    <x v="2915"/>
    <b v="0"/>
    <n v="3"/>
    <b v="0"/>
    <s v="theater/plays"/>
    <x v="2178"/>
    <n v="191.76785714285714"/>
    <x v="1"/>
    <x v="6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d v="2014-05-19T07:26:29"/>
    <n v="1398511589"/>
    <x v="2916"/>
    <b v="0"/>
    <n v="7"/>
    <b v="0"/>
    <s v="theater/plays"/>
    <x v="2179"/>
    <n v="705.95522388059703"/>
    <x v="1"/>
    <x v="6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d v="2015-09-16T01:37:27"/>
    <n v="1440826647"/>
    <x v="2917"/>
    <b v="0"/>
    <n v="9"/>
    <b v="0"/>
    <s v="theater/plays"/>
    <x v="2180"/>
    <n v="751.21245614035092"/>
    <x v="1"/>
    <x v="6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d v="2015-10-29T11:06:47"/>
    <n v="1443712007"/>
    <x v="2918"/>
    <b v="0"/>
    <n v="20"/>
    <b v="0"/>
    <s v="theater/plays"/>
    <x v="2181"/>
    <n v="1494.1595454545457"/>
    <x v="1"/>
    <x v="6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d v="2014-08-05T10:52:09"/>
    <n v="1404658329"/>
    <x v="2919"/>
    <b v="0"/>
    <n v="6"/>
    <b v="0"/>
    <s v="theater/plays"/>
    <x v="2182"/>
    <n v="740.04042857142861"/>
    <x v="1"/>
    <x v="6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d v="2015-03-25T14:01:10"/>
    <n v="1424718070"/>
    <x v="2920"/>
    <b v="0"/>
    <n v="13"/>
    <b v="0"/>
    <s v="theater/plays"/>
    <x v="2183"/>
    <n v="969.35458333333338"/>
    <x v="1"/>
    <x v="6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d v="2014-09-25T17:16:44"/>
    <n v="1409087804"/>
    <x v="2921"/>
    <b v="0"/>
    <n v="3"/>
    <b v="1"/>
    <s v="theater/musical"/>
    <x v="2184"/>
    <n v="191.76785714285714"/>
    <x v="1"/>
    <x v="40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d v="2015-05-18T16:58:47"/>
    <n v="1428094727"/>
    <x v="2922"/>
    <b v="0"/>
    <n v="6"/>
    <b v="1"/>
    <s v="theater/musical"/>
    <x v="31"/>
    <n v="740.04042857142861"/>
    <x v="1"/>
    <x v="40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d v="2015-01-23T23:00:00"/>
    <n v="1420774779"/>
    <x v="2923"/>
    <b v="0"/>
    <n v="10"/>
    <b v="1"/>
    <s v="theater/musical"/>
    <x v="31"/>
    <n v="842.98978723404264"/>
    <x v="1"/>
    <x v="4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d v="2015-05-08T23:59:00"/>
    <n v="1428585710"/>
    <x v="2924"/>
    <b v="0"/>
    <n v="147"/>
    <b v="1"/>
    <s v="theater/musical"/>
    <x v="1912"/>
    <n v="14220.75375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d v="2014-09-11T10:01:08"/>
    <n v="1407852068"/>
    <x v="2925"/>
    <b v="0"/>
    <n v="199"/>
    <b v="1"/>
    <s v="theater/musical"/>
    <x v="2185"/>
    <n v="25393.396666666667"/>
    <x v="1"/>
    <x v="40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d v="2015-02-23T14:22:59"/>
    <n v="1423506179"/>
    <x v="2926"/>
    <b v="0"/>
    <n v="50"/>
    <b v="1"/>
    <s v="theater/musical"/>
    <x v="1054"/>
    <n v="3773.9390909090912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d v="2014-07-15T01:00:00"/>
    <n v="1402934629"/>
    <x v="2927"/>
    <b v="0"/>
    <n v="21"/>
    <b v="1"/>
    <s v="theater/musical"/>
    <x v="2186"/>
    <n v="1658.1821621621621"/>
    <x v="1"/>
    <x v="4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d v="2016-03-04T19:57:26"/>
    <n v="1454543846"/>
    <x v="2928"/>
    <b v="0"/>
    <n v="24"/>
    <b v="1"/>
    <s v="theater/musical"/>
    <x v="31"/>
    <n v="1764.2944117647057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d v="2014-05-25T09:32:38"/>
    <n v="1398432758"/>
    <x v="2929"/>
    <b v="0"/>
    <n v="32"/>
    <b v="1"/>
    <s v="theater/musical"/>
    <x v="2187"/>
    <n v="2546.9"/>
    <x v="1"/>
    <x v="40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d v="2015-05-07T10:01:04"/>
    <n v="1428415264"/>
    <x v="2930"/>
    <b v="0"/>
    <n v="62"/>
    <b v="1"/>
    <s v="theater/musical"/>
    <x v="2188"/>
    <n v="6333.2266666666674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d v="2014-09-15T02:08:00"/>
    <n v="1408604363"/>
    <x v="2931"/>
    <b v="0"/>
    <n v="9"/>
    <b v="1"/>
    <s v="theater/musical"/>
    <x v="938"/>
    <n v="751.21245614035092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d v="2015-02-21T07:00:00"/>
    <n v="1421812637"/>
    <x v="2932"/>
    <b v="0"/>
    <n v="38"/>
    <b v="1"/>
    <s v="theater/musical"/>
    <x v="2189"/>
    <n v="2935.7157894736843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d v="2016-06-04T18:57:33"/>
    <n v="1462489053"/>
    <x v="2933"/>
    <b v="0"/>
    <n v="54"/>
    <b v="1"/>
    <s v="theater/musical"/>
    <x v="2190"/>
    <n v="3732.9341666666664"/>
    <x v="1"/>
    <x v="40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d v="2014-06-15T11:16:04"/>
    <n v="1400253364"/>
    <x v="2934"/>
    <b v="0"/>
    <n v="37"/>
    <b v="1"/>
    <s v="theater/musical"/>
    <x v="1277"/>
    <n v="4326.8844444444449"/>
    <x v="1"/>
    <x v="40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d v="2016-08-29T13:00:00"/>
    <n v="1467468008"/>
    <x v="2935"/>
    <b v="0"/>
    <n v="39"/>
    <b v="1"/>
    <s v="theater/musical"/>
    <x v="2191"/>
    <n v="2905.058"/>
    <x v="1"/>
    <x v="4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d v="2014-10-13T00:59:00"/>
    <n v="1412091423"/>
    <x v="2936"/>
    <b v="0"/>
    <n v="34"/>
    <b v="1"/>
    <s v="theater/musical"/>
    <x v="602"/>
    <n v="3216.0669696969699"/>
    <x v="1"/>
    <x v="40"/>
  </r>
  <r>
    <x v="2937"/>
    <s v="UCAS"/>
    <s v="UCAS is a new British musical premiering at the Edinburgh Fringe Festival 2014."/>
    <x v="15"/>
    <x v="41"/>
    <x v="0"/>
    <x v="1"/>
    <s v="GBP"/>
    <n v="1405249113"/>
    <d v="2014-07-13T06:58:33"/>
    <n v="1402657113"/>
    <x v="2937"/>
    <b v="0"/>
    <n v="55"/>
    <b v="1"/>
    <s v="theater/musical"/>
    <x v="25"/>
    <n v="4138.9825000000001"/>
    <x v="1"/>
    <x v="40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d v="2015-01-30T12:53:34"/>
    <n v="1420044814"/>
    <x v="2938"/>
    <b v="0"/>
    <n v="32"/>
    <b v="1"/>
    <s v="theater/musical"/>
    <x v="300"/>
    <n v="2546.9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d v="2014-08-27T21:00:00"/>
    <n v="1406316312"/>
    <x v="2939"/>
    <b v="0"/>
    <n v="25"/>
    <b v="1"/>
    <s v="theater/musical"/>
    <x v="2192"/>
    <n v="1634.83275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d v="2015-01-18T14:33:38"/>
    <n v="1418150018"/>
    <x v="2940"/>
    <b v="0"/>
    <n v="33"/>
    <b v="1"/>
    <s v="theater/musical"/>
    <x v="2193"/>
    <n v="5887.1719354838715"/>
    <x v="1"/>
    <x v="40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d v="2015-03-01T19:02:35"/>
    <n v="1422658955"/>
    <x v="2941"/>
    <b v="0"/>
    <n v="1"/>
    <b v="0"/>
    <s v="theater/spaces"/>
    <x v="524"/>
    <n v="50.223295454545458"/>
    <x v="1"/>
    <x v="38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d v="2015-12-16T16:18:00"/>
    <n v="1448565459"/>
    <x v="2942"/>
    <b v="0"/>
    <n v="202"/>
    <b v="0"/>
    <s v="theater/spaces"/>
    <x v="2194"/>
    <n v="22082.010000000002"/>
    <x v="1"/>
    <x v="38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d v="2015-04-12T23:06:20"/>
    <n v="1426302380"/>
    <x v="2943"/>
    <b v="0"/>
    <n v="0"/>
    <b v="0"/>
    <s v="theater/spaces"/>
    <x v="109"/>
    <n v="0"/>
    <x v="1"/>
    <x v="38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d v="2015-06-07T17:56:38"/>
    <n v="1431122198"/>
    <x v="2944"/>
    <b v="0"/>
    <n v="1"/>
    <b v="0"/>
    <s v="theater/spaces"/>
    <x v="460"/>
    <n v="50.223295454545458"/>
    <x v="1"/>
    <x v="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d v="2015-05-23T23:21:00"/>
    <n v="1429845660"/>
    <x v="2945"/>
    <b v="0"/>
    <n v="0"/>
    <b v="0"/>
    <s v="theater/spaces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d v="2016-08-15T08:44:52"/>
    <n v="1468673092"/>
    <x v="2946"/>
    <b v="0"/>
    <n v="2"/>
    <b v="0"/>
    <s v="theater/spaces"/>
    <x v="370"/>
    <n v="91.389593023255813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d v="2016-11-24T13:11:00"/>
    <n v="1475760567"/>
    <x v="2947"/>
    <b v="0"/>
    <n v="13"/>
    <b v="0"/>
    <s v="theater/spaces"/>
    <x v="2195"/>
    <n v="969.35458333333338"/>
    <x v="1"/>
    <x v="38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d v="2015-06-02T11:34:53"/>
    <n v="1428075293"/>
    <x v="2948"/>
    <b v="0"/>
    <n v="9"/>
    <b v="0"/>
    <s v="theater/spaces"/>
    <x v="2196"/>
    <n v="751.21245614035092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d v="2015-11-19T16:45:17"/>
    <n v="1445370317"/>
    <x v="2949"/>
    <b v="0"/>
    <n v="2"/>
    <b v="0"/>
    <s v="theater/spaces"/>
    <x v="453"/>
    <n v="91.389593023255813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d v="2016-01-23T04:45:52"/>
    <n v="1450946752"/>
    <x v="2950"/>
    <b v="0"/>
    <n v="0"/>
    <b v="0"/>
    <s v="theater/spaces"/>
    <x v="109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d v="2014-10-05T15:16:13"/>
    <n v="1408648573"/>
    <x v="2951"/>
    <b v="0"/>
    <n v="58"/>
    <b v="0"/>
    <s v="theater/spaces"/>
    <x v="2197"/>
    <n v="5705.3728571428574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d v="2016-10-17T00:00:00"/>
    <n v="1473957239"/>
    <x v="2952"/>
    <b v="0"/>
    <n v="8"/>
    <b v="0"/>
    <s v="theater/spaces"/>
    <x v="2198"/>
    <n v="570.671875"/>
    <x v="1"/>
    <x v="38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d v="2015-10-08T15:00:21"/>
    <n v="1441738821"/>
    <x v="2953"/>
    <b v="0"/>
    <n v="3"/>
    <b v="0"/>
    <s v="theater/spaces"/>
    <x v="2199"/>
    <n v="191.76785714285714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d v="2017-03-16T09:00:03"/>
    <n v="1487944803"/>
    <x v="2954"/>
    <b v="0"/>
    <n v="0"/>
    <b v="0"/>
    <s v="theater/spaces"/>
    <x v="109"/>
    <n v="0"/>
    <x v="1"/>
    <x v="38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d v="2015-06-16T13:47:29"/>
    <n v="1431884849"/>
    <x v="2955"/>
    <b v="0"/>
    <n v="11"/>
    <b v="0"/>
    <s v="theater/spaces"/>
    <x v="2200"/>
    <n v="1461.2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d v="2016-05-04T19:00:50"/>
    <n v="1459810850"/>
    <x v="2956"/>
    <b v="0"/>
    <n v="20"/>
    <b v="0"/>
    <s v="theater/spaces"/>
    <x v="2201"/>
    <n v="1494.1595454545457"/>
    <x v="1"/>
    <x v="38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d v="2015-03-27T19:16:12"/>
    <n v="1422317772"/>
    <x v="2957"/>
    <b v="0"/>
    <n v="3"/>
    <b v="0"/>
    <s v="theater/spaces"/>
    <x v="2202"/>
    <n v="191.76785714285714"/>
    <x v="1"/>
    <x v="38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d v="2016-05-08T13:41:57"/>
    <n v="1457548917"/>
    <x v="2958"/>
    <b v="0"/>
    <n v="0"/>
    <b v="0"/>
    <s v="theater/spaces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d v="2016-06-06T20:12:05"/>
    <n v="1462666325"/>
    <x v="2959"/>
    <b v="0"/>
    <n v="0"/>
    <b v="0"/>
    <s v="theater/spaces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d v="2014-09-11T14:10:23"/>
    <n v="1407867023"/>
    <x v="2960"/>
    <b v="0"/>
    <n v="0"/>
    <b v="0"/>
    <s v="theater/spaces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d v="2015-03-26T00:00:00"/>
    <n v="1424927159"/>
    <x v="2961"/>
    <b v="0"/>
    <n v="108"/>
    <b v="1"/>
    <s v="theater/plays"/>
    <x v="2203"/>
    <n v="7348.954999999999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d v="2015-03-01T02:59:00"/>
    <n v="1422769906"/>
    <x v="2962"/>
    <b v="0"/>
    <n v="20"/>
    <b v="1"/>
    <s v="theater/plays"/>
    <x v="662"/>
    <n v="1494.1595454545457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d v="2015-07-02T07:17:04"/>
    <n v="1433243824"/>
    <x v="2963"/>
    <b v="0"/>
    <n v="98"/>
    <b v="1"/>
    <s v="theater/plays"/>
    <x v="2204"/>
    <n v="7234.5714285714284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d v="2014-08-06T17:32:00"/>
    <n v="1404769819"/>
    <x v="2964"/>
    <b v="0"/>
    <n v="196"/>
    <b v="1"/>
    <s v="theater/plays"/>
    <x v="2205"/>
    <n v="15961.182000000001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d v="2015-07-07T13:30:33"/>
    <n v="1433698233"/>
    <x v="2965"/>
    <b v="0"/>
    <n v="39"/>
    <b v="1"/>
    <s v="theater/plays"/>
    <x v="2206"/>
    <n v="2905.058"/>
    <x v="1"/>
    <x v="6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d v="2015-09-16T13:43:32"/>
    <n v="1439833412"/>
    <x v="2966"/>
    <b v="0"/>
    <n v="128"/>
    <b v="1"/>
    <s v="theater/plays"/>
    <x v="2207"/>
    <n v="12864.142857142857"/>
    <x v="1"/>
    <x v="6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d v="2015-03-08T23:44:52"/>
    <n v="1423284292"/>
    <x v="2967"/>
    <b v="0"/>
    <n v="71"/>
    <b v="1"/>
    <s v="theater/plays"/>
    <x v="2208"/>
    <n v="5650.0581249999996"/>
    <x v="1"/>
    <x v="6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d v="2016-08-16T23:59:00"/>
    <n v="1470227660"/>
    <x v="2968"/>
    <b v="0"/>
    <n v="47"/>
    <b v="1"/>
    <s v="theater/plays"/>
    <x v="938"/>
    <n v="4347.336956521739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d v="2015-05-03T18:51:00"/>
    <n v="1428087153"/>
    <x v="2969"/>
    <b v="0"/>
    <n v="17"/>
    <b v="1"/>
    <s v="theater/plays"/>
    <x v="2209"/>
    <n v="1808.7556603773585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d v="2014-07-18T12:04:11"/>
    <n v="1403107451"/>
    <x v="2970"/>
    <b v="0"/>
    <n v="91"/>
    <b v="1"/>
    <s v="theater/plays"/>
    <x v="938"/>
    <n v="6337.128333333334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d v="2014-08-31T11:47:58"/>
    <n v="1406908078"/>
    <x v="2971"/>
    <b v="0"/>
    <n v="43"/>
    <b v="1"/>
    <s v="theater/plays"/>
    <x v="2210"/>
    <n v="5251.2666666666664"/>
    <x v="1"/>
    <x v="6"/>
  </r>
  <r>
    <x v="2972"/>
    <s v="A Bad Plan"/>
    <s v="A group of artists. A mythical art piece. A harrowing quest. And some margaritas."/>
    <x v="13"/>
    <x v="1975"/>
    <x v="0"/>
    <x v="0"/>
    <s v="USD"/>
    <n v="1480899600"/>
    <d v="2016-12-04T21:00:00"/>
    <n v="1479609520"/>
    <x v="2972"/>
    <b v="0"/>
    <n v="17"/>
    <b v="1"/>
    <s v="theater/plays"/>
    <x v="2211"/>
    <n v="1808.7556603773585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d v="2016-01-01T00:00:00"/>
    <n v="1449171508"/>
    <x v="2973"/>
    <b v="0"/>
    <n v="33"/>
    <b v="1"/>
    <s v="theater/plays"/>
    <x v="2212"/>
    <n v="5887.171935483871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d v="2014-09-25T21:35:00"/>
    <n v="1409275671"/>
    <x v="2974"/>
    <b v="0"/>
    <n v="87"/>
    <b v="1"/>
    <s v="theater/plays"/>
    <x v="607"/>
    <n v="7158.84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d v="2014-11-26T23:00:00"/>
    <n v="1414599886"/>
    <x v="2975"/>
    <b v="0"/>
    <n v="113"/>
    <b v="1"/>
    <s v="theater/plays"/>
    <x v="2213"/>
    <n v="12470.146666666667"/>
    <x v="1"/>
    <x v="6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d v="2016-03-13T08:00:00"/>
    <n v="1456421530"/>
    <x v="2976"/>
    <b v="0"/>
    <n v="14"/>
    <b v="1"/>
    <s v="theater/plays"/>
    <x v="2214"/>
    <n v="1006.2454545454545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d v="2015-03-22T22:14:00"/>
    <n v="1421960934"/>
    <x v="2977"/>
    <b v="0"/>
    <n v="30"/>
    <b v="1"/>
    <s v="theater/plays"/>
    <x v="2215"/>
    <n v="2533.3331250000001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d v="2014-10-20T01:59:00"/>
    <n v="1412954547"/>
    <x v="2978"/>
    <b v="0"/>
    <n v="16"/>
    <b v="1"/>
    <s v="theater/plays"/>
    <x v="2216"/>
    <n v="1278.3540625000001"/>
    <x v="1"/>
    <x v="6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d v="2015-01-06T02:00:00"/>
    <n v="1419104823"/>
    <x v="2979"/>
    <b v="0"/>
    <n v="46"/>
    <b v="1"/>
    <s v="theater/plays"/>
    <x v="578"/>
    <n v="4256.6611999999996"/>
    <x v="1"/>
    <x v="6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d v="2015-08-23T22:00:00"/>
    <n v="1438639130"/>
    <x v="2980"/>
    <b v="0"/>
    <n v="24"/>
    <b v="1"/>
    <s v="theater/plays"/>
    <x v="2217"/>
    <n v="1764.2944117647057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d v="2015-09-23T09:25:56"/>
    <n v="1439126756"/>
    <x v="2981"/>
    <b v="1"/>
    <n v="97"/>
    <b v="1"/>
    <s v="theater/spaces"/>
    <x v="2218"/>
    <n v="9855.2185714285715"/>
    <x v="1"/>
    <x v="38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d v="2016-02-11T12:29:03"/>
    <n v="1452616143"/>
    <x v="2982"/>
    <b v="1"/>
    <n v="59"/>
    <b v="1"/>
    <s v="theater/spaces"/>
    <x v="2219"/>
    <n v="5506.1350000000002"/>
    <x v="1"/>
    <x v="38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d v="2014-11-11T12:10:36"/>
    <n v="1410534636"/>
    <x v="2983"/>
    <b v="1"/>
    <n v="1095"/>
    <b v="1"/>
    <s v="theater/spaces"/>
    <x v="2220"/>
    <n v="169985.91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d v="2016-08-24T02:41:21"/>
    <n v="1469428881"/>
    <x v="2984"/>
    <b v="1"/>
    <n v="218"/>
    <b v="1"/>
    <s v="theater/spaces"/>
    <x v="2221"/>
    <n v="16598.5"/>
    <x v="1"/>
    <x v="38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d v="2016-10-31T00:00:00"/>
    <n v="1476228128"/>
    <x v="2985"/>
    <b v="0"/>
    <n v="111"/>
    <b v="1"/>
    <s v="theater/spaces"/>
    <x v="2222"/>
    <n v="8121.8957142857153"/>
    <x v="1"/>
    <x v="38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d v="2016-05-01T07:00:06"/>
    <n v="1456920006"/>
    <x v="2986"/>
    <b v="0"/>
    <n v="56"/>
    <b v="1"/>
    <s v="theater/spaces"/>
    <x v="269"/>
    <n v="4556.6774999999998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d v="2016-10-12T20:00:00"/>
    <n v="1473837751"/>
    <x v="2987"/>
    <b v="0"/>
    <n v="265"/>
    <b v="1"/>
    <s v="theater/spaces"/>
    <x v="2223"/>
    <n v="27019.1"/>
    <x v="1"/>
    <x v="38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d v="2016-06-20T04:41:21"/>
    <n v="1463820081"/>
    <x v="2988"/>
    <b v="0"/>
    <n v="28"/>
    <b v="1"/>
    <s v="theater/spaces"/>
    <x v="31"/>
    <n v="3472.1178947368426"/>
    <x v="1"/>
    <x v="38"/>
  </r>
  <r>
    <x v="2989"/>
    <s v="Let's Light Up The Gem!"/>
    <s v="Bring the movies back to Bethel, Maine."/>
    <x v="22"/>
    <x v="1987"/>
    <x v="0"/>
    <x v="0"/>
    <s v="USD"/>
    <n v="1450673940"/>
    <d v="2015-12-21T00:59:00"/>
    <n v="1448756962"/>
    <x v="2989"/>
    <b v="0"/>
    <n v="364"/>
    <b v="1"/>
    <s v="theater/spaces"/>
    <x v="2224"/>
    <n v="35307"/>
    <x v="1"/>
    <x v="38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d v="2016-01-07T09:47:00"/>
    <n v="1449150420"/>
    <x v="2990"/>
    <b v="0"/>
    <n v="27"/>
    <b v="1"/>
    <s v="theater/spaces"/>
    <x v="31"/>
    <n v="3204.2722222222224"/>
    <x v="1"/>
    <x v="38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d v="2017-01-27T16:05:30"/>
    <n v="1483646730"/>
    <x v="2991"/>
    <b v="0"/>
    <n v="93"/>
    <b v="1"/>
    <s v="theater/spaces"/>
    <x v="2225"/>
    <n v="6843.5957142857142"/>
    <x v="1"/>
    <x v="38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d v="2016-10-09T14:25:10"/>
    <n v="1473445510"/>
    <x v="2992"/>
    <b v="0"/>
    <n v="64"/>
    <b v="1"/>
    <s v="theater/spaces"/>
    <x v="2226"/>
    <n v="3333.5607692307685"/>
    <x v="1"/>
    <x v="38"/>
  </r>
  <r>
    <x v="2993"/>
    <s v="TRUE WEST: Think, Dog! Productions"/>
    <s v="Help us build the Kitchen from Hell!"/>
    <x v="28"/>
    <x v="1141"/>
    <x v="0"/>
    <x v="0"/>
    <s v="USD"/>
    <n v="1455998867"/>
    <d v="2016-02-20T16:07:47"/>
    <n v="1453406867"/>
    <x v="2993"/>
    <b v="0"/>
    <n v="22"/>
    <b v="1"/>
    <s v="theater/spaces"/>
    <x v="2227"/>
    <n v="1547.9137931034484"/>
    <x v="1"/>
    <x v="38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d v="2014-10-03T07:29:32"/>
    <n v="1409743772"/>
    <x v="2994"/>
    <b v="0"/>
    <n v="59"/>
    <b v="1"/>
    <s v="theater/spaces"/>
    <x v="2228"/>
    <n v="5506.1350000000002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d v="2017-01-19T11:57:51"/>
    <n v="1482249471"/>
    <x v="2995"/>
    <b v="0"/>
    <n v="249"/>
    <b v="1"/>
    <s v="theater/spaces"/>
    <x v="2229"/>
    <n v="20124.5"/>
    <x v="1"/>
    <x v="38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d v="2015-05-26T17:54:00"/>
    <n v="1427493240"/>
    <x v="2996"/>
    <b v="0"/>
    <n v="392"/>
    <b v="1"/>
    <s v="theater/spaces"/>
    <x v="2230"/>
    <n v="37463"/>
    <x v="1"/>
    <x v="38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d v="2017-02-27T00:59:00"/>
    <n v="1486661793"/>
    <x v="2997"/>
    <b v="0"/>
    <n v="115"/>
    <b v="1"/>
    <s v="theater/spaces"/>
    <x v="2231"/>
    <n v="9626.2959999999985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d v="2014-06-16T00:25:00"/>
    <n v="1400474329"/>
    <x v="2998"/>
    <b v="0"/>
    <n v="433"/>
    <b v="1"/>
    <s v="theater/spaces"/>
    <x v="2232"/>
    <n v="51514.5"/>
    <x v="1"/>
    <x v="38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d v="2017-02-28T22:00:00"/>
    <n v="1487094360"/>
    <x v="2999"/>
    <b v="0"/>
    <n v="20"/>
    <b v="1"/>
    <s v="theater/spaces"/>
    <x v="2233"/>
    <n v="1494.1595454545457"/>
    <x v="1"/>
    <x v="38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d v="2017-01-31T14:00:00"/>
    <n v="1484682670"/>
    <x v="3000"/>
    <b v="0"/>
    <n v="8"/>
    <b v="1"/>
    <s v="theater/spaces"/>
    <x v="31"/>
    <n v="570.671875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d v="2016-07-13T17:29:42"/>
    <n v="1465853382"/>
    <x v="3001"/>
    <b v="0"/>
    <n v="175"/>
    <b v="1"/>
    <s v="theater/spaces"/>
    <x v="2234"/>
    <n v="19334.254999999997"/>
    <x v="1"/>
    <x v="38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d v="2012-12-26T16:04:12"/>
    <n v="1353960252"/>
    <x v="3002"/>
    <b v="0"/>
    <n v="104"/>
    <b v="1"/>
    <s v="theater/spaces"/>
    <x v="2235"/>
    <n v="11106.835333333333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d v="2016-03-01T01:59:00"/>
    <n v="1454098976"/>
    <x v="3003"/>
    <b v="0"/>
    <n v="17"/>
    <b v="1"/>
    <s v="theater/spaces"/>
    <x v="2107"/>
    <n v="1808.7556603773585"/>
    <x v="1"/>
    <x v="38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d v="2014-11-15T18:08:44"/>
    <n v="1413493724"/>
    <x v="3004"/>
    <b v="0"/>
    <n v="277"/>
    <b v="1"/>
    <s v="theater/spaces"/>
    <x v="2236"/>
    <n v="45126"/>
    <x v="1"/>
    <x v="38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d v="2014-10-06T12:11:45"/>
    <n v="1410019905"/>
    <x v="3005"/>
    <b v="0"/>
    <n v="118"/>
    <b v="1"/>
    <s v="theater/spaces"/>
    <x v="2237"/>
    <n v="9744.0974999999999"/>
    <x v="1"/>
    <x v="38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d v="2014-12-14T14:09:51"/>
    <n v="1415988591"/>
    <x v="3006"/>
    <b v="0"/>
    <n v="97"/>
    <b v="1"/>
    <s v="theater/spaces"/>
    <x v="2133"/>
    <n v="9855.2185714285715"/>
    <x v="1"/>
    <x v="38"/>
  </r>
  <r>
    <x v="3007"/>
    <s v="Bethlem"/>
    <s v="Consuite for 2015 CoreCon.  An adventure into insanity."/>
    <x v="20"/>
    <x v="1144"/>
    <x v="0"/>
    <x v="0"/>
    <s v="USD"/>
    <n v="1429938683"/>
    <d v="2015-04-25T01:11:23"/>
    <n v="1428124283"/>
    <x v="3007"/>
    <b v="0"/>
    <n v="20"/>
    <b v="1"/>
    <s v="theater/spaces"/>
    <x v="2238"/>
    <n v="1494.1595454545457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d v="2016-01-21T01:05:19"/>
    <n v="1450760719"/>
    <x v="3008"/>
    <b v="0"/>
    <n v="26"/>
    <b v="1"/>
    <s v="theater/spaces"/>
    <x v="2107"/>
    <n v="2505.9714285714285"/>
    <x v="1"/>
    <x v="38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d v="2014-11-26T10:40:40"/>
    <n v="1414417240"/>
    <x v="3009"/>
    <b v="0"/>
    <n v="128"/>
    <b v="1"/>
    <s v="theater/spaces"/>
    <x v="2239"/>
    <n v="12864.142857142857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d v="2015-02-21T15:58:39"/>
    <n v="1419364719"/>
    <x v="3010"/>
    <b v="0"/>
    <n v="15"/>
    <b v="1"/>
    <s v="theater/spaces"/>
    <x v="2240"/>
    <n v="2424.782608695652"/>
    <x v="1"/>
    <x v="38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d v="2015-12-23T18:59:00"/>
    <n v="1448536516"/>
    <x v="3011"/>
    <b v="0"/>
    <n v="25"/>
    <b v="1"/>
    <s v="theater/spaces"/>
    <x v="2241"/>
    <n v="1634.83275"/>
    <x v="1"/>
    <x v="38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d v="2015-02-10T12:52:10"/>
    <n v="1421772730"/>
    <x v="3012"/>
    <b v="0"/>
    <n v="55"/>
    <b v="1"/>
    <s v="theater/spaces"/>
    <x v="2242"/>
    <n v="4138.9825000000001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d v="2015-06-21T16:04:09"/>
    <n v="1432325049"/>
    <x v="3013"/>
    <b v="0"/>
    <n v="107"/>
    <b v="1"/>
    <s v="theater/spaces"/>
    <x v="2243"/>
    <n v="10065.45142857142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d v="2014-11-05T01:00:00"/>
    <n v="1412737080"/>
    <x v="3014"/>
    <b v="0"/>
    <n v="557"/>
    <b v="1"/>
    <s v="theater/spaces"/>
    <x v="2244"/>
    <n v="28276"/>
    <x v="1"/>
    <x v="38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d v="2014-06-11T00:00:00"/>
    <n v="1401125238"/>
    <x v="3015"/>
    <b v="0"/>
    <n v="40"/>
    <b v="1"/>
    <s v="theater/spaces"/>
    <x v="2245"/>
    <n v="3923.466666666666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d v="2014-07-18T09:09:12"/>
    <n v="1400504952"/>
    <x v="3016"/>
    <b v="0"/>
    <n v="36"/>
    <b v="1"/>
    <s v="theater/spaces"/>
    <x v="2246"/>
    <n v="2893.0464999999999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d v="2014-08-20T16:24:03"/>
    <n v="1405974243"/>
    <x v="3017"/>
    <b v="0"/>
    <n v="159"/>
    <b v="1"/>
    <s v="theater/spaces"/>
    <x v="2247"/>
    <n v="12170.714285714286"/>
    <x v="1"/>
    <x v="38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d v="2015-07-20T18:00:00"/>
    <n v="1433747376"/>
    <x v="3018"/>
    <b v="0"/>
    <n v="41"/>
    <b v="1"/>
    <s v="theater/spaces"/>
    <x v="2248"/>
    <n v="2792.8691304347826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d v="2014-05-26T23:00:00"/>
    <n v="1398801620"/>
    <x v="3019"/>
    <b v="0"/>
    <n v="226"/>
    <b v="1"/>
    <s v="theater/spaces"/>
    <x v="2249"/>
    <n v="14916.9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d v="2015-08-14T16:18:53"/>
    <n v="1434399533"/>
    <x v="3020"/>
    <b v="0"/>
    <n v="30"/>
    <b v="1"/>
    <s v="theater/spaces"/>
    <x v="2250"/>
    <n v="2533.3331250000001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d v="2016-11-22T01:59:00"/>
    <n v="1476715869"/>
    <x v="3021"/>
    <b v="0"/>
    <n v="103"/>
    <b v="1"/>
    <s v="theater/spaces"/>
    <x v="2251"/>
    <n v="13166.442857142858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d v="2016-08-27T18:53:29"/>
    <n v="1468450409"/>
    <x v="3022"/>
    <b v="0"/>
    <n v="62"/>
    <b v="1"/>
    <s v="theater/spaces"/>
    <x v="2252"/>
    <n v="6333.2266666666674"/>
    <x v="1"/>
    <x v="38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d v="2015-06-11T12:13:06"/>
    <n v="1430151186"/>
    <x v="3023"/>
    <b v="0"/>
    <n v="6"/>
    <b v="1"/>
    <s v="theater/spaces"/>
    <x v="288"/>
    <n v="740.04042857142861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d v="2012-10-06T19:51:15"/>
    <n v="1346975475"/>
    <x v="3024"/>
    <b v="0"/>
    <n v="182"/>
    <b v="1"/>
    <s v="theater/spaces"/>
    <x v="2253"/>
    <n v="12651.333333333334"/>
    <x v="1"/>
    <x v="38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d v="2014-05-30T12:00:00"/>
    <n v="1399032813"/>
    <x v="3025"/>
    <b v="0"/>
    <n v="145"/>
    <b v="1"/>
    <s v="theater/spaces"/>
    <x v="2254"/>
    <n v="9579.126666666667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d v="2017-03-03T07:01:32"/>
    <n v="1487329292"/>
    <x v="3026"/>
    <b v="0"/>
    <n v="25"/>
    <b v="1"/>
    <s v="theater/spaces"/>
    <x v="2255"/>
    <n v="1634.83275"/>
    <x v="1"/>
    <x v="38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d v="2015-03-20T11:54:11"/>
    <n v="1424278451"/>
    <x v="3027"/>
    <b v="0"/>
    <n v="320"/>
    <b v="1"/>
    <s v="theater/spaces"/>
    <x v="2256"/>
    <n v="52576"/>
    <x v="1"/>
    <x v="38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d v="2016-08-15T02:20:25"/>
    <n v="1468650025"/>
    <x v="3028"/>
    <b v="0"/>
    <n v="99"/>
    <b v="1"/>
    <s v="theater/spaces"/>
    <x v="2257"/>
    <n v="9689.887777777778"/>
    <x v="1"/>
    <x v="38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d v="2014-11-18T00:35:00"/>
    <n v="1413824447"/>
    <x v="3029"/>
    <b v="0"/>
    <n v="348"/>
    <b v="1"/>
    <s v="theater/spaces"/>
    <x v="2258"/>
    <n v="59047.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d v="2015-09-16T13:56:11"/>
    <n v="1439834171"/>
    <x v="3030"/>
    <b v="0"/>
    <n v="41"/>
    <b v="1"/>
    <s v="theater/spaces"/>
    <x v="2259"/>
    <n v="2792.8691304347826"/>
    <x v="1"/>
    <x v="38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d v="2016-10-14T17:10:47"/>
    <n v="1471295447"/>
    <x v="3031"/>
    <b v="0"/>
    <n v="29"/>
    <b v="1"/>
    <s v="theater/spaces"/>
    <x v="31"/>
    <n v="2554.6396296296298"/>
    <x v="1"/>
    <x v="38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d v="2015-09-10T21:04:19"/>
    <n v="1439341459"/>
    <x v="3032"/>
    <b v="0"/>
    <n v="25"/>
    <b v="1"/>
    <s v="theater/spaces"/>
    <x v="66"/>
    <n v="1634.83275"/>
    <x v="1"/>
    <x v="38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d v="2016-08-17T22:38:45"/>
    <n v="1468895925"/>
    <x v="3033"/>
    <b v="0"/>
    <n v="23"/>
    <b v="1"/>
    <s v="theater/spaces"/>
    <x v="2260"/>
    <n v="2210.1433333333334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d v="2016-10-31T23:59:00"/>
    <n v="1475326255"/>
    <x v="3034"/>
    <b v="0"/>
    <n v="1260"/>
    <b v="1"/>
    <s v="theater/spaces"/>
    <x v="2261"/>
    <n v="112536"/>
    <x v="1"/>
    <x v="38"/>
  </r>
  <r>
    <x v="3035"/>
    <s v="The Coalition Theater"/>
    <s v="Help create a permanent home for live comedy shows and classes in Downtown RVA."/>
    <x v="31"/>
    <x v="2023"/>
    <x v="0"/>
    <x v="0"/>
    <s v="USD"/>
    <n v="1367674009"/>
    <d v="2013-05-04T09:26:49"/>
    <n v="1365082009"/>
    <x v="3035"/>
    <b v="0"/>
    <n v="307"/>
    <b v="1"/>
    <s v="theater/spaces"/>
    <x v="2262"/>
    <n v="27196.71"/>
    <x v="1"/>
    <x v="38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d v="2013-08-16T07:59:00"/>
    <n v="1373568644"/>
    <x v="3036"/>
    <b v="0"/>
    <n v="329"/>
    <b v="1"/>
    <s v="theater/spaces"/>
    <x v="2263"/>
    <n v="27000.5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d v="2010-10-02T00:59:00"/>
    <n v="1279574773"/>
    <x v="3037"/>
    <b v="0"/>
    <n v="32"/>
    <b v="1"/>
    <s v="theater/spaces"/>
    <x v="2264"/>
    <n v="2546.9"/>
    <x v="1"/>
    <x v="38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d v="2016-03-04T02:03:17"/>
    <n v="1451887397"/>
    <x v="3038"/>
    <b v="0"/>
    <n v="27"/>
    <b v="1"/>
    <s v="theater/spaces"/>
    <x v="10"/>
    <n v="3204.2722222222224"/>
    <x v="1"/>
    <x v="38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d v="2013-12-29T03:59:00"/>
    <n v="1386011038"/>
    <x v="3039"/>
    <b v="0"/>
    <n v="236"/>
    <b v="1"/>
    <s v="theater/spaces"/>
    <x v="2265"/>
    <n v="19285.955000000002"/>
    <x v="1"/>
    <x v="38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d v="2015-06-26T19:00:00"/>
    <n v="1434999621"/>
    <x v="3040"/>
    <b v="0"/>
    <n v="42"/>
    <b v="1"/>
    <s v="theater/spaces"/>
    <x v="1881"/>
    <n v="2399.1906250000002"/>
    <x v="1"/>
    <x v="38"/>
  </r>
  <r>
    <x v="3041"/>
    <s v="Lend a Hand in Our Home"/>
    <s v="Privet! Hello! Bon Jour! We are the Arlekin Players Theatre and we need a home."/>
    <x v="386"/>
    <x v="2028"/>
    <x v="0"/>
    <x v="0"/>
    <s v="USD"/>
    <n v="1453323048"/>
    <d v="2016-01-20T16:50:48"/>
    <n v="1450731048"/>
    <x v="3041"/>
    <b v="0"/>
    <n v="95"/>
    <b v="1"/>
    <s v="theater/spaces"/>
    <x v="2266"/>
    <n v="10819.427777777779"/>
    <x v="1"/>
    <x v="3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d v="2015-10-06T12:30:47"/>
    <n v="1441557047"/>
    <x v="3042"/>
    <b v="0"/>
    <n v="37"/>
    <b v="1"/>
    <s v="theater/spaces"/>
    <x v="602"/>
    <n v="4326.8844444444449"/>
    <x v="1"/>
    <x v="38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d v="2015-04-15T22:50:00"/>
    <n v="1426815699"/>
    <x v="3043"/>
    <b v="0"/>
    <n v="128"/>
    <b v="1"/>
    <s v="theater/spaces"/>
    <x v="2267"/>
    <n v="12864.142857142857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d v="2016-02-02T13:26:38"/>
    <n v="1453137998"/>
    <x v="3044"/>
    <b v="0"/>
    <n v="156"/>
    <b v="1"/>
    <s v="theater/spaces"/>
    <x v="2268"/>
    <n v="13779.23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d v="2014-08-21T23:44:15"/>
    <n v="1406087055"/>
    <x v="3045"/>
    <b v="0"/>
    <n v="64"/>
    <b v="1"/>
    <s v="theater/spaces"/>
    <x v="2269"/>
    <n v="3333.5607692307685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d v="2014-09-10T00:52:00"/>
    <n v="1407784586"/>
    <x v="3046"/>
    <b v="0"/>
    <n v="58"/>
    <b v="1"/>
    <s v="theater/spaces"/>
    <x v="2270"/>
    <n v="5705.3728571428574"/>
    <x v="1"/>
    <x v="38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d v="2016-04-27T09:16:00"/>
    <n v="1457999054"/>
    <x v="3047"/>
    <b v="0"/>
    <n v="20"/>
    <b v="1"/>
    <s v="theater/spaces"/>
    <x v="2271"/>
    <n v="1494.1595454545457"/>
    <x v="1"/>
    <x v="38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d v="2014-12-31T17:22:00"/>
    <n v="1417556262"/>
    <x v="3048"/>
    <b v="0"/>
    <n v="47"/>
    <b v="1"/>
    <s v="theater/spaces"/>
    <x v="2272"/>
    <n v="4347.33695652173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d v="2015-06-13T20:20:55"/>
    <n v="1431649255"/>
    <x v="3049"/>
    <b v="0"/>
    <n v="54"/>
    <b v="1"/>
    <s v="theater/spaces"/>
    <x v="313"/>
    <n v="3732.9341666666664"/>
    <x v="1"/>
    <x v="38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d v="2016-05-05T00:02:40"/>
    <n v="1459828960"/>
    <x v="3050"/>
    <b v="0"/>
    <n v="9"/>
    <b v="1"/>
    <s v="theater/spaces"/>
    <x v="938"/>
    <n v="751.21245614035092"/>
    <x v="1"/>
    <x v="38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d v="2017-02-08T05:59:05"/>
    <n v="1483955945"/>
    <x v="3051"/>
    <b v="1"/>
    <n v="35"/>
    <b v="0"/>
    <s v="theater/spaces"/>
    <x v="2273"/>
    <n v="3370.6326923076922"/>
    <x v="1"/>
    <x v="38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d v="2015-05-28T11:59:00"/>
    <n v="1430237094"/>
    <x v="3052"/>
    <b v="0"/>
    <n v="2"/>
    <b v="0"/>
    <s v="theater/spaces"/>
    <x v="840"/>
    <n v="91.389593023255813"/>
    <x v="1"/>
    <x v="38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d v="2014-10-01T23:59:00"/>
    <n v="1407781013"/>
    <x v="3053"/>
    <b v="0"/>
    <n v="3"/>
    <b v="0"/>
    <s v="theater/spaces"/>
    <x v="177"/>
    <n v="191.7678571428571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d v="2015-03-01T21:04:00"/>
    <n v="1422043154"/>
    <x v="3054"/>
    <b v="0"/>
    <n v="0"/>
    <b v="0"/>
    <s v="theater/spaces"/>
    <x v="109"/>
    <n v="0"/>
    <x v="1"/>
    <x v="38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d v="2015-01-09T18:59:50"/>
    <n v="1415660390"/>
    <x v="3055"/>
    <b v="0"/>
    <n v="1"/>
    <b v="0"/>
    <s v="theater/spaces"/>
    <x v="2274"/>
    <n v="50.223295454545458"/>
    <x v="1"/>
    <x v="38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d v="2014-09-29T11:16:24"/>
    <n v="1406819784"/>
    <x v="3056"/>
    <b v="0"/>
    <n v="0"/>
    <b v="0"/>
    <s v="theater/spaces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d v="2016-04-03T10:36:51"/>
    <n v="1457105811"/>
    <x v="3057"/>
    <b v="0"/>
    <n v="0"/>
    <b v="0"/>
    <s v="theater/spaces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d v="2016-05-20T04:59:00"/>
    <n v="1459414740"/>
    <x v="3058"/>
    <b v="0"/>
    <n v="3"/>
    <b v="0"/>
    <s v="theater/spaces"/>
    <x v="374"/>
    <n v="191.76785714285714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d v="2014-08-08T18:27:26"/>
    <n v="1404944846"/>
    <x v="3059"/>
    <b v="0"/>
    <n v="11"/>
    <b v="0"/>
    <s v="theater/spaces"/>
    <x v="2275"/>
    <n v="1461.2"/>
    <x v="1"/>
    <x v="38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d v="2015-09-28T02:35:34"/>
    <n v="1440830134"/>
    <x v="3060"/>
    <b v="0"/>
    <n v="6"/>
    <b v="0"/>
    <s v="theater/spaces"/>
    <x v="2276"/>
    <n v="740.04042857142861"/>
    <x v="1"/>
    <x v="38"/>
  </r>
  <r>
    <x v="3061"/>
    <s v="Help Save Parkway Cinemas!"/>
    <s v="Save a historic Local theater."/>
    <x v="80"/>
    <x v="117"/>
    <x v="2"/>
    <x v="0"/>
    <s v="USD"/>
    <n v="1407955748"/>
    <d v="2014-08-13T14:49:08"/>
    <n v="1405363748"/>
    <x v="3061"/>
    <b v="0"/>
    <n v="0"/>
    <b v="0"/>
    <s v="theater/spaces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d v="2015-09-30T14:00:00"/>
    <n v="1441111892"/>
    <x v="3062"/>
    <b v="0"/>
    <n v="67"/>
    <b v="0"/>
    <s v="theater/spaces"/>
    <x v="2277"/>
    <n v="6906.636363636364"/>
    <x v="1"/>
    <x v="38"/>
  </r>
  <r>
    <x v="3063"/>
    <s v="Spec Haus"/>
    <s v="Members of the local Miami music scene are putting together a venue/creative space in Kendall!"/>
    <x v="9"/>
    <x v="2038"/>
    <x v="2"/>
    <x v="0"/>
    <s v="USD"/>
    <n v="1477174138"/>
    <d v="2016-10-22T18:08:58"/>
    <n v="1474150138"/>
    <x v="3063"/>
    <b v="0"/>
    <n v="23"/>
    <b v="0"/>
    <s v="theater/spaces"/>
    <x v="2278"/>
    <n v="2210.1433333333334"/>
    <x v="1"/>
    <x v="38"/>
  </r>
  <r>
    <x v="3064"/>
    <s v="Kickstart the Crossroads Community"/>
    <s v="An epicenter for connection, creation and expression of the community."/>
    <x v="96"/>
    <x v="2039"/>
    <x v="2"/>
    <x v="0"/>
    <s v="USD"/>
    <n v="1448175540"/>
    <d v="2015-11-22T02:59:00"/>
    <n v="1445483246"/>
    <x v="3064"/>
    <b v="0"/>
    <n v="72"/>
    <b v="0"/>
    <s v="theater/spaces"/>
    <x v="2279"/>
    <n v="5956.7993333333325"/>
    <x v="1"/>
    <x v="38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d v="2014-07-29T21:19:32"/>
    <n v="1404523172"/>
    <x v="3065"/>
    <b v="0"/>
    <n v="2"/>
    <b v="0"/>
    <s v="theater/spaces"/>
    <x v="167"/>
    <n v="91.389593023255813"/>
    <x v="1"/>
    <x v="38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d v="2016-07-10T01:28:57"/>
    <n v="1465536537"/>
    <x v="3066"/>
    <b v="0"/>
    <n v="15"/>
    <b v="0"/>
    <s v="theater/spaces"/>
    <x v="2280"/>
    <n v="2424.782608695652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d v="2015-09-09T18:31:19"/>
    <n v="1439245879"/>
    <x v="3067"/>
    <b v="0"/>
    <n v="1"/>
    <b v="0"/>
    <s v="theater/spaces"/>
    <x v="453"/>
    <n v="50.223295454545458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d v="2015-10-16T12:35:52"/>
    <n v="1442421352"/>
    <x v="3068"/>
    <b v="0"/>
    <n v="2"/>
    <b v="0"/>
    <s v="theater/spaces"/>
    <x v="2281"/>
    <n v="91.389593023255813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d v="2014-12-14T16:00:34"/>
    <n v="1415995234"/>
    <x v="3069"/>
    <b v="0"/>
    <n v="7"/>
    <b v="0"/>
    <s v="theater/spaces"/>
    <x v="2282"/>
    <n v="705.95522388059703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d v="2016-12-07T13:36:09"/>
    <n v="1479317769"/>
    <x v="3070"/>
    <b v="0"/>
    <n v="16"/>
    <b v="0"/>
    <s v="theater/spaces"/>
    <x v="2283"/>
    <n v="1278.3540625000001"/>
    <x v="1"/>
    <x v="38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d v="2015-04-21T01:59:00"/>
    <n v="1428082481"/>
    <x v="3071"/>
    <b v="0"/>
    <n v="117"/>
    <b v="0"/>
    <s v="theater/spaces"/>
    <x v="2284"/>
    <n v="6922.666666666667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d v="2016-10-29T21:46:00"/>
    <n v="1476549262"/>
    <x v="3072"/>
    <b v="0"/>
    <n v="2"/>
    <b v="0"/>
    <s v="theater/spaces"/>
    <x v="374"/>
    <n v="91.389593023255813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d v="2015-06-14T15:19:00"/>
    <n v="1429287900"/>
    <x v="3073"/>
    <b v="0"/>
    <n v="7"/>
    <b v="0"/>
    <s v="theater/spaces"/>
    <x v="2285"/>
    <n v="705.95522388059703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d v="2016-03-10T09:42:39"/>
    <n v="1455025359"/>
    <x v="3074"/>
    <b v="0"/>
    <n v="3"/>
    <b v="0"/>
    <s v="theater/spaces"/>
    <x v="2286"/>
    <n v="191.76785714285714"/>
    <x v="1"/>
    <x v="38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d v="2016-08-18T22:27:20"/>
    <n v="1467253640"/>
    <x v="3075"/>
    <b v="0"/>
    <n v="20"/>
    <b v="0"/>
    <s v="theater/spaces"/>
    <x v="2287"/>
    <n v="1494.1595454545457"/>
    <x v="1"/>
    <x v="38"/>
  </r>
  <r>
    <x v="3076"/>
    <s v="10,000 Hours"/>
    <s v="Helping female comedians get in their 10,000 Hours of practice!"/>
    <x v="3"/>
    <x v="84"/>
    <x v="2"/>
    <x v="0"/>
    <s v="USD"/>
    <n v="1444405123"/>
    <d v="2015-10-09T11:38:43"/>
    <n v="1439221123"/>
    <x v="3076"/>
    <b v="0"/>
    <n v="50"/>
    <b v="0"/>
    <s v="theater/spaces"/>
    <x v="2288"/>
    <n v="3773.93909090909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d v="2017-03-02T18:57:58"/>
    <n v="1485903478"/>
    <x v="3077"/>
    <b v="0"/>
    <n v="2"/>
    <b v="0"/>
    <s v="theater/spaces"/>
    <x v="2289"/>
    <n v="91.389593023255813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d v="2015-02-25T23:19:55"/>
    <n v="1422328795"/>
    <x v="3078"/>
    <b v="0"/>
    <n v="3"/>
    <b v="0"/>
    <s v="theater/spaces"/>
    <x v="2290"/>
    <n v="191.76785714285714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d v="2015-03-22T12:07:15"/>
    <n v="1424452035"/>
    <x v="3079"/>
    <b v="0"/>
    <n v="27"/>
    <b v="0"/>
    <s v="theater/spaces"/>
    <x v="2291"/>
    <n v="3204.2722222222224"/>
    <x v="1"/>
    <x v="38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d v="2014-12-26T21:40:44"/>
    <n v="1414456844"/>
    <x v="3080"/>
    <b v="0"/>
    <n v="7"/>
    <b v="0"/>
    <s v="theater/spaces"/>
    <x v="2292"/>
    <n v="705.95522388059703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d v="2015-09-20T00:21:31"/>
    <n v="1440130891"/>
    <x v="3081"/>
    <b v="0"/>
    <n v="5"/>
    <b v="0"/>
    <s v="theater/spaces"/>
    <x v="2293"/>
    <n v="347.37"/>
    <x v="1"/>
    <x v="38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d v="2015-11-15T19:09:06"/>
    <n v="1445033346"/>
    <x v="3082"/>
    <b v="0"/>
    <n v="0"/>
    <b v="0"/>
    <s v="theater/spaces"/>
    <x v="109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d v="2014-09-01T01:00:00"/>
    <n v="1406986278"/>
    <x v="3083"/>
    <b v="0"/>
    <n v="3"/>
    <b v="0"/>
    <s v="theater/spaces"/>
    <x v="1228"/>
    <n v="191.76785714285714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d v="2015-05-05T14:48:00"/>
    <n v="1428340931"/>
    <x v="3084"/>
    <b v="0"/>
    <n v="6"/>
    <b v="0"/>
    <s v="theater/spaces"/>
    <x v="2294"/>
    <n v="740.04042857142861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d v="2015-09-29T17:12:39"/>
    <n v="1440969159"/>
    <x v="3085"/>
    <b v="0"/>
    <n v="9"/>
    <b v="0"/>
    <s v="theater/spaces"/>
    <x v="2295"/>
    <n v="751.21245614035092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d v="2015-08-17T12:05:59"/>
    <n v="1434643559"/>
    <x v="3086"/>
    <b v="0"/>
    <n v="3"/>
    <b v="0"/>
    <s v="theater/spaces"/>
    <x v="1161"/>
    <n v="191.76785714285714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d v="2016-12-21T00:36:30"/>
    <n v="1477107390"/>
    <x v="3087"/>
    <b v="0"/>
    <n v="2"/>
    <b v="0"/>
    <s v="theater/spaces"/>
    <x v="895"/>
    <n v="91.389593023255813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d v="2015-01-08T09:41:00"/>
    <n v="1418046247"/>
    <x v="3088"/>
    <b v="0"/>
    <n v="3"/>
    <b v="0"/>
    <s v="theater/spaces"/>
    <x v="2296"/>
    <n v="191.76785714285714"/>
    <x v="1"/>
    <x v="38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d v="2016-07-08T21:59:00"/>
    <n v="1465304483"/>
    <x v="3089"/>
    <b v="0"/>
    <n v="45"/>
    <b v="0"/>
    <s v="theater/spaces"/>
    <x v="2297"/>
    <n v="5035.5005000000001"/>
    <x v="1"/>
    <x v="38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d v="2015-05-01T14:39:05"/>
    <n v="1425325145"/>
    <x v="3090"/>
    <b v="0"/>
    <n v="9"/>
    <b v="0"/>
    <s v="theater/spaces"/>
    <x v="2298"/>
    <n v="751.21245614035092"/>
    <x v="1"/>
    <x v="38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d v="2016-08-14T18:45:43"/>
    <n v="1468622743"/>
    <x v="3091"/>
    <b v="0"/>
    <n v="9"/>
    <b v="0"/>
    <s v="theater/spaces"/>
    <x v="2299"/>
    <n v="751.21245614035092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d v="2015-10-15T18:00:00"/>
    <n v="1441723912"/>
    <x v="3092"/>
    <b v="0"/>
    <n v="21"/>
    <b v="0"/>
    <s v="theater/spaces"/>
    <x v="2300"/>
    <n v="1658.1821621621621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d v="2014-05-31T23:59:00"/>
    <n v="1398980941"/>
    <x v="3093"/>
    <b v="0"/>
    <n v="17"/>
    <b v="0"/>
    <s v="theater/spaces"/>
    <x v="2301"/>
    <n v="1808.7556603773585"/>
    <x v="1"/>
    <x v="38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d v="2015-09-20T15:05:56"/>
    <n v="1437591956"/>
    <x v="3094"/>
    <b v="0"/>
    <n v="1"/>
    <b v="0"/>
    <s v="theater/spaces"/>
    <x v="1866"/>
    <n v="50.223295454545458"/>
    <x v="1"/>
    <x v="38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d v="2016-07-31T20:36:20"/>
    <n v="1464827780"/>
    <x v="3095"/>
    <b v="0"/>
    <n v="1"/>
    <b v="0"/>
    <s v="theater/spaces"/>
    <x v="2302"/>
    <n v="50.223295454545458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d v="2015-05-20T15:48:46"/>
    <n v="1429559326"/>
    <x v="3096"/>
    <b v="0"/>
    <n v="14"/>
    <b v="0"/>
    <s v="theater/spaces"/>
    <x v="2303"/>
    <n v="1006.245454545454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d v="2016-10-07T10:00:00"/>
    <n v="1474027501"/>
    <x v="3097"/>
    <b v="0"/>
    <n v="42"/>
    <b v="0"/>
    <s v="theater/spaces"/>
    <x v="2304"/>
    <n v="2399.1906250000002"/>
    <x v="1"/>
    <x v="38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d v="2016-02-07T20:17:00"/>
    <n v="1450724449"/>
    <x v="3098"/>
    <b v="0"/>
    <n v="27"/>
    <b v="0"/>
    <s v="theater/spaces"/>
    <x v="2305"/>
    <n v="3204.272222222222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d v="2016-02-12T00:33:11"/>
    <n v="1452659591"/>
    <x v="3099"/>
    <b v="0"/>
    <n v="5"/>
    <b v="0"/>
    <s v="theater/spaces"/>
    <x v="2306"/>
    <n v="347.37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d v="2014-10-20T10:56:15"/>
    <n v="1411224975"/>
    <x v="3100"/>
    <b v="0"/>
    <n v="13"/>
    <b v="0"/>
    <s v="theater/spaces"/>
    <x v="2307"/>
    <n v="969.35458333333338"/>
    <x v="1"/>
    <x v="38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d v="2015-07-16T03:56:00"/>
    <n v="1434445937"/>
    <x v="3101"/>
    <b v="0"/>
    <n v="12"/>
    <b v="0"/>
    <s v="theater/spaces"/>
    <x v="746"/>
    <n v="1176.7069565217391"/>
    <x v="1"/>
    <x v="38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d v="2016-08-23T04:10:18"/>
    <n v="1467619818"/>
    <x v="3102"/>
    <b v="0"/>
    <n v="90"/>
    <b v="0"/>
    <s v="theater/spaces"/>
    <x v="2308"/>
    <n v="6285.2591666666667"/>
    <x v="1"/>
    <x v="3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d v="2015-06-11T23:45:06"/>
    <n v="1428896706"/>
    <x v="3103"/>
    <b v="0"/>
    <n v="2"/>
    <b v="0"/>
    <s v="theater/spaces"/>
    <x v="2309"/>
    <n v="91.389593023255813"/>
    <x v="1"/>
    <x v="38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d v="2015-02-02T22:00:00"/>
    <n v="1420235311"/>
    <x v="3104"/>
    <b v="0"/>
    <n v="5"/>
    <b v="0"/>
    <s v="theater/spaces"/>
    <x v="2310"/>
    <n v="347.37"/>
    <x v="1"/>
    <x v="38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d v="2014-10-19T01:00:00"/>
    <n v="1408986916"/>
    <x v="3105"/>
    <b v="0"/>
    <n v="31"/>
    <b v="0"/>
    <s v="theater/spaces"/>
    <x v="2311"/>
    <n v="2489.3351851851853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d v="2015-09-16T18:00:00"/>
    <n v="1440497876"/>
    <x v="3106"/>
    <b v="0"/>
    <n v="4"/>
    <b v="0"/>
    <s v="theater/spaces"/>
    <x v="2312"/>
    <n v="227.77278688524589"/>
    <x v="1"/>
    <x v="38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d v="2015-05-11T15:32:31"/>
    <n v="1430767951"/>
    <x v="3107"/>
    <b v="0"/>
    <n v="29"/>
    <b v="0"/>
    <s v="theater/spaces"/>
    <x v="2313"/>
    <n v="2554.6396296296298"/>
    <x v="1"/>
    <x v="38"/>
  </r>
  <r>
    <x v="3108"/>
    <s v="Funding a home for our Children's Theater"/>
    <s v="We need a permanent home for the theater!"/>
    <x v="63"/>
    <x v="375"/>
    <x v="2"/>
    <x v="0"/>
    <s v="USD"/>
    <n v="1430234394"/>
    <d v="2015-04-28T11:19:54"/>
    <n v="1425053994"/>
    <x v="3108"/>
    <b v="0"/>
    <n v="2"/>
    <b v="0"/>
    <s v="theater/spaces"/>
    <x v="2314"/>
    <n v="91.3895930232558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d v="2014-08-27T23:00:10"/>
    <n v="1406170810"/>
    <x v="3109"/>
    <b v="0"/>
    <n v="114"/>
    <b v="0"/>
    <s v="theater/spaces"/>
    <x v="2315"/>
    <n v="8245"/>
    <x v="1"/>
    <x v="38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d v="2017-02-18T20:45:19"/>
    <n v="1484009119"/>
    <x v="3110"/>
    <b v="0"/>
    <n v="1"/>
    <b v="0"/>
    <s v="theater/spaces"/>
    <x v="167"/>
    <n v="50.223295454545458"/>
    <x v="1"/>
    <x v="38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d v="2014-10-04T10:17:00"/>
    <n v="1409753820"/>
    <x v="3111"/>
    <b v="0"/>
    <n v="76"/>
    <b v="0"/>
    <s v="theater/spaces"/>
    <x v="2316"/>
    <n v="6833.6214285714286"/>
    <x v="1"/>
    <x v="38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d v="2016-10-31T22:55:34"/>
    <n v="1472784934"/>
    <x v="3112"/>
    <b v="0"/>
    <n v="9"/>
    <b v="0"/>
    <s v="theater/spaces"/>
    <x v="2317"/>
    <n v="751.21245614035092"/>
    <x v="1"/>
    <x v="38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d v="2015-04-17T13:33:02"/>
    <n v="1426699982"/>
    <x v="3113"/>
    <b v="0"/>
    <n v="37"/>
    <b v="0"/>
    <s v="theater/spaces"/>
    <x v="2318"/>
    <n v="4326.8844444444449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d v="2014-09-21T11:10:50"/>
    <n v="1406128250"/>
    <x v="3114"/>
    <b v="0"/>
    <n v="0"/>
    <b v="0"/>
    <s v="theater/spaces"/>
    <x v="109"/>
    <n v="0"/>
    <x v="1"/>
    <x v="38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d v="2016-06-05T06:43:47"/>
    <n v="1462531427"/>
    <x v="3115"/>
    <b v="0"/>
    <n v="1"/>
    <b v="0"/>
    <s v="theater/spaces"/>
    <x v="419"/>
    <n v="50.223295454545458"/>
    <x v="1"/>
    <x v="38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d v="2015-04-01T08:22:05"/>
    <n v="1426681325"/>
    <x v="3116"/>
    <b v="0"/>
    <n v="10"/>
    <b v="0"/>
    <s v="theater/spaces"/>
    <x v="2319"/>
    <n v="842.98978723404264"/>
    <x v="1"/>
    <x v="38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d v="2016-05-27T09:12:00"/>
    <n v="1463648360"/>
    <x v="3117"/>
    <b v="0"/>
    <n v="1"/>
    <b v="0"/>
    <s v="theater/spaces"/>
    <x v="370"/>
    <n v="50.223295454545458"/>
    <x v="1"/>
    <x v="38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d v="2016-07-02T11:35:23"/>
    <n v="1465832123"/>
    <x v="3118"/>
    <b v="0"/>
    <n v="2"/>
    <b v="0"/>
    <s v="theater/spaces"/>
    <x v="691"/>
    <n v="91.389593023255813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d v="2015-03-26T20:05:32"/>
    <n v="1424826332"/>
    <x v="3119"/>
    <b v="0"/>
    <n v="1"/>
    <b v="0"/>
    <s v="theater/spaces"/>
    <x v="833"/>
    <n v="50.223295454545458"/>
    <x v="1"/>
    <x v="38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d v="2016-05-05T17:36:36"/>
    <n v="1457303796"/>
    <x v="3120"/>
    <b v="0"/>
    <n v="10"/>
    <b v="0"/>
    <s v="theater/spaces"/>
    <x v="2320"/>
    <n v="842.98978723404264"/>
    <x v="1"/>
    <x v="38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d v="2014-09-26T12:18:55"/>
    <n v="1406564335"/>
    <x v="3121"/>
    <b v="0"/>
    <n v="1"/>
    <b v="0"/>
    <s v="theater/spaces"/>
    <x v="886"/>
    <n v="50.223295454545458"/>
    <x v="1"/>
    <x v="38"/>
  </r>
  <r>
    <x v="3122"/>
    <s v="be back soon (Canceled)"/>
    <s v="cancelled until further notice"/>
    <x v="212"/>
    <x v="851"/>
    <x v="1"/>
    <x v="0"/>
    <s v="USD"/>
    <n v="1478733732"/>
    <d v="2016-11-09T19:22:12"/>
    <n v="1478298132"/>
    <x v="3122"/>
    <b v="0"/>
    <n v="2"/>
    <b v="0"/>
    <s v="theater/spaces"/>
    <x v="2321"/>
    <n v="91.389593023255813"/>
    <x v="1"/>
    <x v="38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d v="2016-07-09T19:49:58"/>
    <n v="1465516198"/>
    <x v="3123"/>
    <b v="0"/>
    <n v="348"/>
    <b v="0"/>
    <s v="theater/spaces"/>
    <x v="2322"/>
    <n v="59047.5"/>
    <x v="1"/>
    <x v="3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d v="2015-02-02T14:43:21"/>
    <n v="1417718601"/>
    <x v="3124"/>
    <b v="0"/>
    <n v="4"/>
    <b v="0"/>
    <s v="theater/spaces"/>
    <x v="2323"/>
    <n v="227.77278688524589"/>
    <x v="1"/>
    <x v="38"/>
  </r>
  <r>
    <x v="3125"/>
    <s v="N/A (Canceled)"/>
    <s v="N/A"/>
    <x v="86"/>
    <x v="117"/>
    <x v="1"/>
    <x v="0"/>
    <s v="USD"/>
    <n v="1452142672"/>
    <d v="2016-01-07T00:57:52"/>
    <n v="1449550672"/>
    <x v="3125"/>
    <b v="0"/>
    <n v="0"/>
    <b v="0"/>
    <s v="theater/spaces"/>
    <x v="109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d v="2016-03-27T19:26:02"/>
    <n v="1456532762"/>
    <x v="3126"/>
    <b v="0"/>
    <n v="17"/>
    <b v="0"/>
    <s v="theater/spaces"/>
    <x v="2324"/>
    <n v="1808.7556603773585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d v="2015-03-01T16:33:49"/>
    <n v="1422650029"/>
    <x v="3127"/>
    <b v="0"/>
    <n v="0"/>
    <b v="0"/>
    <s v="theater/spaces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d v="2017-03-16T14:49:01"/>
    <n v="1487101741"/>
    <x v="3128"/>
    <b v="0"/>
    <n v="117"/>
    <b v="0"/>
    <s v="theater/plays"/>
    <x v="2325"/>
    <n v="6922.666666666667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d v="2017-04-18T15:13:39"/>
    <n v="1489090419"/>
    <x v="3129"/>
    <b v="0"/>
    <n v="1"/>
    <b v="0"/>
    <s v="theater/plays"/>
    <x v="417"/>
    <n v="50.223295454545458"/>
    <x v="1"/>
    <x v="6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d v="2017-04-14T00:59:00"/>
    <n v="1489504916"/>
    <x v="3130"/>
    <b v="0"/>
    <n v="4"/>
    <b v="0"/>
    <s v="theater/plays"/>
    <x v="2326"/>
    <n v="227.77278688524589"/>
    <x v="1"/>
    <x v="6"/>
  </r>
  <r>
    <x v="3131"/>
    <s v="SNAKE EYES"/>
    <s v="A Staged Reading of &quot;Snake Eyes,&quot; a new play by Alex Rafala"/>
    <x v="393"/>
    <x v="2043"/>
    <x v="3"/>
    <x v="0"/>
    <s v="USD"/>
    <n v="1491656045"/>
    <d v="2017-04-08T08:54:05"/>
    <n v="1489067645"/>
    <x v="3131"/>
    <b v="0"/>
    <n v="12"/>
    <b v="0"/>
    <s v="theater/plays"/>
    <x v="2327"/>
    <n v="1176.7069565217391"/>
    <x v="1"/>
    <x v="6"/>
  </r>
  <r>
    <x v="3132"/>
    <s v="A Bite of a Snake Play"/>
    <s v="Smells Like Money, Drips Like Honey, Taste Like Mocha, Better Run AWAY"/>
    <x v="11"/>
    <x v="115"/>
    <x v="3"/>
    <x v="0"/>
    <s v="USD"/>
    <n v="1492759460"/>
    <d v="2017-04-21T03:24:20"/>
    <n v="1487579060"/>
    <x v="3132"/>
    <b v="0"/>
    <n v="1"/>
    <b v="0"/>
    <s v="theater/plays"/>
    <x v="108"/>
    <n v="50.223295454545458"/>
    <x v="1"/>
    <x v="6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d v="2017-03-24T08:33:54"/>
    <n v="1487770434"/>
    <x v="3133"/>
    <b v="0"/>
    <n v="16"/>
    <b v="0"/>
    <s v="theater/plays"/>
    <x v="1277"/>
    <n v="1278.3540625000001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d v="2017-03-27T12:16:59"/>
    <n v="1488820619"/>
    <x v="3134"/>
    <b v="0"/>
    <n v="12"/>
    <b v="0"/>
    <s v="theater/plays"/>
    <x v="2328"/>
    <n v="1176.7069565217391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d v="2017-04-03T23:38:41"/>
    <n v="1489376321"/>
    <x v="3135"/>
    <b v="0"/>
    <n v="7"/>
    <b v="0"/>
    <s v="theater/plays"/>
    <x v="2329"/>
    <n v="705.95522388059703"/>
    <x v="1"/>
    <x v="6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d v="2017-03-31T18:59:00"/>
    <n v="1487847954"/>
    <x v="3136"/>
    <b v="0"/>
    <n v="22"/>
    <b v="0"/>
    <s v="theater/plays"/>
    <x v="2330"/>
    <n v="1547.9137931034484"/>
    <x v="1"/>
    <x v="6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d v="2017-05-03T15:12:00"/>
    <n v="1489439669"/>
    <x v="3137"/>
    <b v="0"/>
    <n v="1"/>
    <b v="0"/>
    <s v="theater/plays"/>
    <x v="422"/>
    <n v="50.223295454545458"/>
    <x v="1"/>
    <x v="6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d v="2017-04-03T11:30:07"/>
    <n v="1489591807"/>
    <x v="3138"/>
    <b v="0"/>
    <n v="0"/>
    <b v="0"/>
    <s v="theater/plays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d v="2017-03-25T00:33:00"/>
    <n v="1487485760"/>
    <x v="3139"/>
    <b v="0"/>
    <n v="6"/>
    <b v="0"/>
    <s v="theater/plays"/>
    <x v="2331"/>
    <n v="740.04042857142861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d v="2017-04-07T12:15:03"/>
    <n v="1488993303"/>
    <x v="3140"/>
    <b v="0"/>
    <n v="4"/>
    <b v="0"/>
    <s v="theater/plays"/>
    <x v="2332"/>
    <n v="227.77278688524589"/>
    <x v="1"/>
    <x v="6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d v="2017-04-16T16:00:00"/>
    <n v="1488823488"/>
    <x v="3141"/>
    <b v="0"/>
    <n v="8"/>
    <b v="0"/>
    <s v="theater/plays"/>
    <x v="2333"/>
    <n v="570.671875"/>
    <x v="1"/>
    <x v="6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d v="2017-03-19T07:18:59"/>
    <n v="1487333939"/>
    <x v="3142"/>
    <b v="0"/>
    <n v="3"/>
    <b v="0"/>
    <s v="theater/plays"/>
    <x v="2334"/>
    <n v="191.76785714285714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d v="2017-04-09T04:35:56"/>
    <n v="1489480556"/>
    <x v="3143"/>
    <b v="0"/>
    <n v="0"/>
    <b v="0"/>
    <s v="theater/plays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d v="2017-03-19T02:00:00"/>
    <n v="1488459307"/>
    <x v="3144"/>
    <b v="0"/>
    <n v="30"/>
    <b v="0"/>
    <s v="theater/plays"/>
    <x v="2335"/>
    <n v="2533.3331250000001"/>
    <x v="1"/>
    <x v="6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d v="2017-03-27T19:58:54"/>
    <n v="1485478734"/>
    <x v="3145"/>
    <b v="0"/>
    <n v="0"/>
    <b v="0"/>
    <s v="theater/plays"/>
    <x v="109"/>
    <n v="0"/>
    <x v="1"/>
    <x v="6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d v="2017-04-16T11:22:46"/>
    <n v="1488471766"/>
    <x v="3146"/>
    <b v="0"/>
    <n v="12"/>
    <b v="0"/>
    <s v="theater/plays"/>
    <x v="1131"/>
    <n v="1176.7069565217391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d v="2014-11-06T20:15:55"/>
    <n v="1411859755"/>
    <x v="3147"/>
    <b v="1"/>
    <n v="213"/>
    <b v="1"/>
    <s v="theater/plays"/>
    <x v="2336"/>
    <n v="24446.5"/>
    <x v="1"/>
    <x v="6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d v="2014-10-01T00:00:00"/>
    <n v="1410278284"/>
    <x v="3148"/>
    <b v="1"/>
    <n v="57"/>
    <b v="1"/>
    <s v="theater/plays"/>
    <x v="2337"/>
    <n v="5781.163043478261"/>
    <x v="1"/>
    <x v="6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d v="2012-12-06T22:00:00"/>
    <n v="1352766300"/>
    <x v="3149"/>
    <b v="1"/>
    <n v="25"/>
    <b v="1"/>
    <s v="theater/plays"/>
    <x v="87"/>
    <n v="1634.83275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d v="2011-01-25T00:00:00"/>
    <n v="1288160403"/>
    <x v="3150"/>
    <b v="1"/>
    <n v="104"/>
    <b v="1"/>
    <s v="theater/plays"/>
    <x v="50"/>
    <n v="11106.835333333333"/>
    <x v="1"/>
    <x v="6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d v="2014-09-10T16:09:34"/>
    <n v="1407787774"/>
    <x v="3151"/>
    <b v="1"/>
    <n v="34"/>
    <b v="1"/>
    <s v="theater/plays"/>
    <x v="84"/>
    <n v="3216.0669696969699"/>
    <x v="1"/>
    <x v="6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d v="2013-11-02T16:49:27"/>
    <n v="1380833367"/>
    <x v="3152"/>
    <b v="1"/>
    <n v="67"/>
    <b v="1"/>
    <s v="theater/plays"/>
    <x v="2338"/>
    <n v="6906.636363636364"/>
    <x v="1"/>
    <x v="6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d v="2011-05-01T00:59:00"/>
    <n v="1301542937"/>
    <x v="3153"/>
    <b v="1"/>
    <n v="241"/>
    <b v="1"/>
    <s v="theater/plays"/>
    <x v="2339"/>
    <n v="21159.5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d v="2012-04-01T16:00:58"/>
    <n v="1330722058"/>
    <x v="3154"/>
    <b v="1"/>
    <n v="123"/>
    <b v="1"/>
    <s v="theater/plays"/>
    <x v="2340"/>
    <n v="23882.416666666668"/>
    <x v="1"/>
    <x v="6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d v="2012-12-20T07:58:45"/>
    <n v="1353412725"/>
    <x v="3155"/>
    <b v="1"/>
    <n v="302"/>
    <b v="1"/>
    <s v="theater/plays"/>
    <x v="2341"/>
    <n v="17400.114999999998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d v="2012-06-01T18:52:24"/>
    <n v="1335567144"/>
    <x v="3156"/>
    <b v="1"/>
    <n v="89"/>
    <b v="1"/>
    <s v="theater/plays"/>
    <x v="2342"/>
    <n v="8175.8975"/>
    <x v="1"/>
    <x v="6"/>
  </r>
  <r>
    <x v="3157"/>
    <s v="Summer FourPlay"/>
    <s v="Four Directors.  Four One Acts.  Four Genres.  For You."/>
    <x v="23"/>
    <x v="74"/>
    <x v="0"/>
    <x v="0"/>
    <s v="USD"/>
    <n v="1405746000"/>
    <d v="2014-07-19T01:00:00"/>
    <n v="1404932105"/>
    <x v="3157"/>
    <b v="1"/>
    <n v="41"/>
    <b v="1"/>
    <s v="theater/plays"/>
    <x v="50"/>
    <n v="2792.8691304347826"/>
    <x v="1"/>
    <x v="6"/>
  </r>
  <r>
    <x v="3158"/>
    <s v="Nursery Crimes"/>
    <s v="A 40s crime-noir play using nursery rhyme characters."/>
    <x v="10"/>
    <x v="2080"/>
    <x v="0"/>
    <x v="0"/>
    <s v="USD"/>
    <n v="1374523752"/>
    <d v="2013-07-22T16:09:12"/>
    <n v="1371931752"/>
    <x v="3158"/>
    <b v="1"/>
    <n v="69"/>
    <b v="1"/>
    <s v="theater/plays"/>
    <x v="430"/>
    <n v="6062.6021428571421"/>
    <x v="1"/>
    <x v="6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d v="2012-01-18T19:00:00"/>
    <n v="1323221761"/>
    <x v="3159"/>
    <b v="1"/>
    <n v="52"/>
    <b v="1"/>
    <s v="theater/plays"/>
    <x v="2343"/>
    <n v="4562.0091666666667"/>
    <x v="1"/>
    <x v="6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d v="2014-08-13T00:59:00"/>
    <n v="1405923687"/>
    <x v="3160"/>
    <b v="1"/>
    <n v="57"/>
    <b v="1"/>
    <s v="theater/plays"/>
    <x v="1400"/>
    <n v="5781.163043478261"/>
    <x v="1"/>
    <x v="6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d v="2014-10-15T08:52:02"/>
    <n v="1410785522"/>
    <x v="3161"/>
    <b v="1"/>
    <n v="74"/>
    <b v="1"/>
    <s v="theater/plays"/>
    <x v="2344"/>
    <n v="5084.2892307692318"/>
    <x v="1"/>
    <x v="6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d v="2014-07-06T22:00:00"/>
    <n v="1402331262"/>
    <x v="3162"/>
    <b v="1"/>
    <n v="63"/>
    <b v="1"/>
    <s v="theater/plays"/>
    <x v="2345"/>
    <n v="4218.583333333333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d v="2014-06-15T14:05:25"/>
    <n v="1400263525"/>
    <x v="3163"/>
    <b v="1"/>
    <n v="72"/>
    <b v="1"/>
    <s v="theater/plays"/>
    <x v="2346"/>
    <n v="5956.7993333333325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d v="2014-06-09T15:20:15"/>
    <n v="1399490415"/>
    <x v="3164"/>
    <b v="1"/>
    <n v="71"/>
    <b v="1"/>
    <s v="theater/plays"/>
    <x v="2347"/>
    <n v="5650.0581249999996"/>
    <x v="1"/>
    <x v="6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d v="2011-05-02T23:59:00"/>
    <n v="1302493760"/>
    <x v="3165"/>
    <b v="1"/>
    <n v="21"/>
    <b v="1"/>
    <s v="theater/plays"/>
    <x v="2348"/>
    <n v="1658.1821621621621"/>
    <x v="1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d v="2014-11-26T03:59:00"/>
    <n v="1414514153"/>
    <x v="3166"/>
    <b v="1"/>
    <n v="930"/>
    <b v="1"/>
    <s v="theater/plays"/>
    <x v="2349"/>
    <n v="56079.83"/>
    <x v="1"/>
    <x v="6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d v="2014-08-02T00:13:01"/>
    <n v="1405743181"/>
    <x v="3167"/>
    <b v="1"/>
    <n v="55"/>
    <b v="1"/>
    <s v="theater/plays"/>
    <x v="2350"/>
    <n v="4138.9825000000001"/>
    <x v="1"/>
    <x v="6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d v="2014-06-13T18:00:00"/>
    <n v="1399948353"/>
    <x v="3168"/>
    <b v="1"/>
    <n v="61"/>
    <b v="1"/>
    <s v="theater/plays"/>
    <x v="2351"/>
    <n v="5367.37"/>
    <x v="1"/>
    <x v="6"/>
  </r>
  <r>
    <x v="3169"/>
    <s v="The Window"/>
    <s v="We're bringing The Window to the Cherry Lane Theater in January 2014."/>
    <x v="6"/>
    <x v="2091"/>
    <x v="0"/>
    <x v="0"/>
    <s v="USD"/>
    <n v="1386910740"/>
    <d v="2013-12-13T00:59:00"/>
    <n v="1384364561"/>
    <x v="3169"/>
    <b v="1"/>
    <n v="82"/>
    <b v="1"/>
    <s v="theater/plays"/>
    <x v="2352"/>
    <n v="5487.2133333333331"/>
    <x v="1"/>
    <x v="6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d v="2014-07-02T00:00:00"/>
    <n v="1401414944"/>
    <x v="3170"/>
    <b v="1"/>
    <n v="71"/>
    <b v="1"/>
    <s v="theater/plays"/>
    <x v="2353"/>
    <n v="5650.058124999999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d v="2016-05-06T10:35:58"/>
    <n v="1459953358"/>
    <x v="3171"/>
    <b v="1"/>
    <n v="117"/>
    <b v="1"/>
    <s v="theater/plays"/>
    <x v="2354"/>
    <n v="6922.666666666667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d v="2012-02-14T13:31:08"/>
    <n v="1326648668"/>
    <x v="3172"/>
    <b v="1"/>
    <n v="29"/>
    <b v="1"/>
    <s v="theater/plays"/>
    <x v="935"/>
    <n v="2554.6396296296298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d v="2014-09-26T17:04:52"/>
    <n v="1409173492"/>
    <x v="3173"/>
    <b v="1"/>
    <n v="74"/>
    <b v="1"/>
    <s v="theater/plays"/>
    <x v="288"/>
    <n v="5084.2892307692318"/>
    <x v="1"/>
    <x v="6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d v="2014-08-25T16:45:08"/>
    <n v="1407789908"/>
    <x v="3174"/>
    <b v="1"/>
    <n v="23"/>
    <b v="1"/>
    <s v="theater/plays"/>
    <x v="2355"/>
    <n v="2210.1433333333334"/>
    <x v="1"/>
    <x v="6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d v="2011-02-17T17:17:07"/>
    <n v="1292793427"/>
    <x v="3175"/>
    <b v="1"/>
    <n v="60"/>
    <b v="1"/>
    <s v="theater/plays"/>
    <x v="2356"/>
    <n v="4999.4192857142853"/>
    <x v="1"/>
    <x v="6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d v="2013-08-18T11:00:00"/>
    <n v="1374531631"/>
    <x v="3176"/>
    <b v="1"/>
    <n v="55"/>
    <b v="1"/>
    <s v="theater/plays"/>
    <x v="2357"/>
    <n v="4138.9825000000001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d v="2014-06-21T12:00:09"/>
    <n v="1400774409"/>
    <x v="3177"/>
    <b v="1"/>
    <n v="51"/>
    <b v="1"/>
    <s v="theater/plays"/>
    <x v="2358"/>
    <n v="3143.8429999999998"/>
    <x v="1"/>
    <x v="6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d v="2014-07-16T10:31:15"/>
    <n v="1402929075"/>
    <x v="3178"/>
    <b v="1"/>
    <n v="78"/>
    <b v="1"/>
    <s v="theater/plays"/>
    <x v="2359"/>
    <n v="7578.5161538461534"/>
    <x v="1"/>
    <x v="6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d v="2013-05-06T12:51:11"/>
    <n v="1365699071"/>
    <x v="3179"/>
    <b v="1"/>
    <n v="62"/>
    <b v="1"/>
    <s v="theater/plays"/>
    <x v="2360"/>
    <n v="6333.2266666666674"/>
    <x v="1"/>
    <x v="6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d v="2014-06-20T05:54:09"/>
    <n v="1400666049"/>
    <x v="3180"/>
    <b v="1"/>
    <n v="45"/>
    <b v="1"/>
    <s v="theater/plays"/>
    <x v="2361"/>
    <n v="5035.5005000000001"/>
    <x v="1"/>
    <x v="6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d v="2014-06-15T12:00:00"/>
    <n v="1400570787"/>
    <x v="3181"/>
    <b v="1"/>
    <n v="15"/>
    <b v="1"/>
    <s v="theater/plays"/>
    <x v="2206"/>
    <n v="2424.782608695652"/>
    <x v="1"/>
    <x v="6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d v="2012-01-31T13:00:00"/>
    <n v="1323211621"/>
    <x v="3182"/>
    <b v="1"/>
    <n v="151"/>
    <b v="1"/>
    <s v="theater/plays"/>
    <x v="2191"/>
    <n v="7176.333333333333"/>
    <x v="1"/>
    <x v="6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d v="2013-08-23T15:04:29"/>
    <n v="1375729469"/>
    <x v="3183"/>
    <b v="1"/>
    <n v="68"/>
    <b v="1"/>
    <s v="theater/plays"/>
    <x v="2206"/>
    <n v="4475.4349999999995"/>
    <x v="1"/>
    <x v="6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d v="2014-07-01T19:50:31"/>
    <n v="1401666631"/>
    <x v="3184"/>
    <b v="1"/>
    <n v="46"/>
    <b v="1"/>
    <s v="theater/plays"/>
    <x v="2362"/>
    <n v="4256.6611999999996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d v="2014-07-16T19:27:21"/>
    <n v="1404948441"/>
    <x v="3185"/>
    <b v="1"/>
    <n v="24"/>
    <b v="1"/>
    <s v="theater/plays"/>
    <x v="31"/>
    <n v="1764.2944117647057"/>
    <x v="1"/>
    <x v="6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d v="2014-09-16T17:00:00"/>
    <n v="1408313438"/>
    <x v="3186"/>
    <b v="1"/>
    <n v="70"/>
    <b v="1"/>
    <s v="theater/plays"/>
    <x v="2363"/>
    <n v="15630.539500000003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d v="2014-08-04T11:59:33"/>
    <n v="1405439973"/>
    <x v="3187"/>
    <b v="1"/>
    <n v="244"/>
    <b v="1"/>
    <s v="theater/plays"/>
    <x v="2364"/>
    <n v="17669.625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d v="2015-06-10T05:58:22"/>
    <n v="1432115902"/>
    <x v="3188"/>
    <b v="0"/>
    <n v="9"/>
    <b v="0"/>
    <s v="theater/musical"/>
    <x v="2365"/>
    <n v="751.21245614035092"/>
    <x v="1"/>
    <x v="4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d v="2015-05-24T04:18:52"/>
    <n v="1429863532"/>
    <x v="3189"/>
    <b v="0"/>
    <n v="19"/>
    <b v="0"/>
    <s v="theater/musical"/>
    <x v="2366"/>
    <n v="2005.9729729729729"/>
    <x v="1"/>
    <x v="40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d v="2016-12-09T00:37:55"/>
    <n v="1478662675"/>
    <x v="3190"/>
    <b v="0"/>
    <n v="0"/>
    <b v="0"/>
    <s v="theater/musical"/>
    <x v="109"/>
    <n v="0"/>
    <x v="1"/>
    <x v="40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d v="2016-08-16T14:07:49"/>
    <n v="1466186869"/>
    <x v="3191"/>
    <b v="0"/>
    <n v="4"/>
    <b v="0"/>
    <s v="theater/musical"/>
    <x v="2367"/>
    <n v="227.77278688524589"/>
    <x v="1"/>
    <x v="40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d v="2015-02-28T18:00:00"/>
    <n v="1421274859"/>
    <x v="3192"/>
    <b v="0"/>
    <n v="8"/>
    <b v="0"/>
    <s v="theater/musical"/>
    <x v="391"/>
    <n v="570.671875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d v="2015-02-20T19:14:16"/>
    <n v="1420586056"/>
    <x v="3193"/>
    <b v="0"/>
    <n v="24"/>
    <b v="0"/>
    <s v="theater/musical"/>
    <x v="2368"/>
    <n v="1764.2944117647057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d v="2015-07-26T21:29:58"/>
    <n v="1435368598"/>
    <x v="3194"/>
    <b v="0"/>
    <n v="0"/>
    <b v="0"/>
    <s v="theater/musical"/>
    <x v="109"/>
    <n v="0"/>
    <x v="1"/>
    <x v="40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d v="2015-02-12T10:15:42"/>
    <n v="1421158542"/>
    <x v="3195"/>
    <b v="0"/>
    <n v="39"/>
    <b v="0"/>
    <s v="theater/musical"/>
    <x v="2369"/>
    <n v="2905.058"/>
    <x v="1"/>
    <x v="40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d v="2015-08-01T10:00:00"/>
    <n v="1433254875"/>
    <x v="3196"/>
    <b v="0"/>
    <n v="6"/>
    <b v="0"/>
    <s v="theater/musical"/>
    <x v="1855"/>
    <n v="740.04042857142861"/>
    <x v="1"/>
    <x v="4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d v="2015-02-04T07:50:18"/>
    <n v="1420458618"/>
    <x v="3197"/>
    <b v="0"/>
    <n v="4"/>
    <b v="0"/>
    <s v="theater/musical"/>
    <x v="2370"/>
    <n v="227.77278688524589"/>
    <x v="1"/>
    <x v="4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d v="2015-02-16T06:11:17"/>
    <n v="1420798277"/>
    <x v="3198"/>
    <b v="0"/>
    <n v="3"/>
    <b v="0"/>
    <s v="theater/musical"/>
    <x v="456"/>
    <n v="191.76785714285714"/>
    <x v="1"/>
    <x v="40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d v="2014-09-06T17:00:00"/>
    <n v="1407435418"/>
    <x v="3199"/>
    <b v="0"/>
    <n v="53"/>
    <b v="0"/>
    <s v="theater/musical"/>
    <x v="2371"/>
    <n v="4559.2333333333336"/>
    <x v="1"/>
    <x v="4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d v="2016-04-30T01:34:00"/>
    <n v="1459410101"/>
    <x v="3200"/>
    <b v="0"/>
    <n v="1"/>
    <b v="0"/>
    <s v="theater/musical"/>
    <x v="133"/>
    <n v="50.223295454545458"/>
    <x v="1"/>
    <x v="4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d v="2014-08-31T14:24:37"/>
    <n v="1407695077"/>
    <x v="3201"/>
    <b v="0"/>
    <n v="2"/>
    <b v="0"/>
    <s v="theater/musical"/>
    <x v="2372"/>
    <n v="91.389593023255813"/>
    <x v="1"/>
    <x v="40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d v="2015-12-14T01:59:00"/>
    <n v="1445027346"/>
    <x v="3202"/>
    <b v="0"/>
    <n v="25"/>
    <b v="0"/>
    <s v="theater/musical"/>
    <x v="2373"/>
    <n v="1634.83275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d v="2015-09-25T19:43:42"/>
    <n v="1440632622"/>
    <x v="3203"/>
    <b v="0"/>
    <n v="6"/>
    <b v="0"/>
    <s v="theater/musical"/>
    <x v="180"/>
    <n v="740.04042857142861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d v="2015-07-17T12:14:00"/>
    <n v="1434558479"/>
    <x v="3204"/>
    <b v="0"/>
    <n v="0"/>
    <b v="0"/>
    <s v="theater/musical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d v="2015-05-01T04:59:32"/>
    <n v="1427878772"/>
    <x v="3205"/>
    <b v="0"/>
    <n v="12"/>
    <b v="0"/>
    <s v="theater/musical"/>
    <x v="2374"/>
    <n v="1176.7069565217391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d v="2015-09-19T02:37:31"/>
    <n v="1440052651"/>
    <x v="3206"/>
    <b v="0"/>
    <n v="0"/>
    <b v="0"/>
    <s v="theater/musical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d v="2015-04-23T01:40:07"/>
    <n v="1424587207"/>
    <x v="3207"/>
    <b v="0"/>
    <n v="36"/>
    <b v="0"/>
    <s v="theater/musical"/>
    <x v="2375"/>
    <n v="2893.046499999999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d v="2014-07-28T10:31:17"/>
    <n v="1404743477"/>
    <x v="3208"/>
    <b v="1"/>
    <n v="82"/>
    <b v="1"/>
    <s v="theater/plays"/>
    <x v="991"/>
    <n v="5487.213333333333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d v="2014-06-20T19:00:00"/>
    <n v="1400512658"/>
    <x v="3209"/>
    <b v="1"/>
    <n v="226"/>
    <b v="1"/>
    <s v="theater/plays"/>
    <x v="2376"/>
    <n v="14916.9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d v="2012-05-31T23:59:00"/>
    <n v="1334442519"/>
    <x v="3210"/>
    <b v="1"/>
    <n v="60"/>
    <b v="1"/>
    <s v="theater/plays"/>
    <x v="2377"/>
    <n v="4999.419285714285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d v="2014-08-14T22:00:00"/>
    <n v="1405346680"/>
    <x v="3211"/>
    <b v="1"/>
    <n v="322"/>
    <b v="1"/>
    <s v="theater/plays"/>
    <x v="2378"/>
    <n v="27541"/>
    <x v="1"/>
    <x v="6"/>
  </r>
  <r>
    <x v="3212"/>
    <s v="Campo Maldito"/>
    <s v="Help us bring our production of Campo Maldito to New York AND San Francisco!"/>
    <x v="23"/>
    <x v="2111"/>
    <x v="0"/>
    <x v="0"/>
    <s v="USD"/>
    <n v="1407524751"/>
    <d v="2014-08-08T15:05:51"/>
    <n v="1404932751"/>
    <x v="3212"/>
    <b v="1"/>
    <n v="94"/>
    <b v="1"/>
    <s v="theater/plays"/>
    <x v="2379"/>
    <n v="8782.2181818181834"/>
    <x v="1"/>
    <x v="6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d v="2015-07-26T14:19:19"/>
    <n v="1434478759"/>
    <x v="3213"/>
    <b v="1"/>
    <n v="47"/>
    <b v="1"/>
    <s v="theater/plays"/>
    <x v="2380"/>
    <n v="4347.336956521739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d v="2016-01-05T19:55:00"/>
    <n v="1448823673"/>
    <x v="3214"/>
    <b v="1"/>
    <n v="115"/>
    <b v="1"/>
    <s v="theater/plays"/>
    <x v="2381"/>
    <n v="9626.2959999999985"/>
    <x v="1"/>
    <x v="6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d v="2015-09-09T23:59:00"/>
    <n v="1438617471"/>
    <x v="3215"/>
    <b v="1"/>
    <n v="134"/>
    <b v="1"/>
    <s v="theater/plays"/>
    <x v="2382"/>
    <n v="19003.183333333334"/>
    <x v="1"/>
    <x v="6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d v="2015-07-11T10:30:00"/>
    <n v="1433934371"/>
    <x v="3216"/>
    <b v="1"/>
    <n v="35"/>
    <b v="1"/>
    <s v="theater/plays"/>
    <x v="2383"/>
    <n v="3370.6326923076922"/>
    <x v="1"/>
    <x v="6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d v="2016-11-04T09:06:24"/>
    <n v="1475672784"/>
    <x v="3217"/>
    <b v="1"/>
    <n v="104"/>
    <b v="1"/>
    <s v="theater/plays"/>
    <x v="2251"/>
    <n v="11106.835333333333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d v="2014-12-30T20:00:00"/>
    <n v="1417132986"/>
    <x v="3218"/>
    <b v="1"/>
    <n v="184"/>
    <b v="1"/>
    <s v="theater/plays"/>
    <x v="426"/>
    <n v="12514.862499999999"/>
    <x v="1"/>
    <x v="6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d v="2015-03-22T18:35:47"/>
    <n v="1424043347"/>
    <x v="3219"/>
    <b v="1"/>
    <n v="119"/>
    <b v="1"/>
    <s v="theater/plays"/>
    <x v="2384"/>
    <n v="19753.501666666667"/>
    <x v="1"/>
    <x v="6"/>
  </r>
  <r>
    <x v="3220"/>
    <s v="Burners"/>
    <s v="A sci-fi thriller for the stage opening March 10 in Los Angeles."/>
    <x v="36"/>
    <x v="2117"/>
    <x v="0"/>
    <x v="0"/>
    <s v="USD"/>
    <n v="1489352400"/>
    <d v="2017-03-12T17:00:00"/>
    <n v="1486411204"/>
    <x v="3220"/>
    <b v="1"/>
    <n v="59"/>
    <b v="1"/>
    <s v="theater/plays"/>
    <x v="2385"/>
    <n v="5506.1350000000002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d v="2015-07-05T12:43:23"/>
    <n v="1433090603"/>
    <x v="3221"/>
    <b v="1"/>
    <n v="113"/>
    <b v="1"/>
    <s v="theater/plays"/>
    <x v="2386"/>
    <n v="12470.146666666667"/>
    <x v="1"/>
    <x v="6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d v="2015-10-24T17:29:00"/>
    <n v="1443016697"/>
    <x v="3222"/>
    <b v="1"/>
    <n v="84"/>
    <b v="1"/>
    <s v="theater/plays"/>
    <x v="2387"/>
    <n v="9253.3022222222226"/>
    <x v="1"/>
    <x v="6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d v="2015-08-20T16:02:56"/>
    <n v="1437508976"/>
    <x v="3223"/>
    <b v="1"/>
    <n v="74"/>
    <b v="1"/>
    <s v="theater/plays"/>
    <x v="2388"/>
    <n v="5084.2892307692318"/>
    <x v="1"/>
    <x v="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d v="2017-01-10T01:00:00"/>
    <n v="1479932713"/>
    <x v="3224"/>
    <b v="1"/>
    <n v="216"/>
    <b v="1"/>
    <s v="theater/plays"/>
    <x v="2389"/>
    <n v="30610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d v="2016-06-03T17:00:00"/>
    <n v="1463145938"/>
    <x v="3225"/>
    <b v="1"/>
    <n v="39"/>
    <b v="1"/>
    <s v="theater/plays"/>
    <x v="1099"/>
    <n v="2905.058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d v="2015-10-30T10:00:12"/>
    <n v="1443621612"/>
    <x v="3226"/>
    <b v="1"/>
    <n v="21"/>
    <b v="1"/>
    <s v="theater/plays"/>
    <x v="44"/>
    <n v="1658.1821621621621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d v="2017-01-17T17:10:36"/>
    <n v="1482095436"/>
    <x v="3227"/>
    <b v="0"/>
    <n v="30"/>
    <b v="1"/>
    <s v="theater/plays"/>
    <x v="1054"/>
    <n v="2533.3331250000001"/>
    <x v="1"/>
    <x v="6"/>
  </r>
  <r>
    <x v="3228"/>
    <s v="Hear Me Roar: A Season of Powerful Women"/>
    <s v="A Season of Powerful Women. A Season of Defiance."/>
    <x v="39"/>
    <x v="2123"/>
    <x v="0"/>
    <x v="0"/>
    <s v="USD"/>
    <n v="1450328340"/>
    <d v="2015-12-17T00:59:00"/>
    <n v="1447606884"/>
    <x v="3228"/>
    <b v="1"/>
    <n v="37"/>
    <b v="1"/>
    <s v="theater/plays"/>
    <x v="2390"/>
    <n v="4326.8844444444449"/>
    <x v="1"/>
    <x v="6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d v="2014-11-20T03:59:58"/>
    <n v="1413874798"/>
    <x v="3229"/>
    <b v="1"/>
    <n v="202"/>
    <b v="1"/>
    <s v="theater/plays"/>
    <x v="2391"/>
    <n v="22082.010000000002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d v="2014-09-30T23:59:00"/>
    <n v="1410840126"/>
    <x v="3230"/>
    <b v="1"/>
    <n v="37"/>
    <b v="1"/>
    <s v="theater/plays"/>
    <x v="2392"/>
    <n v="4326.8844444444449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d v="2016-04-16T18:39:07"/>
    <n v="1458254347"/>
    <x v="3231"/>
    <b v="0"/>
    <n v="28"/>
    <b v="1"/>
    <s v="theater/plays"/>
    <x v="2393"/>
    <n v="3472.1178947368426"/>
    <x v="1"/>
    <x v="6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d v="2016-05-03T23:59:00"/>
    <n v="1459711917"/>
    <x v="3232"/>
    <b v="1"/>
    <n v="26"/>
    <b v="1"/>
    <s v="theater/plays"/>
    <x v="2394"/>
    <n v="2505.9714285714285"/>
    <x v="1"/>
    <x v="6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d v="2017-03-02T15:19:15"/>
    <n v="1485890355"/>
    <x v="3233"/>
    <b v="0"/>
    <n v="61"/>
    <b v="1"/>
    <s v="theater/plays"/>
    <x v="2395"/>
    <n v="5367.37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d v="2017-02-01T19:31:00"/>
    <n v="1483124208"/>
    <x v="3234"/>
    <b v="0"/>
    <n v="115"/>
    <b v="1"/>
    <s v="theater/plays"/>
    <x v="2396"/>
    <n v="9626.295999999998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d v="2016-07-01T04:20:51"/>
    <n v="1464769251"/>
    <x v="3235"/>
    <b v="1"/>
    <n v="181"/>
    <b v="1"/>
    <s v="theater/plays"/>
    <x v="2397"/>
    <n v="28514"/>
    <x v="1"/>
    <x v="6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d v="2016-12-28T18:00:33"/>
    <n v="1480370433"/>
    <x v="3236"/>
    <b v="0"/>
    <n v="110"/>
    <b v="1"/>
    <s v="theater/plays"/>
    <x v="1794"/>
    <n v="17279.599999999999"/>
    <x v="1"/>
    <x v="6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d v="2015-09-28T23:59:00"/>
    <n v="1441452184"/>
    <x v="3237"/>
    <b v="1"/>
    <n v="269"/>
    <b v="1"/>
    <s v="theater/plays"/>
    <x v="2398"/>
    <n v="21435.546666666665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d v="2015-07-01T08:14:58"/>
    <n v="1433160898"/>
    <x v="3238"/>
    <b v="1"/>
    <n v="79"/>
    <b v="1"/>
    <s v="theater/plays"/>
    <x v="2399"/>
    <n v="5590.7553846153851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d v="2015-10-25T19:59:00"/>
    <n v="1443665293"/>
    <x v="3239"/>
    <b v="1"/>
    <n v="104"/>
    <b v="1"/>
    <s v="theater/plays"/>
    <x v="2400"/>
    <n v="11106.835333333333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d v="2017-02-16T19:00:00"/>
    <n v="1484843948"/>
    <x v="3240"/>
    <b v="0"/>
    <n v="34"/>
    <b v="1"/>
    <s v="theater/plays"/>
    <x v="518"/>
    <n v="3216.0669696969699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d v="2014-10-14T02:59:00"/>
    <n v="1410421670"/>
    <x v="3241"/>
    <b v="1"/>
    <n v="167"/>
    <b v="1"/>
    <s v="theater/plays"/>
    <x v="2401"/>
    <n v="11603.6625"/>
    <x v="1"/>
    <x v="6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d v="2014-09-19T14:08:12"/>
    <n v="1408558092"/>
    <x v="3242"/>
    <b v="1"/>
    <n v="183"/>
    <b v="1"/>
    <s v="theater/plays"/>
    <x v="2402"/>
    <n v="14542.605"/>
    <x v="1"/>
    <x v="6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d v="2015-10-08T20:00:00"/>
    <n v="1442283562"/>
    <x v="3243"/>
    <b v="1"/>
    <n v="71"/>
    <b v="1"/>
    <s v="theater/plays"/>
    <x v="2403"/>
    <n v="5650.0581249999996"/>
    <x v="1"/>
    <x v="6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d v="2016-12-01T13:39:42"/>
    <n v="1478018382"/>
    <x v="3244"/>
    <b v="0"/>
    <n v="69"/>
    <b v="1"/>
    <s v="theater/plays"/>
    <x v="2404"/>
    <n v="6062.6021428571421"/>
    <x v="1"/>
    <x v="6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d v="2015-06-11T22:00:00"/>
    <n v="1431354258"/>
    <x v="3245"/>
    <b v="0"/>
    <n v="270"/>
    <b v="1"/>
    <s v="theater/plays"/>
    <x v="2405"/>
    <n v="21904"/>
    <x v="1"/>
    <x v="6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d v="2015-09-11T23:59:00"/>
    <n v="1439551200"/>
    <x v="3246"/>
    <b v="1"/>
    <n v="193"/>
    <b v="1"/>
    <s v="theater/plays"/>
    <x v="2406"/>
    <n v="12751.66666666666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d v="2015-07-12T06:25:12"/>
    <n v="1434104712"/>
    <x v="3247"/>
    <b v="1"/>
    <n v="57"/>
    <b v="1"/>
    <s v="theater/plays"/>
    <x v="2407"/>
    <n v="5781.163043478261"/>
    <x v="1"/>
    <x v="6"/>
  </r>
  <r>
    <x v="3248"/>
    <s v="Honest Accomplice Theatre 2015-16 Season"/>
    <s v="Honest Accomplice Theatre produces theatre for social change."/>
    <x v="14"/>
    <x v="2142"/>
    <x v="0"/>
    <x v="0"/>
    <s v="USD"/>
    <n v="1428178757"/>
    <d v="2015-04-04T16:19:17"/>
    <n v="1425590357"/>
    <x v="3248"/>
    <b v="1"/>
    <n v="200"/>
    <b v="1"/>
    <s v="theater/plays"/>
    <x v="2408"/>
    <n v="13850.7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d v="2015-06-20T13:55:14"/>
    <n v="1432230914"/>
    <x v="3249"/>
    <b v="1"/>
    <n v="88"/>
    <b v="1"/>
    <s v="theater/plays"/>
    <x v="2409"/>
    <n v="5830.295000000001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d v="2014-11-05T14:48:44"/>
    <n v="1412617724"/>
    <x v="3250"/>
    <b v="1"/>
    <n v="213"/>
    <b v="1"/>
    <s v="theater/plays"/>
    <x v="2410"/>
    <n v="24446.5"/>
    <x v="1"/>
    <x v="6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d v="2015-06-21T13:32:46"/>
    <n v="1432315966"/>
    <x v="3251"/>
    <b v="1"/>
    <n v="20"/>
    <b v="1"/>
    <s v="theater/plays"/>
    <x v="1613"/>
    <n v="1494.1595454545457"/>
    <x v="1"/>
    <x v="6"/>
  </r>
  <r>
    <x v="3252"/>
    <s v="Modern Love"/>
    <s v="How do we navigate the boundaries between friendship, sexual intimacy and obsessive desire?"/>
    <x v="268"/>
    <x v="2145"/>
    <x v="0"/>
    <x v="1"/>
    <s v="GBP"/>
    <n v="1473247240"/>
    <d v="2016-09-07T07:20:40"/>
    <n v="1470655240"/>
    <x v="3252"/>
    <b v="1"/>
    <n v="50"/>
    <b v="1"/>
    <s v="theater/plays"/>
    <x v="2411"/>
    <n v="3773.9390909090912"/>
    <x v="1"/>
    <x v="6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d v="2016-09-07T23:45:00"/>
    <n v="1471701028"/>
    <x v="3253"/>
    <b v="1"/>
    <n v="115"/>
    <b v="1"/>
    <s v="theater/plays"/>
    <x v="2412"/>
    <n v="9626.2959999999985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d v="2015-03-25T21:03:29"/>
    <n v="1424743409"/>
    <x v="3254"/>
    <b v="1"/>
    <n v="186"/>
    <b v="1"/>
    <s v="theater/plays"/>
    <x v="2413"/>
    <n v="17228.833333333332"/>
    <x v="1"/>
    <x v="6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d v="2014-10-07T14:26:15"/>
    <n v="1410114375"/>
    <x v="3255"/>
    <b v="1"/>
    <n v="18"/>
    <b v="1"/>
    <s v="theater/plays"/>
    <x v="1290"/>
    <n v="1443.423"/>
    <x v="1"/>
    <x v="6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d v="2015-06-10T23:59:00"/>
    <n v="1432129577"/>
    <x v="3256"/>
    <b v="1"/>
    <n v="176"/>
    <b v="1"/>
    <s v="theater/plays"/>
    <x v="2414"/>
    <n v="18110.2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d v="2017-02-22T09:25:52"/>
    <n v="1485177952"/>
    <x v="3257"/>
    <b v="0"/>
    <n v="41"/>
    <b v="1"/>
    <s v="theater/plays"/>
    <x v="2415"/>
    <n v="2792.8691304347826"/>
    <x v="1"/>
    <x v="6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d v="2015-01-08T17:17:41"/>
    <n v="1418159861"/>
    <x v="3258"/>
    <b v="1"/>
    <n v="75"/>
    <b v="1"/>
    <s v="theater/plays"/>
    <x v="2416"/>
    <n v="6039.7753846153846"/>
    <x v="1"/>
    <x v="6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d v="2016-09-30T23:59:00"/>
    <n v="1472753745"/>
    <x v="3259"/>
    <b v="1"/>
    <n v="97"/>
    <b v="1"/>
    <s v="theater/plays"/>
    <x v="2417"/>
    <n v="9855.2185714285715"/>
    <x v="1"/>
    <x v="6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d v="2015-11-30T13:08:38"/>
    <n v="1445875718"/>
    <x v="3260"/>
    <b v="1"/>
    <n v="73"/>
    <b v="1"/>
    <s v="theater/plays"/>
    <x v="2418"/>
    <n v="11824.792307692307"/>
    <x v="1"/>
    <x v="6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d v="2015-07-16T13:24:36"/>
    <n v="1434475476"/>
    <x v="3261"/>
    <b v="1"/>
    <n v="49"/>
    <b v="1"/>
    <s v="theater/plays"/>
    <x v="2419"/>
    <n v="2909.8"/>
    <x v="1"/>
    <x v="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d v="2014-12-22T00:00:00"/>
    <n v="1416555262"/>
    <x v="3262"/>
    <b v="1"/>
    <n v="134"/>
    <b v="1"/>
    <s v="theater/plays"/>
    <x v="2420"/>
    <n v="19003.183333333334"/>
    <x v="1"/>
    <x v="6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d v="2015-10-30T17:00:00"/>
    <n v="1444220588"/>
    <x v="3263"/>
    <b v="1"/>
    <n v="68"/>
    <b v="1"/>
    <s v="theater/plays"/>
    <x v="2421"/>
    <n v="4475.4349999999995"/>
    <x v="1"/>
    <x v="6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d v="2015-01-28T18:00:00"/>
    <n v="1421089938"/>
    <x v="3264"/>
    <b v="1"/>
    <n v="49"/>
    <b v="1"/>
    <s v="theater/plays"/>
    <x v="288"/>
    <n v="2909.8"/>
    <x v="1"/>
    <x v="6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d v="2015-12-03T13:00:00"/>
    <n v="1446570315"/>
    <x v="3265"/>
    <b v="1"/>
    <n v="63"/>
    <b v="1"/>
    <s v="theater/plays"/>
    <x v="2002"/>
    <n v="4218.583333333333"/>
    <x v="1"/>
    <x v="6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d v="2015-06-12T17:00:00"/>
    <n v="1431435122"/>
    <x v="3266"/>
    <b v="1"/>
    <n v="163"/>
    <b v="1"/>
    <s v="theater/plays"/>
    <x v="2422"/>
    <n v="16089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d v="2015-07-17T14:11:00"/>
    <n v="1434564660"/>
    <x v="3267"/>
    <b v="1"/>
    <n v="288"/>
    <b v="1"/>
    <s v="theater/plays"/>
    <x v="426"/>
    <n v="23418.5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d v="2016-08-24T17:42:08"/>
    <n v="1470692528"/>
    <x v="3268"/>
    <b v="1"/>
    <n v="42"/>
    <b v="1"/>
    <s v="theater/plays"/>
    <x v="602"/>
    <n v="2399.1906250000002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d v="2015-06-16T07:00:00"/>
    <n v="1431509397"/>
    <x v="3269"/>
    <b v="1"/>
    <n v="70"/>
    <b v="1"/>
    <s v="theater/plays"/>
    <x v="1240"/>
    <n v="15630.539500000003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d v="2015-07-12T08:47:45"/>
    <n v="1434113265"/>
    <x v="3270"/>
    <b v="1"/>
    <n v="30"/>
    <b v="1"/>
    <s v="theater/plays"/>
    <x v="658"/>
    <n v="2533.3331250000001"/>
    <x v="1"/>
    <x v="6"/>
  </r>
  <r>
    <x v="3271"/>
    <s v="Saxon Court at Southwark Playhouse"/>
    <s v="A razor sharp satire to darken your Christmas."/>
    <x v="15"/>
    <x v="2161"/>
    <x v="0"/>
    <x v="1"/>
    <s v="GBP"/>
    <n v="1414927775"/>
    <d v="2014-11-02T07:29:35"/>
    <n v="1412332175"/>
    <x v="3271"/>
    <b v="1"/>
    <n v="51"/>
    <b v="1"/>
    <s v="theater/plays"/>
    <x v="2129"/>
    <n v="3143.8429999999998"/>
    <x v="1"/>
    <x v="6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d v="2015-11-06T09:00:09"/>
    <n v="1444219209"/>
    <x v="3272"/>
    <b v="1"/>
    <n v="145"/>
    <b v="1"/>
    <s v="theater/plays"/>
    <x v="2423"/>
    <n v="9579.126666666667"/>
    <x v="1"/>
    <x v="6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d v="2016-09-14T15:00:00"/>
    <n v="1472498042"/>
    <x v="3273"/>
    <b v="1"/>
    <n v="21"/>
    <b v="1"/>
    <s v="theater/plays"/>
    <x v="202"/>
    <n v="1658.1821621621621"/>
    <x v="1"/>
    <x v="6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d v="2016-03-15T17:00:00"/>
    <n v="1454259272"/>
    <x v="3274"/>
    <b v="1"/>
    <n v="286"/>
    <b v="1"/>
    <s v="theater/plays"/>
    <x v="2424"/>
    <n v="16764.683333333334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d v="2015-02-09T00:30:00"/>
    <n v="1421183271"/>
    <x v="3275"/>
    <b v="1"/>
    <n v="12"/>
    <b v="1"/>
    <s v="theater/plays"/>
    <x v="2425"/>
    <n v="1176.7069565217391"/>
    <x v="1"/>
    <x v="6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d v="2016-03-31T23:59:00"/>
    <n v="1456526879"/>
    <x v="3276"/>
    <b v="1"/>
    <n v="100"/>
    <b v="1"/>
    <s v="theater/plays"/>
    <x v="2426"/>
    <n v="24819.85"/>
    <x v="1"/>
    <x v="6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d v="2014-11-18T13:23:26"/>
    <n v="1413735806"/>
    <x v="3277"/>
    <b v="1"/>
    <n v="100"/>
    <b v="1"/>
    <s v="theater/plays"/>
    <x v="1878"/>
    <n v="24819.85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d v="2015-05-30T16:21:43"/>
    <n v="1430425303"/>
    <x v="3278"/>
    <b v="1"/>
    <n v="34"/>
    <b v="1"/>
    <s v="theater/plays"/>
    <x v="1936"/>
    <n v="3216.0669696969699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d v="2016-03-31T21:27:39"/>
    <n v="1456885659"/>
    <x v="3279"/>
    <b v="0"/>
    <n v="63"/>
    <b v="1"/>
    <s v="theater/plays"/>
    <x v="2427"/>
    <n v="4218.583333333333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d v="2015-06-01T01:00:00"/>
    <n v="1430158198"/>
    <x v="3280"/>
    <b v="0"/>
    <n v="30"/>
    <b v="1"/>
    <s v="theater/plays"/>
    <x v="288"/>
    <n v="2533.3331250000001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d v="2015-09-01T20:28:25"/>
    <n v="1438561705"/>
    <x v="3281"/>
    <b v="0"/>
    <n v="47"/>
    <b v="1"/>
    <s v="theater/plays"/>
    <x v="2428"/>
    <n v="4347.336956521739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d v="2016-04-29T00:39:48"/>
    <n v="1458103188"/>
    <x v="3282"/>
    <b v="0"/>
    <n v="237"/>
    <b v="1"/>
    <s v="theater/plays"/>
    <x v="2429"/>
    <n v="21296.666666666668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d v="2016-02-10T17:00:00"/>
    <n v="1452448298"/>
    <x v="3283"/>
    <b v="0"/>
    <n v="47"/>
    <b v="1"/>
    <s v="theater/plays"/>
    <x v="2430"/>
    <n v="4347.336956521739"/>
    <x v="1"/>
    <x v="6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d v="2016-01-29T01:59:00"/>
    <n v="1452546853"/>
    <x v="3284"/>
    <b v="0"/>
    <n v="15"/>
    <b v="1"/>
    <s v="theater/plays"/>
    <x v="264"/>
    <n v="2424.782608695652"/>
    <x v="1"/>
    <x v="6"/>
  </r>
  <r>
    <x v="3285"/>
    <s v="By Morning"/>
    <s v="A new play by Matthew Gasda"/>
    <x v="402"/>
    <x v="2173"/>
    <x v="0"/>
    <x v="0"/>
    <s v="USD"/>
    <n v="1488258000"/>
    <d v="2017-02-28T01:00:00"/>
    <n v="1485556626"/>
    <x v="3285"/>
    <b v="0"/>
    <n v="81"/>
    <b v="1"/>
    <s v="theater/plays"/>
    <x v="2431"/>
    <n v="4602.4861538461537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d v="2016-08-15T16:09:42"/>
    <n v="1468699782"/>
    <x v="3286"/>
    <b v="0"/>
    <n v="122"/>
    <b v="1"/>
    <s v="theater/plays"/>
    <x v="2432"/>
    <n v="9157.5159999999996"/>
    <x v="1"/>
    <x v="6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d v="2015-11-28T14:00:28"/>
    <n v="1446573628"/>
    <x v="3287"/>
    <b v="0"/>
    <n v="34"/>
    <b v="1"/>
    <s v="theater/plays"/>
    <x v="31"/>
    <n v="3216.0669696969699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d v="2016-06-20T19:00:00"/>
    <n v="1463337315"/>
    <x v="3288"/>
    <b v="0"/>
    <n v="207"/>
    <b v="1"/>
    <s v="theater/plays"/>
    <x v="2433"/>
    <n v="11009.244999999999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d v="2017-02-20T04:50:02"/>
    <n v="1485161402"/>
    <x v="3289"/>
    <b v="0"/>
    <n v="25"/>
    <b v="1"/>
    <s v="theater/plays"/>
    <x v="2434"/>
    <n v="1634.83275"/>
    <x v="1"/>
    <x v="6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d v="2017-03-11T08:21:31"/>
    <n v="1486642891"/>
    <x v="3290"/>
    <b v="0"/>
    <n v="72"/>
    <b v="1"/>
    <s v="theater/plays"/>
    <x v="1247"/>
    <n v="5956.7993333333325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d v="2015-09-16T23:59:00"/>
    <n v="1439743900"/>
    <x v="3291"/>
    <b v="0"/>
    <n v="14"/>
    <b v="1"/>
    <s v="theater/plays"/>
    <x v="430"/>
    <n v="1006.2454545454545"/>
    <x v="1"/>
    <x v="6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d v="2015-12-04T15:29:08"/>
    <n v="1444069748"/>
    <x v="3292"/>
    <b v="0"/>
    <n v="15"/>
    <b v="1"/>
    <s v="theater/plays"/>
    <x v="2435"/>
    <n v="2424.782608695652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d v="2017-03-04T06:12:32"/>
    <n v="1486030352"/>
    <x v="3293"/>
    <b v="0"/>
    <n v="91"/>
    <b v="1"/>
    <s v="theater/plays"/>
    <x v="2436"/>
    <n v="6337.128333333334"/>
    <x v="1"/>
    <x v="6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d v="2015-06-16T08:59:14"/>
    <n v="1431867554"/>
    <x v="3294"/>
    <b v="0"/>
    <n v="24"/>
    <b v="1"/>
    <s v="theater/plays"/>
    <x v="1237"/>
    <n v="1764.2944117647057"/>
    <x v="1"/>
    <x v="6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d v="2016-09-26T06:37:09"/>
    <n v="1472294229"/>
    <x v="3295"/>
    <b v="0"/>
    <n v="27"/>
    <b v="1"/>
    <s v="theater/plays"/>
    <x v="2437"/>
    <n v="3204.2722222222224"/>
    <x v="1"/>
    <x v="6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d v="2015-11-22T18:00:00"/>
    <n v="1446401372"/>
    <x v="3296"/>
    <b v="0"/>
    <n v="47"/>
    <b v="1"/>
    <s v="theater/plays"/>
    <x v="2438"/>
    <n v="4347.336956521739"/>
    <x v="1"/>
    <x v="6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d v="2015-07-27T18:59:00"/>
    <n v="1436380256"/>
    <x v="3297"/>
    <b v="0"/>
    <n v="44"/>
    <b v="1"/>
    <s v="theater/plays"/>
    <x v="2439"/>
    <n v="3565.1529411764704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d v="2015-09-12T20:00:00"/>
    <n v="1440370768"/>
    <x v="3298"/>
    <b v="0"/>
    <n v="72"/>
    <b v="1"/>
    <s v="theater/plays"/>
    <x v="2440"/>
    <n v="5956.7993333333325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d v="2015-10-14T18:01:03"/>
    <n v="1442268063"/>
    <x v="3299"/>
    <b v="0"/>
    <n v="63"/>
    <b v="1"/>
    <s v="theater/plays"/>
    <x v="2441"/>
    <n v="4218.583333333333"/>
    <x v="1"/>
    <x v="6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d v="2015-04-29T13:51:02"/>
    <n v="1428515462"/>
    <x v="3300"/>
    <b v="0"/>
    <n v="88"/>
    <b v="1"/>
    <s v="theater/plays"/>
    <x v="2442"/>
    <n v="5830.295000000001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d v="2016-08-01T02:59:00"/>
    <n v="1466185176"/>
    <x v="3301"/>
    <b v="0"/>
    <n v="70"/>
    <b v="1"/>
    <s v="theater/plays"/>
    <x v="1424"/>
    <n v="15630.539500000003"/>
    <x v="1"/>
    <x v="6"/>
  </r>
  <r>
    <x v="3302"/>
    <s v="El muro de BorÃ­s KiÃ©n"/>
    <s v="FilosofÃ­a de los anÃ³nimos"/>
    <x v="33"/>
    <x v="2186"/>
    <x v="0"/>
    <x v="3"/>
    <s v="EUR"/>
    <n v="1481099176"/>
    <d v="2016-12-07T04:26:16"/>
    <n v="1478507176"/>
    <x v="3302"/>
    <b v="0"/>
    <n v="50"/>
    <b v="1"/>
    <s v="theater/plays"/>
    <x v="2443"/>
    <n v="3773.9390909090912"/>
    <x v="1"/>
    <x v="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d v="2015-03-28T10:38:04"/>
    <n v="1424533084"/>
    <x v="3303"/>
    <b v="0"/>
    <n v="35"/>
    <b v="1"/>
    <s v="theater/plays"/>
    <x v="2444"/>
    <n v="3370.6326923076922"/>
    <x v="1"/>
    <x v="6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d v="2016-12-22T10:59:12"/>
    <n v="1479826752"/>
    <x v="3304"/>
    <b v="0"/>
    <n v="175"/>
    <b v="1"/>
    <s v="theater/plays"/>
    <x v="2445"/>
    <n v="19334.254999999997"/>
    <x v="1"/>
    <x v="6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d v="2015-07-31T16:32:28"/>
    <n v="1435782748"/>
    <x v="3305"/>
    <b v="0"/>
    <n v="20"/>
    <b v="1"/>
    <s v="theater/plays"/>
    <x v="2446"/>
    <n v="1494.1595454545457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d v="2016-06-09T23:00:00"/>
    <n v="1462252542"/>
    <x v="3306"/>
    <b v="0"/>
    <n v="54"/>
    <b v="1"/>
    <s v="theater/plays"/>
    <x v="2447"/>
    <n v="3732.9341666666664"/>
    <x v="1"/>
    <x v="6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d v="2016-05-14T21:22:19"/>
    <n v="1460683339"/>
    <x v="3307"/>
    <b v="0"/>
    <n v="20"/>
    <b v="1"/>
    <s v="theater/plays"/>
    <x v="2448"/>
    <n v="1494.1595454545457"/>
    <x v="1"/>
    <x v="6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d v="2016-04-13T17:02:45"/>
    <n v="1458766965"/>
    <x v="3308"/>
    <b v="0"/>
    <n v="57"/>
    <b v="1"/>
    <s v="theater/plays"/>
    <x v="2449"/>
    <n v="5781.163043478261"/>
    <x v="1"/>
    <x v="6"/>
  </r>
  <r>
    <x v="3309"/>
    <s v="Collision Course"/>
    <s v="Two unlikely friends, a garage, tinned beans &amp; the end of the world."/>
    <x v="18"/>
    <x v="2191"/>
    <x v="0"/>
    <x v="1"/>
    <s v="GBP"/>
    <n v="1476632178"/>
    <d v="2016-10-16T11:36:18"/>
    <n v="1473953778"/>
    <x v="3309"/>
    <b v="0"/>
    <n v="31"/>
    <b v="1"/>
    <s v="theater/plays"/>
    <x v="2450"/>
    <n v="2489.3351851851853"/>
    <x v="1"/>
    <x v="6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d v="2015-10-06T18:17:05"/>
    <n v="1441577825"/>
    <x v="3310"/>
    <b v="0"/>
    <n v="31"/>
    <b v="1"/>
    <s v="theater/plays"/>
    <x v="1417"/>
    <n v="2489.3351851851853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d v="2015-10-17T03:00:10"/>
    <n v="1442473210"/>
    <x v="3311"/>
    <b v="0"/>
    <n v="45"/>
    <b v="1"/>
    <s v="theater/plays"/>
    <x v="2451"/>
    <n v="5035.5005000000001"/>
    <x v="1"/>
    <x v="6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d v="2016-11-11T18:00:00"/>
    <n v="1477077946"/>
    <x v="3312"/>
    <b v="0"/>
    <n v="41"/>
    <b v="1"/>
    <s v="theater/plays"/>
    <x v="2452"/>
    <n v="2792.8691304347826"/>
    <x v="1"/>
    <x v="6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d v="2016-01-26T21:00:00"/>
    <n v="1452664317"/>
    <x v="3313"/>
    <b v="0"/>
    <n v="29"/>
    <b v="1"/>
    <s v="theater/plays"/>
    <x v="2453"/>
    <n v="2554.6396296296298"/>
    <x v="1"/>
    <x v="6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d v="2015-05-08T16:05:00"/>
    <n v="1428733511"/>
    <x v="3314"/>
    <b v="0"/>
    <n v="58"/>
    <b v="1"/>
    <s v="theater/plays"/>
    <x v="2454"/>
    <n v="5705.3728571428574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d v="2016-05-06T03:17:21"/>
    <n v="1459927041"/>
    <x v="3315"/>
    <b v="0"/>
    <n v="89"/>
    <b v="1"/>
    <s v="theater/plays"/>
    <x v="1007"/>
    <n v="8175.8975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d v="2014-08-08T09:54:00"/>
    <n v="1404680075"/>
    <x v="3316"/>
    <b v="0"/>
    <n v="125"/>
    <b v="1"/>
    <s v="theater/plays"/>
    <x v="2455"/>
    <n v="14155.797500000001"/>
    <x v="1"/>
    <x v="6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d v="2016-06-07T20:57:04"/>
    <n v="1462755424"/>
    <x v="3317"/>
    <b v="0"/>
    <n v="18"/>
    <b v="1"/>
    <s v="theater/plays"/>
    <x v="2456"/>
    <n v="1443.423"/>
    <x v="1"/>
    <x v="6"/>
  </r>
  <r>
    <x v="3318"/>
    <s v="ROOMIES - Atlantic Canada Tour 2016-17"/>
    <s v="Help us strengthen and inspire disability arts in Atlantic Canada"/>
    <x v="13"/>
    <x v="2197"/>
    <x v="0"/>
    <x v="5"/>
    <s v="CAD"/>
    <n v="1460341800"/>
    <d v="2016-04-10T22:30:00"/>
    <n v="1456902893"/>
    <x v="3318"/>
    <b v="0"/>
    <n v="32"/>
    <b v="1"/>
    <s v="theater/plays"/>
    <x v="2457"/>
    <n v="2546.9"/>
    <x v="1"/>
    <x v="6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d v="2015-01-31T10:03:06"/>
    <n v="1418824986"/>
    <x v="3319"/>
    <b v="0"/>
    <n v="16"/>
    <b v="1"/>
    <s v="theater/plays"/>
    <x v="1277"/>
    <n v="1278.3540625000001"/>
    <x v="1"/>
    <x v="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d v="2016-06-21T21:05:57"/>
    <n v="1463965557"/>
    <x v="3320"/>
    <b v="0"/>
    <n v="38"/>
    <b v="1"/>
    <s v="theater/plays"/>
    <x v="50"/>
    <n v="2935.715789473684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d v="2014-10-15T23:59:00"/>
    <n v="1412216665"/>
    <x v="3321"/>
    <b v="0"/>
    <n v="15"/>
    <b v="1"/>
    <s v="theater/plays"/>
    <x v="202"/>
    <n v="2424.782608695652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d v="2016-06-21T23:55:00"/>
    <n v="1464653696"/>
    <x v="3322"/>
    <b v="0"/>
    <n v="23"/>
    <b v="1"/>
    <s v="theater/plays"/>
    <x v="2458"/>
    <n v="2210.1433333333334"/>
    <x v="1"/>
    <x v="6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d v="2016-09-25T04:46:48"/>
    <n v="1472201208"/>
    <x v="3323"/>
    <b v="0"/>
    <n v="49"/>
    <b v="1"/>
    <s v="theater/plays"/>
    <x v="2459"/>
    <n v="2909.8"/>
    <x v="1"/>
    <x v="6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d v="2016-06-05T09:59:50"/>
    <n v="1463925590"/>
    <x v="3324"/>
    <b v="0"/>
    <n v="10"/>
    <b v="1"/>
    <s v="theater/plays"/>
    <x v="658"/>
    <n v="842.98978723404264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d v="2015-04-05T13:51:17"/>
    <n v="1425235877"/>
    <x v="3325"/>
    <b v="0"/>
    <n v="15"/>
    <b v="1"/>
    <s v="theater/plays"/>
    <x v="2460"/>
    <n v="2424.782608695652"/>
    <x v="1"/>
    <x v="6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d v="2015-03-08T12:08:25"/>
    <n v="1423242505"/>
    <x v="3326"/>
    <b v="0"/>
    <n v="57"/>
    <b v="1"/>
    <s v="theater/plays"/>
    <x v="300"/>
    <n v="5781.163043478261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d v="2016-05-08T04:59:26"/>
    <n v="1460105966"/>
    <x v="3327"/>
    <b v="0"/>
    <n v="33"/>
    <b v="1"/>
    <s v="theater/plays"/>
    <x v="982"/>
    <n v="5887.1719354838715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d v="2014-07-04T21:00:00"/>
    <n v="1404308883"/>
    <x v="3328"/>
    <b v="0"/>
    <n v="9"/>
    <b v="1"/>
    <s v="theater/plays"/>
    <x v="2461"/>
    <n v="751.21245614035092"/>
    <x v="1"/>
    <x v="6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d v="2014-07-27T19:00:00"/>
    <n v="1405583108"/>
    <x v="3329"/>
    <b v="0"/>
    <n v="26"/>
    <b v="1"/>
    <s v="theater/plays"/>
    <x v="2462"/>
    <n v="2505.9714285714285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d v="2015-04-01T16:17:48"/>
    <n v="1425331068"/>
    <x v="3330"/>
    <b v="0"/>
    <n v="69"/>
    <b v="1"/>
    <s v="theater/plays"/>
    <x v="2463"/>
    <n v="6062.602142857142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d v="2015-10-06T12:44:46"/>
    <n v="1441125886"/>
    <x v="3331"/>
    <b v="0"/>
    <n v="65"/>
    <b v="1"/>
    <s v="theater/plays"/>
    <x v="2464"/>
    <n v="5722.2508333333344"/>
    <x v="1"/>
    <x v="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d v="2014-07-19T16:38:50"/>
    <n v="1403210330"/>
    <x v="3332"/>
    <b v="0"/>
    <n v="83"/>
    <b v="1"/>
    <s v="theater/plays"/>
    <x v="31"/>
    <n v="4174.1111111111113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d v="2015-06-15T12:14:40"/>
    <n v="1432484080"/>
    <x v="3333"/>
    <b v="0"/>
    <n v="111"/>
    <b v="1"/>
    <s v="theater/plays"/>
    <x v="2465"/>
    <n v="8121.8957142857153"/>
    <x v="1"/>
    <x v="6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d v="2015-07-30T08:30:22"/>
    <n v="1435667422"/>
    <x v="3334"/>
    <b v="0"/>
    <n v="46"/>
    <b v="1"/>
    <s v="theater/plays"/>
    <x v="2466"/>
    <n v="4256.6611999999996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d v="2014-08-03T19:00:00"/>
    <n v="1404749446"/>
    <x v="3335"/>
    <b v="0"/>
    <n v="63"/>
    <b v="1"/>
    <s v="theater/plays"/>
    <x v="2467"/>
    <n v="4218.583333333333"/>
    <x v="1"/>
    <x v="6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d v="2016-04-05T04:34:06"/>
    <n v="1457429646"/>
    <x v="3336"/>
    <b v="0"/>
    <n v="9"/>
    <b v="1"/>
    <s v="theater/plays"/>
    <x v="31"/>
    <n v="751.21245614035092"/>
    <x v="1"/>
    <x v="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d v="2014-10-10T17:00:00"/>
    <n v="1411109167"/>
    <x v="3337"/>
    <b v="0"/>
    <n v="34"/>
    <b v="1"/>
    <s v="theater/plays"/>
    <x v="1097"/>
    <n v="3216.0669696969699"/>
    <x v="1"/>
    <x v="6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d v="2017-02-24T09:48:00"/>
    <n v="1486129680"/>
    <x v="3338"/>
    <b v="0"/>
    <n v="112"/>
    <b v="1"/>
    <s v="theater/plays"/>
    <x v="2468"/>
    <n v="7654.6820000000007"/>
    <x v="1"/>
    <x v="6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d v="2016-07-28T11:58:38"/>
    <n v="1467129518"/>
    <x v="3339"/>
    <b v="0"/>
    <n v="47"/>
    <b v="1"/>
    <s v="theater/plays"/>
    <x v="2469"/>
    <n v="4347.336956521739"/>
    <x v="1"/>
    <x v="6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d v="2016-12-06T19:22:34"/>
    <n v="1478906554"/>
    <x v="3340"/>
    <b v="0"/>
    <n v="38"/>
    <b v="1"/>
    <s v="theater/plays"/>
    <x v="2470"/>
    <n v="2935.7157894736843"/>
    <x v="1"/>
    <x v="6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d v="2016-06-12T13:00:00"/>
    <n v="1463771421"/>
    <x v="3341"/>
    <b v="0"/>
    <n v="28"/>
    <b v="1"/>
    <s v="theater/plays"/>
    <x v="31"/>
    <n v="3472.1178947368426"/>
    <x v="1"/>
    <x v="6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d v="2015-04-01T00:59:00"/>
    <n v="1425020810"/>
    <x v="3342"/>
    <b v="0"/>
    <n v="78"/>
    <b v="1"/>
    <s v="theater/plays"/>
    <x v="658"/>
    <n v="7578.5161538461534"/>
    <x v="1"/>
    <x v="6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d v="2016-04-13T09:18:00"/>
    <n v="1458770384"/>
    <x v="3343"/>
    <b v="0"/>
    <n v="23"/>
    <b v="1"/>
    <s v="theater/plays"/>
    <x v="2214"/>
    <n v="2210.1433333333334"/>
    <x v="1"/>
    <x v="6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d v="2014-08-30T00:48:13"/>
    <n v="1406782093"/>
    <x v="3344"/>
    <b v="0"/>
    <n v="40"/>
    <b v="1"/>
    <s v="theater/plays"/>
    <x v="2471"/>
    <n v="3923.4666666666667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d v="2015-04-17T20:37:00"/>
    <n v="1424226768"/>
    <x v="3345"/>
    <b v="0"/>
    <n v="13"/>
    <b v="1"/>
    <s v="theater/plays"/>
    <x v="2129"/>
    <n v="969.35458333333338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d v="2015-02-25T20:35:10"/>
    <n v="1424306110"/>
    <x v="3346"/>
    <b v="0"/>
    <n v="18"/>
    <b v="1"/>
    <s v="theater/plays"/>
    <x v="1007"/>
    <n v="1443.423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d v="2016-05-08T17:00:00"/>
    <n v="1461503654"/>
    <x v="3347"/>
    <b v="0"/>
    <n v="22"/>
    <b v="1"/>
    <s v="theater/plays"/>
    <x v="2472"/>
    <n v="1547.9137931034484"/>
    <x v="1"/>
    <x v="6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d v="2016-04-29T23:59:00"/>
    <n v="1459949080"/>
    <x v="3348"/>
    <b v="0"/>
    <n v="79"/>
    <b v="1"/>
    <s v="theater/plays"/>
    <x v="2473"/>
    <n v="5590.7553846153851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d v="2016-06-13T13:00:00"/>
    <n v="1463971172"/>
    <x v="3349"/>
    <b v="0"/>
    <n v="14"/>
    <b v="1"/>
    <s v="theater/plays"/>
    <x v="2474"/>
    <n v="1006.2454545454545"/>
    <x v="1"/>
    <x v="6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d v="2015-11-29T19:00:00"/>
    <n v="1445791811"/>
    <x v="3350"/>
    <b v="0"/>
    <n v="51"/>
    <b v="1"/>
    <s v="theater/plays"/>
    <x v="2475"/>
    <n v="3143.8429999999998"/>
    <x v="1"/>
    <x v="6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d v="2014-07-23T07:00:00"/>
    <n v="1402910965"/>
    <x v="3351"/>
    <b v="0"/>
    <n v="54"/>
    <b v="1"/>
    <s v="theater/plays"/>
    <x v="940"/>
    <n v="3732.9341666666664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d v="2016-07-01T19:00:00"/>
    <n v="1462492178"/>
    <x v="3352"/>
    <b v="0"/>
    <n v="70"/>
    <b v="1"/>
    <s v="theater/plays"/>
    <x v="2476"/>
    <n v="15630.539500000003"/>
    <x v="1"/>
    <x v="6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d v="2016-05-02T19:00:00"/>
    <n v="1461061350"/>
    <x v="3353"/>
    <b v="0"/>
    <n v="44"/>
    <b v="1"/>
    <s v="theater/plays"/>
    <x v="2477"/>
    <n v="3565.1529411764704"/>
    <x v="1"/>
    <x v="6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d v="2015-10-29T00:01:00"/>
    <n v="1443029206"/>
    <x v="3354"/>
    <b v="0"/>
    <n v="55"/>
    <b v="1"/>
    <s v="theater/plays"/>
    <x v="2478"/>
    <n v="4138.9825000000001"/>
    <x v="1"/>
    <x v="6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d v="2016-05-10T07:17:00"/>
    <n v="1461941527"/>
    <x v="3355"/>
    <b v="0"/>
    <n v="15"/>
    <b v="1"/>
    <s v="theater/plays"/>
    <x v="2479"/>
    <n v="2424.782608695652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d v="2016-07-15T15:34:32"/>
    <n v="1466019272"/>
    <x v="3356"/>
    <b v="0"/>
    <n v="27"/>
    <b v="1"/>
    <s v="theater/plays"/>
    <x v="578"/>
    <n v="3204.2722222222224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d v="2014-08-01T06:01:50"/>
    <n v="1404295310"/>
    <x v="3357"/>
    <b v="0"/>
    <n v="21"/>
    <b v="1"/>
    <s v="theater/plays"/>
    <x v="50"/>
    <n v="1658.1821621621621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d v="2014-11-19T04:27:59"/>
    <n v="1413790079"/>
    <x v="3358"/>
    <b v="0"/>
    <n v="162"/>
    <b v="1"/>
    <s v="theater/plays"/>
    <x v="2480"/>
    <n v="9217.505000000001"/>
    <x v="1"/>
    <x v="6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d v="2017-02-24T21:22:14"/>
    <n v="1484097734"/>
    <x v="3359"/>
    <b v="0"/>
    <n v="23"/>
    <b v="1"/>
    <s v="theater/plays"/>
    <x v="90"/>
    <n v="2210.1433333333334"/>
    <x v="1"/>
    <x v="6"/>
  </r>
  <r>
    <x v="3360"/>
    <s v="Pretty Butch"/>
    <s v="World Premiere, an M1 Singapore Fringe Festival 2017 commission."/>
    <x v="7"/>
    <x v="2225"/>
    <x v="0"/>
    <x v="20"/>
    <s v="SGD"/>
    <n v="1481731140"/>
    <d v="2016-12-14T11:59:00"/>
    <n v="1479866343"/>
    <x v="3360"/>
    <b v="0"/>
    <n v="72"/>
    <b v="1"/>
    <s v="theater/plays"/>
    <x v="2481"/>
    <n v="5956.7993333333325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d v="2014-09-01T11:59:00"/>
    <n v="1408062990"/>
    <x v="3361"/>
    <b v="0"/>
    <n v="68"/>
    <b v="1"/>
    <s v="theater/plays"/>
    <x v="2482"/>
    <n v="4475.4349999999995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d v="2015-03-07T00:55:00"/>
    <n v="1424484717"/>
    <x v="3362"/>
    <b v="0"/>
    <n v="20"/>
    <b v="1"/>
    <s v="theater/plays"/>
    <x v="678"/>
    <n v="1494.1595454545457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d v="2014-08-19T12:00:00"/>
    <n v="1406831445"/>
    <x v="3363"/>
    <b v="0"/>
    <n v="26"/>
    <b v="1"/>
    <s v="theater/plays"/>
    <x v="2483"/>
    <n v="2505.9714285714285"/>
    <x v="1"/>
    <x v="6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d v="2016-03-15T17:00:00"/>
    <n v="1456183649"/>
    <x v="3364"/>
    <b v="0"/>
    <n v="72"/>
    <b v="1"/>
    <s v="theater/plays"/>
    <x v="2484"/>
    <n v="5956.7993333333325"/>
    <x v="1"/>
    <x v="6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d v="2015-12-12T22:26:32"/>
    <n v="1447381592"/>
    <x v="3365"/>
    <b v="0"/>
    <n v="3"/>
    <b v="1"/>
    <s v="theater/plays"/>
    <x v="87"/>
    <n v="191.76785714285714"/>
    <x v="1"/>
    <x v="6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d v="2015-05-12T21:37:17"/>
    <n v="1428889037"/>
    <x v="3366"/>
    <b v="0"/>
    <n v="18"/>
    <b v="1"/>
    <s v="theater/plays"/>
    <x v="2485"/>
    <n v="1443.423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d v="2015-08-01T18:24:54"/>
    <n v="1436307894"/>
    <x v="3367"/>
    <b v="0"/>
    <n v="30"/>
    <b v="1"/>
    <s v="theater/plays"/>
    <x v="2486"/>
    <n v="2533.3331250000001"/>
    <x v="1"/>
    <x v="6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d v="2015-01-01T01:00:00"/>
    <n v="1416977259"/>
    <x v="3368"/>
    <b v="0"/>
    <n v="23"/>
    <b v="1"/>
    <s v="theater/plays"/>
    <x v="81"/>
    <n v="2210.1433333333334"/>
    <x v="1"/>
    <x v="6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d v="2017-01-14T20:59:40"/>
    <n v="1479257980"/>
    <x v="3369"/>
    <b v="0"/>
    <n v="54"/>
    <b v="1"/>
    <s v="theater/plays"/>
    <x v="3"/>
    <n v="3732.9341666666664"/>
    <x v="1"/>
    <x v="6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d v="2016-12-17T04:00:00"/>
    <n v="1479283285"/>
    <x v="3370"/>
    <b v="0"/>
    <n v="26"/>
    <b v="1"/>
    <s v="theater/plays"/>
    <x v="2487"/>
    <n v="2505.9714285714285"/>
    <x v="1"/>
    <x v="6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d v="2015-12-02T16:59:25"/>
    <n v="1446670765"/>
    <x v="3371"/>
    <b v="0"/>
    <n v="9"/>
    <b v="1"/>
    <s v="theater/plays"/>
    <x v="2488"/>
    <n v="751.21245614035092"/>
    <x v="1"/>
    <x v="6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d v="2014-08-25T00:59:00"/>
    <n v="1407157756"/>
    <x v="3372"/>
    <b v="0"/>
    <n v="27"/>
    <b v="1"/>
    <s v="theater/plays"/>
    <x v="991"/>
    <n v="3204.2722222222224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d v="2015-07-18T12:00:00"/>
    <n v="1435177840"/>
    <x v="3373"/>
    <b v="0"/>
    <n v="30"/>
    <b v="1"/>
    <s v="theater/plays"/>
    <x v="598"/>
    <n v="2533.3331250000001"/>
    <x v="1"/>
    <x v="6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d v="2015-10-28T13:33:36"/>
    <n v="1443461616"/>
    <x v="3374"/>
    <b v="0"/>
    <n v="52"/>
    <b v="1"/>
    <s v="theater/plays"/>
    <x v="2489"/>
    <n v="4562.0091666666667"/>
    <x v="1"/>
    <x v="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d v="2014-05-18T10:39:33"/>
    <n v="1399387173"/>
    <x v="3375"/>
    <b v="0"/>
    <n v="17"/>
    <b v="1"/>
    <s v="theater/plays"/>
    <x v="31"/>
    <n v="1808.7556603773585"/>
    <x v="1"/>
    <x v="6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d v="2015-04-25T11:49:54"/>
    <n v="1424796594"/>
    <x v="3376"/>
    <b v="0"/>
    <n v="19"/>
    <b v="1"/>
    <s v="theater/plays"/>
    <x v="77"/>
    <n v="2005.9729729729729"/>
    <x v="1"/>
    <x v="6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d v="2015-03-20T12:56:00"/>
    <n v="1424280899"/>
    <x v="3377"/>
    <b v="0"/>
    <n v="77"/>
    <b v="1"/>
    <s v="theater/plays"/>
    <x v="348"/>
    <n v="6230.9337500000001"/>
    <x v="1"/>
    <x v="6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d v="2014-08-31T09:08:00"/>
    <n v="1407400306"/>
    <x v="3378"/>
    <b v="0"/>
    <n v="21"/>
    <b v="1"/>
    <s v="theater/plays"/>
    <x v="2490"/>
    <n v="1658.1821621621621"/>
    <x v="1"/>
    <x v="6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d v="2015-08-26T19:00:00"/>
    <n v="1439122800"/>
    <x v="3379"/>
    <b v="0"/>
    <n v="38"/>
    <b v="1"/>
    <s v="theater/plays"/>
    <x v="2491"/>
    <n v="2935.7157894736843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d v="2014-11-29T19:52:58"/>
    <n v="1414277578"/>
    <x v="3380"/>
    <b v="0"/>
    <n v="28"/>
    <b v="1"/>
    <s v="theater/plays"/>
    <x v="2492"/>
    <n v="3472.1178947368426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d v="2015-03-10T23:26:23"/>
    <n v="1423455983"/>
    <x v="3381"/>
    <b v="0"/>
    <n v="48"/>
    <b v="1"/>
    <s v="theater/plays"/>
    <x v="1891"/>
    <n v="6681.736249999999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d v="2016-08-01T18:59:00"/>
    <n v="1467973256"/>
    <x v="3382"/>
    <b v="0"/>
    <n v="46"/>
    <b v="1"/>
    <s v="theater/plays"/>
    <x v="2493"/>
    <n v="4256.661199999999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d v="2016-06-23T14:47:00"/>
    <n v="1464979620"/>
    <x v="3383"/>
    <b v="0"/>
    <n v="30"/>
    <b v="1"/>
    <s v="theater/plays"/>
    <x v="1942"/>
    <n v="2533.3331250000001"/>
    <x v="1"/>
    <x v="6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d v="2015-11-20T23:00:00"/>
    <n v="1444874768"/>
    <x v="3384"/>
    <b v="0"/>
    <n v="64"/>
    <b v="1"/>
    <s v="theater/plays"/>
    <x v="2494"/>
    <n v="3333.5607692307685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d v="2014-12-10T16:49:12"/>
    <n v="1415652552"/>
    <x v="3385"/>
    <b v="0"/>
    <n v="15"/>
    <b v="1"/>
    <s v="theater/plays"/>
    <x v="31"/>
    <n v="2424.782608695652"/>
    <x v="1"/>
    <x v="6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d v="2014-12-03T11:28:26"/>
    <n v="1415028506"/>
    <x v="3386"/>
    <b v="0"/>
    <n v="41"/>
    <b v="1"/>
    <s v="theater/plays"/>
    <x v="2"/>
    <n v="2792.8691304347826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d v="2014-12-14T14:18:08"/>
    <n v="1415125088"/>
    <x v="3387"/>
    <b v="0"/>
    <n v="35"/>
    <b v="1"/>
    <s v="theater/plays"/>
    <x v="2495"/>
    <n v="3370.6326923076922"/>
    <x v="1"/>
    <x v="6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d v="2015-06-18T07:04:01"/>
    <n v="1432033441"/>
    <x v="3388"/>
    <b v="0"/>
    <n v="45"/>
    <b v="1"/>
    <s v="theater/plays"/>
    <x v="965"/>
    <n v="5035.5005000000001"/>
    <x v="1"/>
    <x v="6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d v="2016-06-03T09:31:22"/>
    <n v="1462368682"/>
    <x v="3389"/>
    <b v="0"/>
    <n v="62"/>
    <b v="1"/>
    <s v="theater/plays"/>
    <x v="1444"/>
    <n v="6333.2266666666674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d v="2014-07-10T14:35:45"/>
    <n v="1403721345"/>
    <x v="3390"/>
    <b v="0"/>
    <n v="22"/>
    <b v="1"/>
    <s v="theater/plays"/>
    <x v="2122"/>
    <n v="1547.9137931034484"/>
    <x v="1"/>
    <x v="6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d v="2014-08-08T18:28:00"/>
    <n v="1404997548"/>
    <x v="3391"/>
    <b v="0"/>
    <n v="18"/>
    <b v="1"/>
    <s v="theater/plays"/>
    <x v="2496"/>
    <n v="1443.423"/>
    <x v="1"/>
    <x v="6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d v="2016-05-06T16:17:35"/>
    <n v="1458245855"/>
    <x v="3392"/>
    <b v="0"/>
    <n v="12"/>
    <b v="1"/>
    <s v="theater/plays"/>
    <x v="31"/>
    <n v="1176.7069565217391"/>
    <x v="1"/>
    <x v="6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d v="2014-11-05T20:46:00"/>
    <n v="1413065230"/>
    <x v="3393"/>
    <b v="0"/>
    <n v="44"/>
    <b v="1"/>
    <s v="theater/plays"/>
    <x v="1725"/>
    <n v="3565.1529411764704"/>
    <x v="1"/>
    <x v="6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d v="2014-07-27T10:17:25"/>
    <n v="1403878645"/>
    <x v="3394"/>
    <b v="0"/>
    <n v="27"/>
    <b v="1"/>
    <s v="theater/plays"/>
    <x v="2497"/>
    <n v="3204.2722222222224"/>
    <x v="1"/>
    <x v="6"/>
  </r>
  <r>
    <x v="3395"/>
    <s v="MIRAMAR"/>
    <s v="Miramar is a a darkly funny play exploring what it is we call â€˜homeâ€™."/>
    <x v="2"/>
    <x v="1622"/>
    <x v="0"/>
    <x v="1"/>
    <s v="GBP"/>
    <n v="1433009400"/>
    <d v="2015-05-30T14:10:00"/>
    <n v="1431795944"/>
    <x v="3395"/>
    <b v="0"/>
    <n v="38"/>
    <b v="1"/>
    <s v="theater/plays"/>
    <x v="2498"/>
    <n v="2935.7157894736843"/>
    <x v="1"/>
    <x v="6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d v="2014-05-31T23:59:00"/>
    <n v="1399286589"/>
    <x v="3396"/>
    <b v="0"/>
    <n v="28"/>
    <b v="1"/>
    <s v="theater/plays"/>
    <x v="2499"/>
    <n v="3472.1178947368426"/>
    <x v="1"/>
    <x v="6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d v="2016-02-18T18:00:00"/>
    <n v="1452338929"/>
    <x v="3397"/>
    <b v="0"/>
    <n v="24"/>
    <b v="1"/>
    <s v="theater/plays"/>
    <x v="1990"/>
    <n v="1764.2944117647057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d v="2014-11-21T13:00:00"/>
    <n v="1414605776"/>
    <x v="3398"/>
    <b v="0"/>
    <n v="65"/>
    <b v="1"/>
    <s v="theater/plays"/>
    <x v="2500"/>
    <n v="5722.2508333333344"/>
    <x v="1"/>
    <x v="6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d v="2015-02-21T18:05:25"/>
    <n v="1421964325"/>
    <x v="3399"/>
    <b v="0"/>
    <n v="46"/>
    <b v="1"/>
    <s v="theater/plays"/>
    <x v="603"/>
    <n v="4256.6611999999996"/>
    <x v="1"/>
    <x v="6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d v="2014-08-28T18:53:34"/>
    <n v="1405378414"/>
    <x v="3400"/>
    <b v="0"/>
    <n v="85"/>
    <b v="1"/>
    <s v="theater/plays"/>
    <x v="2501"/>
    <n v="5735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d v="2015-08-07T13:22:26"/>
    <n v="1436376146"/>
    <x v="3401"/>
    <b v="0"/>
    <n v="66"/>
    <b v="1"/>
    <s v="theater/plays"/>
    <x v="2502"/>
    <n v="4160.7966666666662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d v="2015-11-11T22:31:00"/>
    <n v="1444747843"/>
    <x v="3402"/>
    <b v="0"/>
    <n v="165"/>
    <b v="1"/>
    <s v="theater/plays"/>
    <x v="2503"/>
    <n v="23373.48"/>
    <x v="1"/>
    <x v="6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d v="2015-06-25T07:05:24"/>
    <n v="1432638324"/>
    <x v="3403"/>
    <b v="0"/>
    <n v="17"/>
    <b v="1"/>
    <s v="theater/plays"/>
    <x v="31"/>
    <n v="1808.755660377358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d v="2015-06-17T08:05:02"/>
    <n v="1432814702"/>
    <x v="3404"/>
    <b v="0"/>
    <n v="3"/>
    <b v="1"/>
    <s v="theater/plays"/>
    <x v="1009"/>
    <n v="191.76785714285714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d v="2016-03-01T19:59:00"/>
    <n v="1455063886"/>
    <x v="3405"/>
    <b v="0"/>
    <n v="17"/>
    <b v="1"/>
    <s v="theater/plays"/>
    <x v="2504"/>
    <n v="1808.7556603773585"/>
    <x v="1"/>
    <x v="6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d v="2014-07-16T07:49:36"/>
    <n v="1401623376"/>
    <x v="3406"/>
    <b v="0"/>
    <n v="91"/>
    <b v="1"/>
    <s v="theater/plays"/>
    <x v="2505"/>
    <n v="6337.128333333334"/>
    <x v="1"/>
    <x v="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d v="2014-07-06T06:08:09"/>
    <n v="1402049289"/>
    <x v="3407"/>
    <b v="0"/>
    <n v="67"/>
    <b v="1"/>
    <s v="theater/plays"/>
    <x v="1088"/>
    <n v="6906.636363636364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d v="2014-07-18T19:48:24"/>
    <n v="1403135304"/>
    <x v="3408"/>
    <b v="0"/>
    <n v="18"/>
    <b v="1"/>
    <s v="theater/plays"/>
    <x v="2506"/>
    <n v="1443.423"/>
    <x v="1"/>
    <x v="6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d v="2016-07-31T16:58:00"/>
    <n v="1466710358"/>
    <x v="3409"/>
    <b v="0"/>
    <n v="21"/>
    <b v="1"/>
    <s v="theater/plays"/>
    <x v="2507"/>
    <n v="1658.1821621621621"/>
    <x v="1"/>
    <x v="6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d v="2016-06-06T03:00:00"/>
    <n v="1462841990"/>
    <x v="3410"/>
    <b v="0"/>
    <n v="40"/>
    <b v="1"/>
    <s v="theater/plays"/>
    <x v="2508"/>
    <n v="3923.4666666666667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d v="2015-10-07T20:32:52"/>
    <n v="1442536372"/>
    <x v="3411"/>
    <b v="0"/>
    <n v="78"/>
    <b v="1"/>
    <s v="theater/plays"/>
    <x v="2509"/>
    <n v="7578.5161538461534"/>
    <x v="1"/>
    <x v="6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d v="2014-09-27T19:01:02"/>
    <n v="1409266862"/>
    <x v="3412"/>
    <b v="0"/>
    <n v="26"/>
    <b v="1"/>
    <s v="theater/plays"/>
    <x v="31"/>
    <n v="2505.9714285714285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d v="2015-02-28T00:59:00"/>
    <n v="1424280938"/>
    <x v="3413"/>
    <b v="0"/>
    <n v="14"/>
    <b v="1"/>
    <s v="theater/plays"/>
    <x v="2129"/>
    <n v="1006.2454545454545"/>
    <x v="1"/>
    <x v="6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d v="2016-12-01T03:59:00"/>
    <n v="1478030325"/>
    <x v="3414"/>
    <b v="0"/>
    <n v="44"/>
    <b v="1"/>
    <s v="theater/plays"/>
    <x v="991"/>
    <n v="3565.1529411764704"/>
    <x v="1"/>
    <x v="6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d v="2016-04-17T19:30:00"/>
    <n v="1459999656"/>
    <x v="3415"/>
    <b v="0"/>
    <n v="9"/>
    <b v="1"/>
    <s v="theater/plays"/>
    <x v="31"/>
    <n v="751.2124561403509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d v="2015-04-23T14:30:00"/>
    <n v="1427363645"/>
    <x v="3416"/>
    <b v="0"/>
    <n v="30"/>
    <b v="1"/>
    <s v="theater/plays"/>
    <x v="1774"/>
    <n v="2533.3331250000001"/>
    <x v="1"/>
    <x v="6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d v="2014-10-25T20:43:00"/>
    <n v="1410558948"/>
    <x v="3417"/>
    <b v="0"/>
    <n v="45"/>
    <b v="1"/>
    <s v="theater/plays"/>
    <x v="2510"/>
    <n v="5035.5005000000001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d v="2014-05-23T16:01:47"/>
    <n v="1398283307"/>
    <x v="3418"/>
    <b v="0"/>
    <n v="56"/>
    <b v="1"/>
    <s v="theater/plays"/>
    <x v="2511"/>
    <n v="4556.6774999999998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d v="2016-04-06T17:30:00"/>
    <n v="1458416585"/>
    <x v="3419"/>
    <b v="0"/>
    <n v="46"/>
    <b v="1"/>
    <s v="theater/plays"/>
    <x v="2512"/>
    <n v="4256.6611999999996"/>
    <x v="1"/>
    <x v="6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d v="2016-02-13T20:00:00"/>
    <n v="1454638202"/>
    <x v="3420"/>
    <b v="0"/>
    <n v="34"/>
    <b v="1"/>
    <s v="theater/plays"/>
    <x v="2513"/>
    <n v="3216.0669696969699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d v="2015-03-04T14:59:23"/>
    <n v="1422903563"/>
    <x v="3421"/>
    <b v="0"/>
    <n v="98"/>
    <b v="1"/>
    <s v="theater/plays"/>
    <x v="2514"/>
    <n v="7234.5714285714284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d v="2015-12-13T20:00:00"/>
    <n v="1447594176"/>
    <x v="3422"/>
    <b v="0"/>
    <n v="46"/>
    <b v="1"/>
    <s v="theater/plays"/>
    <x v="1071"/>
    <n v="4256.6611999999996"/>
    <x v="1"/>
    <x v="6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d v="2015-04-24T17:52:21"/>
    <n v="1427320341"/>
    <x v="3423"/>
    <b v="0"/>
    <n v="10"/>
    <b v="1"/>
    <s v="theater/plays"/>
    <x v="2515"/>
    <n v="842.98978723404264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d v="2015-02-05T02:59:00"/>
    <n v="1421252084"/>
    <x v="3424"/>
    <b v="0"/>
    <n v="76"/>
    <b v="1"/>
    <s v="theater/plays"/>
    <x v="2062"/>
    <n v="6833.6214285714286"/>
    <x v="1"/>
    <x v="6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d v="2014-10-04T10:48:56"/>
    <n v="1409669336"/>
    <x v="3425"/>
    <b v="0"/>
    <n v="104"/>
    <b v="1"/>
    <s v="theater/plays"/>
    <x v="2516"/>
    <n v="11106.835333333333"/>
    <x v="1"/>
    <x v="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d v="2014-09-20T22:00:00"/>
    <n v="1409620903"/>
    <x v="3426"/>
    <b v="0"/>
    <n v="87"/>
    <b v="1"/>
    <s v="theater/plays"/>
    <x v="2517"/>
    <n v="7158.84"/>
    <x v="1"/>
    <x v="6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d v="2014-07-02T11:29:12"/>
    <n v="1401722952"/>
    <x v="3427"/>
    <b v="0"/>
    <n v="29"/>
    <b v="1"/>
    <s v="theater/plays"/>
    <x v="31"/>
    <n v="2554.6396296296298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d v="2015-02-28T13:00:00"/>
    <n v="1422983847"/>
    <x v="3428"/>
    <b v="0"/>
    <n v="51"/>
    <b v="1"/>
    <s v="theater/plays"/>
    <x v="1015"/>
    <n v="3143.8429999999998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d v="2016-11-01T20:31:01"/>
    <n v="1476837061"/>
    <x v="3429"/>
    <b v="0"/>
    <n v="12"/>
    <b v="1"/>
    <s v="theater/plays"/>
    <x v="2129"/>
    <n v="1176.7069565217391"/>
    <x v="1"/>
    <x v="6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d v="2014-07-30T18:41:41"/>
    <n v="1404168101"/>
    <x v="3430"/>
    <b v="0"/>
    <n v="72"/>
    <b v="1"/>
    <s v="theater/plays"/>
    <x v="2518"/>
    <n v="5956.7993333333325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d v="2014-08-18T13:32:33"/>
    <n v="1405791153"/>
    <x v="3431"/>
    <b v="0"/>
    <n v="21"/>
    <b v="1"/>
    <s v="theater/plays"/>
    <x v="31"/>
    <n v="1658.1821621621621"/>
    <x v="1"/>
    <x v="6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d v="2016-02-05T18:00:00"/>
    <n v="1452520614"/>
    <x v="3432"/>
    <b v="0"/>
    <n v="42"/>
    <b v="1"/>
    <s v="theater/plays"/>
    <x v="2519"/>
    <n v="2399.1906250000002"/>
    <x v="1"/>
    <x v="6"/>
  </r>
  <r>
    <x v="3433"/>
    <s v="The Dybbuk"/>
    <s v="death&amp;pretzels presents their first Chicago based project:_x000a_The Dybbuk by S. Ansky"/>
    <x v="196"/>
    <x v="2272"/>
    <x v="0"/>
    <x v="0"/>
    <s v="USD"/>
    <n v="1402974000"/>
    <d v="2014-06-16T23:00:00"/>
    <n v="1400290255"/>
    <x v="3433"/>
    <b v="0"/>
    <n v="71"/>
    <b v="1"/>
    <s v="theater/plays"/>
    <x v="2520"/>
    <n v="5650.0581249999996"/>
    <x v="1"/>
    <x v="6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d v="2014-07-10T05:07:49"/>
    <n v="1402391269"/>
    <x v="3434"/>
    <b v="0"/>
    <n v="168"/>
    <b v="1"/>
    <s v="theater/plays"/>
    <x v="1442"/>
    <n v="8352.33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d v="2016-08-06T23:00:00"/>
    <n v="1469112493"/>
    <x v="3435"/>
    <b v="0"/>
    <n v="19"/>
    <b v="1"/>
    <s v="theater/plays"/>
    <x v="1990"/>
    <n v="2005.9729729729729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d v="2014-08-21T12:28:00"/>
    <n v="1406811593"/>
    <x v="3436"/>
    <b v="0"/>
    <n v="37"/>
    <b v="1"/>
    <s v="theater/plays"/>
    <x v="2521"/>
    <n v="4326.8844444444449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d v="2015-08-19T13:03:40"/>
    <n v="1437411820"/>
    <x v="3437"/>
    <b v="0"/>
    <n v="36"/>
    <b v="1"/>
    <s v="theater/plays"/>
    <x v="50"/>
    <n v="2893.0464999999999"/>
    <x v="1"/>
    <x v="6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d v="2015-05-02T17:00:00"/>
    <n v="1428358567"/>
    <x v="3438"/>
    <b v="0"/>
    <n v="14"/>
    <b v="1"/>
    <s v="theater/plays"/>
    <x v="1243"/>
    <n v="1006.2454545454545"/>
    <x v="1"/>
    <x v="6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d v="2016-01-19T00:59:00"/>
    <n v="1452030730"/>
    <x v="3439"/>
    <b v="0"/>
    <n v="18"/>
    <b v="1"/>
    <s v="theater/plays"/>
    <x v="2522"/>
    <n v="1443.423"/>
    <x v="1"/>
    <x v="6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d v="2014-07-11T12:15:00"/>
    <n v="1403146628"/>
    <x v="3440"/>
    <b v="0"/>
    <n v="82"/>
    <b v="1"/>
    <s v="theater/plays"/>
    <x v="2523"/>
    <n v="5487.2133333333331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d v="2015-11-13T16:17:00"/>
    <n v="1445077121"/>
    <x v="3441"/>
    <b v="0"/>
    <n v="43"/>
    <b v="1"/>
    <s v="theater/plays"/>
    <x v="946"/>
    <n v="5251.2666666666664"/>
    <x v="1"/>
    <x v="6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d v="2015-05-30T16:11:12"/>
    <n v="1430424672"/>
    <x v="3442"/>
    <b v="0"/>
    <n v="8"/>
    <b v="1"/>
    <s v="theater/plays"/>
    <x v="31"/>
    <n v="570.671875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d v="2014-09-09T08:35:46"/>
    <n v="1407674146"/>
    <x v="3443"/>
    <b v="0"/>
    <n v="45"/>
    <b v="1"/>
    <s v="theater/plays"/>
    <x v="2524"/>
    <n v="5035.5005000000001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d v="2016-06-08T09:59:00"/>
    <n v="1464677986"/>
    <x v="3444"/>
    <b v="0"/>
    <n v="20"/>
    <b v="1"/>
    <s v="theater/plays"/>
    <x v="2525"/>
    <n v="1494.1595454545457"/>
    <x v="1"/>
    <x v="6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d v="2015-10-23T08:43:56"/>
    <n v="1443185036"/>
    <x v="3445"/>
    <b v="0"/>
    <n v="31"/>
    <b v="1"/>
    <s v="theater/plays"/>
    <x v="31"/>
    <n v="2489.3351851851853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d v="2015-02-05T08:20:00"/>
    <n v="1421092725"/>
    <x v="3446"/>
    <b v="0"/>
    <n v="25"/>
    <b v="1"/>
    <s v="theater/plays"/>
    <x v="2123"/>
    <n v="1634.83275"/>
    <x v="1"/>
    <x v="6"/>
  </r>
  <r>
    <x v="3447"/>
    <s v="The Vagabond Halfback"/>
    <s v="&quot;He was a poet, a vagrant, a philosopher, a lady's man and a hard drinker&quot;"/>
    <x v="28"/>
    <x v="2280"/>
    <x v="0"/>
    <x v="0"/>
    <s v="USD"/>
    <n v="1458332412"/>
    <d v="2016-03-18T16:20:12"/>
    <n v="1454448012"/>
    <x v="3447"/>
    <b v="0"/>
    <n v="14"/>
    <b v="1"/>
    <s v="theater/plays"/>
    <x v="2526"/>
    <n v="1006.2454545454545"/>
    <x v="1"/>
    <x v="6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d v="2014-12-16T22:51:29"/>
    <n v="1416192689"/>
    <x v="3448"/>
    <b v="0"/>
    <n v="45"/>
    <b v="1"/>
    <s v="theater/plays"/>
    <x v="2527"/>
    <n v="5035.5005000000001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d v="2016-07-09T00:00:00"/>
    <n v="1465607738"/>
    <x v="3449"/>
    <b v="0"/>
    <n v="20"/>
    <b v="1"/>
    <s v="theater/plays"/>
    <x v="2528"/>
    <n v="1494.1595454545457"/>
    <x v="1"/>
    <x v="6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d v="2015-04-02T11:54:31"/>
    <n v="1422809671"/>
    <x v="3450"/>
    <b v="0"/>
    <n v="39"/>
    <b v="1"/>
    <s v="theater/plays"/>
    <x v="1710"/>
    <n v="2905.058"/>
    <x v="1"/>
    <x v="6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d v="2015-04-21T13:22:07"/>
    <n v="1427304127"/>
    <x v="3451"/>
    <b v="0"/>
    <n v="16"/>
    <b v="1"/>
    <s v="theater/plays"/>
    <x v="2529"/>
    <n v="1278.3540625000001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d v="2014-07-22T23:59:00"/>
    <n v="1404141626"/>
    <x v="3452"/>
    <b v="0"/>
    <n v="37"/>
    <b v="1"/>
    <s v="theater/plays"/>
    <x v="2530"/>
    <n v="4326.8844444444449"/>
    <x v="1"/>
    <x v="6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d v="2016-08-13T19:29:16"/>
    <n v="1465946956"/>
    <x v="3453"/>
    <b v="0"/>
    <n v="14"/>
    <b v="1"/>
    <s v="theater/plays"/>
    <x v="2531"/>
    <n v="1006.245454545454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d v="2014-07-31T12:45:59"/>
    <n v="1404233159"/>
    <x v="3454"/>
    <b v="0"/>
    <n v="21"/>
    <b v="1"/>
    <s v="theater/plays"/>
    <x v="2248"/>
    <n v="1658.1821621621621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d v="2016-10-13T14:00:27"/>
    <n v="1473789627"/>
    <x v="3455"/>
    <b v="0"/>
    <n v="69"/>
    <b v="1"/>
    <s v="theater/plays"/>
    <x v="2532"/>
    <n v="6062.6021428571421"/>
    <x v="1"/>
    <x v="6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d v="2014-08-01T02:59:00"/>
    <n v="1404190567"/>
    <x v="3456"/>
    <b v="0"/>
    <n v="16"/>
    <b v="1"/>
    <s v="theater/plays"/>
    <x v="2533"/>
    <n v="1278.3540625000001"/>
    <x v="1"/>
    <x v="6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d v="2015-02-12T01:59:00"/>
    <n v="1421081857"/>
    <x v="3457"/>
    <b v="0"/>
    <n v="55"/>
    <b v="1"/>
    <s v="theater/plays"/>
    <x v="2534"/>
    <n v="4138.9825000000001"/>
    <x v="1"/>
    <x v="6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d v="2015-02-03T00:27:00"/>
    <n v="1420606303"/>
    <x v="3458"/>
    <b v="0"/>
    <n v="27"/>
    <b v="1"/>
    <s v="theater/plays"/>
    <x v="2535"/>
    <n v="3204.2722222222224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d v="2016-05-20T07:31:00"/>
    <n v="1461151860"/>
    <x v="3459"/>
    <b v="0"/>
    <n v="36"/>
    <b v="1"/>
    <s v="theater/plays"/>
    <x v="2536"/>
    <n v="2893.0464999999999"/>
    <x v="1"/>
    <x v="6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d v="2014-08-15T08:39:12"/>
    <n v="1406896752"/>
    <x v="3460"/>
    <b v="0"/>
    <n v="19"/>
    <b v="1"/>
    <s v="theater/plays"/>
    <x v="2537"/>
    <n v="2005.9729729729729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d v="2016-10-28T23:00:00"/>
    <n v="1475248279"/>
    <x v="3461"/>
    <b v="0"/>
    <n v="12"/>
    <b v="1"/>
    <s v="theater/plays"/>
    <x v="2538"/>
    <n v="1176.7069565217391"/>
    <x v="1"/>
    <x v="6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d v="2015-07-10T14:00:00"/>
    <n v="1435181628"/>
    <x v="3462"/>
    <b v="0"/>
    <n v="17"/>
    <b v="1"/>
    <s v="theater/plays"/>
    <x v="2539"/>
    <n v="1808.7556603773585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d v="2016-10-10T23:59:00"/>
    <n v="1472594585"/>
    <x v="3463"/>
    <b v="0"/>
    <n v="114"/>
    <b v="1"/>
    <s v="theater/plays"/>
    <x v="2540"/>
    <n v="8245"/>
    <x v="1"/>
    <x v="6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d v="2016-08-22T23:07:17"/>
    <n v="1469329637"/>
    <x v="3464"/>
    <b v="0"/>
    <n v="93"/>
    <b v="1"/>
    <s v="theater/plays"/>
    <x v="2541"/>
    <n v="6843.5957142857142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d v="2015-08-09T12:00:00"/>
    <n v="1436972472"/>
    <x v="3465"/>
    <b v="0"/>
    <n v="36"/>
    <b v="1"/>
    <s v="theater/plays"/>
    <x v="288"/>
    <n v="2893.0464999999999"/>
    <x v="1"/>
    <x v="6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d v="2016-04-19T19:27:30"/>
    <n v="1455928050"/>
    <x v="3466"/>
    <b v="0"/>
    <n v="61"/>
    <b v="1"/>
    <s v="theater/plays"/>
    <x v="2542"/>
    <n v="5367.37"/>
    <x v="1"/>
    <x v="6"/>
  </r>
  <r>
    <x v="3467"/>
    <s v="Venus in Fur, Los Angeles."/>
    <s v="Venus in Fur, By David Ives."/>
    <x v="9"/>
    <x v="168"/>
    <x v="0"/>
    <x v="0"/>
    <s v="USD"/>
    <n v="1426864032"/>
    <d v="2015-03-20T11:07:12"/>
    <n v="1424275632"/>
    <x v="3467"/>
    <b v="0"/>
    <n v="47"/>
    <b v="1"/>
    <s v="theater/plays"/>
    <x v="50"/>
    <n v="4347.336956521739"/>
    <x v="1"/>
    <x v="6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d v="2016-09-20T23:00:00"/>
    <n v="1471976529"/>
    <x v="3468"/>
    <b v="0"/>
    <n v="17"/>
    <b v="1"/>
    <s v="theater/plays"/>
    <x v="2543"/>
    <n v="1808.7556603773585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d v="2016-04-28T11:24:05"/>
    <n v="1459265045"/>
    <x v="3469"/>
    <b v="0"/>
    <n v="63"/>
    <b v="1"/>
    <s v="theater/plays"/>
    <x v="2544"/>
    <n v="4218.583333333333"/>
    <x v="1"/>
    <x v="6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d v="2016-07-15T17:38:00"/>
    <n v="1465345902"/>
    <x v="3470"/>
    <b v="0"/>
    <n v="9"/>
    <b v="1"/>
    <s v="theater/plays"/>
    <x v="2111"/>
    <n v="751.21245614035092"/>
    <x v="1"/>
    <x v="6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d v="2014-08-31T16:00:00"/>
    <n v="1405971690"/>
    <x v="3471"/>
    <b v="0"/>
    <n v="30"/>
    <b v="1"/>
    <s v="theater/plays"/>
    <x v="2545"/>
    <n v="2533.3331250000001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d v="2014-11-06T01:59:00"/>
    <n v="1413432331"/>
    <x v="3472"/>
    <b v="0"/>
    <n v="23"/>
    <b v="1"/>
    <s v="theater/plays"/>
    <x v="2546"/>
    <n v="2210.1433333333334"/>
    <x v="1"/>
    <x v="6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d v="2015-03-20T16:27:00"/>
    <n v="1425067296"/>
    <x v="3473"/>
    <b v="0"/>
    <n v="33"/>
    <b v="1"/>
    <s v="theater/plays"/>
    <x v="31"/>
    <n v="5887.1719354838715"/>
    <x v="1"/>
    <x v="6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d v="2016-07-20T08:02:11"/>
    <n v="1466424131"/>
    <x v="3474"/>
    <b v="0"/>
    <n v="39"/>
    <b v="1"/>
    <s v="theater/plays"/>
    <x v="50"/>
    <n v="2905.058"/>
    <x v="1"/>
    <x v="6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d v="2014-11-02T20:00:00"/>
    <n v="1412629704"/>
    <x v="3475"/>
    <b v="0"/>
    <n v="17"/>
    <b v="1"/>
    <s v="theater/plays"/>
    <x v="1614"/>
    <n v="1808.755660377358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d v="2014-10-26T23:00:00"/>
    <n v="1412836990"/>
    <x v="3476"/>
    <b v="0"/>
    <n v="6"/>
    <b v="1"/>
    <s v="theater/plays"/>
    <x v="87"/>
    <n v="740.04042857142861"/>
    <x v="1"/>
    <x v="6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d v="2015-05-16T23:00:00"/>
    <n v="1430761243"/>
    <x v="3477"/>
    <b v="0"/>
    <n v="39"/>
    <b v="1"/>
    <s v="theater/plays"/>
    <x v="1288"/>
    <n v="2905.058"/>
    <x v="1"/>
    <x v="6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d v="2015-03-16T17:00:00"/>
    <n v="1424296822"/>
    <x v="3478"/>
    <b v="0"/>
    <n v="57"/>
    <b v="1"/>
    <s v="theater/plays"/>
    <x v="2547"/>
    <n v="5781.163043478261"/>
    <x v="1"/>
    <x v="6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d v="2014-06-21T16:31:20"/>
    <n v="1400790680"/>
    <x v="3479"/>
    <b v="0"/>
    <n v="56"/>
    <b v="1"/>
    <s v="theater/plays"/>
    <x v="2548"/>
    <n v="4556.6774999999998"/>
    <x v="1"/>
    <x v="6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d v="2015-07-10T17:00:00"/>
    <n v="1434440227"/>
    <x v="3480"/>
    <b v="0"/>
    <n v="13"/>
    <b v="1"/>
    <s v="theater/plays"/>
    <x v="2549"/>
    <n v="969.35458333333338"/>
    <x v="1"/>
    <x v="6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d v="2015-01-02T01:56:28"/>
    <n v="1418709388"/>
    <x v="3481"/>
    <b v="0"/>
    <n v="95"/>
    <b v="1"/>
    <s v="theater/plays"/>
    <x v="2395"/>
    <n v="10819.427777777779"/>
    <x v="1"/>
    <x v="6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d v="2014-07-06T14:31:06"/>
    <n v="1402079466"/>
    <x v="3482"/>
    <b v="0"/>
    <n v="80"/>
    <b v="1"/>
    <s v="theater/plays"/>
    <x v="2550"/>
    <n v="7609"/>
    <x v="1"/>
    <x v="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d v="2014-07-03T12:03:01"/>
    <n v="1401811381"/>
    <x v="3483"/>
    <b v="0"/>
    <n v="133"/>
    <b v="1"/>
    <s v="theater/plays"/>
    <x v="2551"/>
    <n v="8990.2000000000007"/>
    <x v="1"/>
    <x v="6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d v="2016-06-15T14:14:59"/>
    <n v="1463422499"/>
    <x v="3484"/>
    <b v="0"/>
    <n v="44"/>
    <b v="1"/>
    <s v="theater/plays"/>
    <x v="2552"/>
    <n v="3565.1529411764704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d v="2016-02-02T12:38:00"/>
    <n v="1451839080"/>
    <x v="3485"/>
    <b v="0"/>
    <n v="30"/>
    <b v="1"/>
    <s v="theater/plays"/>
    <x v="2553"/>
    <n v="2533.3331250000001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d v="2015-06-03T02:59:00"/>
    <n v="1430600401"/>
    <x v="3486"/>
    <b v="0"/>
    <n v="56"/>
    <b v="1"/>
    <s v="theater/plays"/>
    <x v="26"/>
    <n v="4556.6774999999998"/>
    <x v="1"/>
    <x v="6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d v="2015-06-24T18:34:12"/>
    <n v="1432593252"/>
    <x v="3487"/>
    <b v="0"/>
    <n v="66"/>
    <b v="1"/>
    <s v="theater/plays"/>
    <x v="92"/>
    <n v="4160.7966666666662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d v="2015-04-17T12:00:00"/>
    <n v="1427221560"/>
    <x v="3488"/>
    <b v="0"/>
    <n v="29"/>
    <b v="1"/>
    <s v="theater/plays"/>
    <x v="1247"/>
    <n v="2554.639629629629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d v="2014-05-24T17:00:00"/>
    <n v="1398352531"/>
    <x v="3489"/>
    <b v="0"/>
    <n v="72"/>
    <b v="1"/>
    <s v="theater/plays"/>
    <x v="2554"/>
    <n v="5956.799333333332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d v="2016-04-13T15:15:24"/>
    <n v="1457982924"/>
    <x v="3490"/>
    <b v="0"/>
    <n v="27"/>
    <b v="1"/>
    <s v="theater/plays"/>
    <x v="1901"/>
    <n v="3204.2722222222224"/>
    <x v="1"/>
    <x v="6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d v="2015-05-18T01:59:44"/>
    <n v="1430114384"/>
    <x v="3491"/>
    <b v="0"/>
    <n v="10"/>
    <b v="1"/>
    <s v="theater/plays"/>
    <x v="2555"/>
    <n v="842.98978723404264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d v="2015-10-25T20:13:17"/>
    <n v="1442794397"/>
    <x v="3492"/>
    <b v="0"/>
    <n v="35"/>
    <b v="1"/>
    <s v="theater/plays"/>
    <x v="2556"/>
    <n v="3370.6326923076922"/>
    <x v="1"/>
    <x v="6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d v="2014-08-17T01:11:00"/>
    <n v="1406580436"/>
    <x v="3493"/>
    <b v="0"/>
    <n v="29"/>
    <b v="1"/>
    <s v="theater/plays"/>
    <x v="31"/>
    <n v="2554.6396296296298"/>
    <x v="1"/>
    <x v="6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d v="2016-11-26T02:00:00"/>
    <n v="1479186575"/>
    <x v="3494"/>
    <b v="0"/>
    <n v="13"/>
    <b v="1"/>
    <s v="theater/plays"/>
    <x v="31"/>
    <n v="969.35458333333338"/>
    <x v="1"/>
    <x v="6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d v="2014-11-01T13:18:00"/>
    <n v="1412360309"/>
    <x v="3495"/>
    <b v="0"/>
    <n v="72"/>
    <b v="1"/>
    <s v="theater/plays"/>
    <x v="2557"/>
    <n v="5956.7993333333325"/>
    <x v="1"/>
    <x v="6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d v="2016-09-11T16:19:26"/>
    <n v="1470169166"/>
    <x v="3496"/>
    <b v="0"/>
    <n v="78"/>
    <b v="1"/>
    <s v="theater/plays"/>
    <x v="2558"/>
    <n v="7578.5161538461534"/>
    <x v="1"/>
    <x v="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d v="2016-06-02T18:00:00"/>
    <n v="1463852904"/>
    <x v="3497"/>
    <b v="0"/>
    <n v="49"/>
    <b v="1"/>
    <s v="theater/plays"/>
    <x v="2559"/>
    <n v="2909.8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d v="2016-05-28T17:44:00"/>
    <n v="1459309704"/>
    <x v="3498"/>
    <b v="0"/>
    <n v="42"/>
    <b v="1"/>
    <s v="theater/plays"/>
    <x v="2560"/>
    <n v="2399.1906250000002"/>
    <x v="1"/>
    <x v="6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d v="2015-07-01T02:59:00"/>
    <n v="1431046325"/>
    <x v="3499"/>
    <b v="0"/>
    <n v="35"/>
    <b v="1"/>
    <s v="theater/plays"/>
    <x v="269"/>
    <n v="3370.6326923076922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d v="2016-03-07T00:59:00"/>
    <n v="1455919438"/>
    <x v="3500"/>
    <b v="0"/>
    <n v="42"/>
    <b v="1"/>
    <s v="theater/plays"/>
    <x v="2561"/>
    <n v="2399.1906250000002"/>
    <x v="1"/>
    <x v="6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d v="2015-09-11T14:19:55"/>
    <n v="1439835595"/>
    <x v="3501"/>
    <b v="0"/>
    <n v="42"/>
    <b v="1"/>
    <s v="theater/plays"/>
    <x v="17"/>
    <n v="2399.1906250000002"/>
    <x v="1"/>
    <x v="6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d v="2016-03-15T23:59:00"/>
    <n v="1456862924"/>
    <x v="3502"/>
    <b v="0"/>
    <n v="31"/>
    <b v="1"/>
    <s v="theater/plays"/>
    <x v="2562"/>
    <n v="2489.3351851851853"/>
    <x v="1"/>
    <x v="6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d v="2016-07-24T07:28:48"/>
    <n v="1466767728"/>
    <x v="3503"/>
    <b v="0"/>
    <n v="38"/>
    <b v="1"/>
    <s v="theater/plays"/>
    <x v="2563"/>
    <n v="2935.7157894736843"/>
    <x v="1"/>
    <x v="6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d v="2015-11-19T14:58:11"/>
    <n v="1445363891"/>
    <x v="3504"/>
    <b v="0"/>
    <n v="8"/>
    <b v="1"/>
    <s v="theater/plays"/>
    <x v="31"/>
    <n v="570.67187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d v="2014-05-13T00:00:00"/>
    <n v="1398983245"/>
    <x v="3505"/>
    <b v="0"/>
    <n v="39"/>
    <b v="1"/>
    <s v="theater/plays"/>
    <x v="2564"/>
    <n v="2905.058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d v="2014-08-23T13:37:20"/>
    <n v="1404927440"/>
    <x v="3506"/>
    <b v="0"/>
    <n v="29"/>
    <b v="1"/>
    <s v="theater/plays"/>
    <x v="1240"/>
    <n v="2554.6396296296298"/>
    <x v="1"/>
    <x v="6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d v="2016-05-31T18:08:57"/>
    <n v="1462140537"/>
    <x v="3507"/>
    <b v="0"/>
    <n v="72"/>
    <b v="1"/>
    <s v="theater/plays"/>
    <x v="2565"/>
    <n v="5956.7993333333325"/>
    <x v="1"/>
    <x v="6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d v="2016-05-10T17:00:00"/>
    <n v="1460914253"/>
    <x v="3508"/>
    <b v="0"/>
    <n v="15"/>
    <b v="1"/>
    <s v="theater/plays"/>
    <x v="2238"/>
    <n v="2424.78260869565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d v="2014-11-21T00:55:00"/>
    <n v="1415392666"/>
    <x v="3509"/>
    <b v="0"/>
    <n v="33"/>
    <b v="1"/>
    <s v="theater/plays"/>
    <x v="2566"/>
    <n v="5887.1719354838715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d v="2014-07-02T10:54:06"/>
    <n v="1402584846"/>
    <x v="3510"/>
    <b v="0"/>
    <n v="15"/>
    <b v="1"/>
    <s v="theater/plays"/>
    <x v="2567"/>
    <n v="2424.782608695652"/>
    <x v="1"/>
    <x v="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d v="2014-11-07T14:30:00"/>
    <n v="1413406695"/>
    <x v="3511"/>
    <b v="0"/>
    <n v="19"/>
    <b v="1"/>
    <s v="theater/plays"/>
    <x v="2568"/>
    <n v="2005.9729729729729"/>
    <x v="1"/>
    <x v="6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d v="2015-04-23T07:53:12"/>
    <n v="1424609592"/>
    <x v="3512"/>
    <b v="0"/>
    <n v="17"/>
    <b v="1"/>
    <s v="theater/plays"/>
    <x v="31"/>
    <n v="1808.7556603773585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d v="2014-06-04T00:59:00"/>
    <n v="1400725112"/>
    <x v="3513"/>
    <b v="0"/>
    <n v="44"/>
    <b v="1"/>
    <s v="theater/plays"/>
    <x v="2569"/>
    <n v="3565.152941176470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d v="2015-02-02T00:59:00"/>
    <n v="1421439552"/>
    <x v="3514"/>
    <b v="0"/>
    <n v="10"/>
    <b v="1"/>
    <s v="theater/plays"/>
    <x v="1007"/>
    <n v="842.98978723404264"/>
    <x v="1"/>
    <x v="6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d v="2015-05-31T14:32:51"/>
    <n v="1430505171"/>
    <x v="3515"/>
    <b v="0"/>
    <n v="46"/>
    <b v="1"/>
    <s v="theater/plays"/>
    <x v="2570"/>
    <n v="4256.6611999999996"/>
    <x v="1"/>
    <x v="6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d v="2014-09-07T23:00:00"/>
    <n v="1407197670"/>
    <x v="3516"/>
    <b v="0"/>
    <n v="11"/>
    <b v="1"/>
    <s v="theater/plays"/>
    <x v="31"/>
    <n v="1461.2"/>
    <x v="1"/>
    <x v="6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d v="2014-07-04T07:00:00"/>
    <n v="1401910634"/>
    <x v="3517"/>
    <b v="0"/>
    <n v="13"/>
    <b v="1"/>
    <s v="theater/plays"/>
    <x v="31"/>
    <n v="969.35458333333338"/>
    <x v="1"/>
    <x v="6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d v="2014-10-02T10:21:00"/>
    <n v="1410461299"/>
    <x v="3518"/>
    <b v="0"/>
    <n v="33"/>
    <b v="1"/>
    <s v="theater/plays"/>
    <x v="2571"/>
    <n v="5887.1719354838715"/>
    <x v="1"/>
    <x v="6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d v="2015-03-04T10:22:30"/>
    <n v="1422886950"/>
    <x v="3519"/>
    <b v="0"/>
    <n v="28"/>
    <b v="1"/>
    <s v="theater/plays"/>
    <x v="40"/>
    <n v="3472.1178947368426"/>
    <x v="1"/>
    <x v="6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d v="2015-09-06T09:47:00"/>
    <n v="1439322412"/>
    <x v="3520"/>
    <b v="0"/>
    <n v="21"/>
    <b v="1"/>
    <s v="theater/plays"/>
    <x v="1266"/>
    <n v="1658.1821621621621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d v="2014-09-29T04:40:20"/>
    <n v="1409388020"/>
    <x v="3521"/>
    <b v="0"/>
    <n v="13"/>
    <b v="1"/>
    <s v="theater/plays"/>
    <x v="2572"/>
    <n v="969.35458333333338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d v="2015-09-15T06:06:00"/>
    <n v="1439924246"/>
    <x v="3522"/>
    <b v="0"/>
    <n v="34"/>
    <b v="1"/>
    <s v="theater/plays"/>
    <x v="31"/>
    <n v="3216.0669696969699"/>
    <x v="1"/>
    <x v="6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d v="2016-09-25T19:00:00"/>
    <n v="1469871148"/>
    <x v="3523"/>
    <b v="0"/>
    <n v="80"/>
    <b v="1"/>
    <s v="theater/plays"/>
    <x v="2573"/>
    <n v="7609"/>
    <x v="1"/>
    <x v="6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d v="2014-09-13T00:00:00"/>
    <n v="1409336373"/>
    <x v="3524"/>
    <b v="0"/>
    <n v="74"/>
    <b v="1"/>
    <s v="theater/plays"/>
    <x v="2574"/>
    <n v="5084.2892307692318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d v="2015-08-09T12:00:00"/>
    <n v="1438188106"/>
    <x v="3525"/>
    <b v="0"/>
    <n v="7"/>
    <b v="1"/>
    <s v="theater/plays"/>
    <x v="938"/>
    <n v="705.95522388059703"/>
    <x v="1"/>
    <x v="6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d v="2016-04-28T01:59:00"/>
    <n v="1459411371"/>
    <x v="3526"/>
    <b v="0"/>
    <n v="34"/>
    <b v="1"/>
    <s v="theater/plays"/>
    <x v="607"/>
    <n v="3216.06696969696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d v="2015-07-10T23:59:00"/>
    <n v="1434069205"/>
    <x v="3527"/>
    <b v="0"/>
    <n v="86"/>
    <b v="1"/>
    <s v="theater/plays"/>
    <x v="2575"/>
    <n v="7921.625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d v="2017-01-18T08:01:58"/>
    <n v="1483012918"/>
    <x v="3528"/>
    <b v="0"/>
    <n v="37"/>
    <b v="1"/>
    <s v="theater/plays"/>
    <x v="2576"/>
    <n v="4326.8844444444449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d v="2015-07-12T21:00:00"/>
    <n v="1434997018"/>
    <x v="3529"/>
    <b v="0"/>
    <n v="18"/>
    <b v="1"/>
    <s v="theater/plays"/>
    <x v="2577"/>
    <n v="1443.423"/>
    <x v="1"/>
    <x v="6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d v="2016-04-10T16:00:00"/>
    <n v="1457881057"/>
    <x v="3530"/>
    <b v="0"/>
    <n v="22"/>
    <b v="1"/>
    <s v="theater/plays"/>
    <x v="31"/>
    <n v="1547.9137931034484"/>
    <x v="1"/>
    <x v="6"/>
  </r>
  <r>
    <x v="3531"/>
    <s v="The Reinvention of Lily Johnson"/>
    <s v="A political comedy for a crazy election year"/>
    <x v="28"/>
    <x v="1958"/>
    <x v="0"/>
    <x v="0"/>
    <s v="USD"/>
    <n v="1467301334"/>
    <d v="2016-06-30T11:42:14"/>
    <n v="1464709334"/>
    <x v="3531"/>
    <b v="0"/>
    <n v="26"/>
    <b v="1"/>
    <s v="theater/plays"/>
    <x v="602"/>
    <n v="2505.9714285714285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d v="2014-09-17T23:59:00"/>
    <n v="1409667827"/>
    <x v="3532"/>
    <b v="0"/>
    <n v="27"/>
    <b v="1"/>
    <s v="theater/plays"/>
    <x v="2578"/>
    <n v="3204.2722222222224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d v="2015-11-11T15:16:07"/>
    <n v="1444673767"/>
    <x v="3533"/>
    <b v="0"/>
    <n v="8"/>
    <b v="1"/>
    <s v="theater/plays"/>
    <x v="2536"/>
    <n v="570.671875"/>
    <x v="1"/>
    <x v="6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d v="2015-10-01T11:00:23"/>
    <n v="1440687623"/>
    <x v="3534"/>
    <b v="0"/>
    <n v="204"/>
    <b v="1"/>
    <s v="theater/plays"/>
    <x v="2579"/>
    <n v="20725.5"/>
    <x v="1"/>
    <x v="6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d v="2015-10-02T14:00:00"/>
    <n v="1441120910"/>
    <x v="3535"/>
    <b v="0"/>
    <n v="46"/>
    <b v="1"/>
    <s v="theater/plays"/>
    <x v="2580"/>
    <n v="4256.6611999999996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d v="2015-12-20T07:59:00"/>
    <n v="1448040425"/>
    <x v="3536"/>
    <b v="0"/>
    <n v="17"/>
    <b v="1"/>
    <s v="theater/plays"/>
    <x v="71"/>
    <n v="1808.7556603773585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d v="2014-11-17T03:59:00"/>
    <n v="1413016216"/>
    <x v="3537"/>
    <b v="0"/>
    <n v="28"/>
    <b v="1"/>
    <s v="theater/plays"/>
    <x v="2581"/>
    <n v="3472.1178947368426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d v="2016-08-17T06:05:40"/>
    <n v="1469009140"/>
    <x v="3538"/>
    <b v="0"/>
    <n v="83"/>
    <b v="1"/>
    <s v="theater/plays"/>
    <x v="2582"/>
    <n v="4174.1111111111113"/>
    <x v="1"/>
    <x v="6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d v="2016-09-08T14:08:42"/>
    <n v="1471543722"/>
    <x v="3539"/>
    <b v="0"/>
    <n v="13"/>
    <b v="1"/>
    <s v="theater/plays"/>
    <x v="2583"/>
    <n v="969.35458333333338"/>
    <x v="1"/>
    <x v="6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d v="2016-06-25T20:04:51"/>
    <n v="1464307491"/>
    <x v="3540"/>
    <b v="0"/>
    <n v="8"/>
    <b v="1"/>
    <s v="theater/plays"/>
    <x v="2584"/>
    <n v="570.671875"/>
    <x v="1"/>
    <x v="6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d v="2015-08-31T13:31:15"/>
    <n v="1438882275"/>
    <x v="3541"/>
    <b v="0"/>
    <n v="32"/>
    <b v="1"/>
    <s v="theater/plays"/>
    <x v="2"/>
    <n v="2546.9"/>
    <x v="1"/>
    <x v="6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d v="2014-09-07T10:23:42"/>
    <n v="1404915822"/>
    <x v="3542"/>
    <b v="0"/>
    <n v="85"/>
    <b v="1"/>
    <s v="theater/plays"/>
    <x v="2585"/>
    <n v="5735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d v="2015-06-25T14:07:39"/>
    <n v="1432663659"/>
    <x v="3543"/>
    <b v="0"/>
    <n v="29"/>
    <b v="1"/>
    <s v="theater/plays"/>
    <x v="436"/>
    <n v="2554.6396296296298"/>
    <x v="1"/>
    <x v="6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d v="2015-03-07T15:57:37"/>
    <n v="1423166257"/>
    <x v="3544"/>
    <b v="0"/>
    <n v="24"/>
    <b v="1"/>
    <s v="theater/plays"/>
    <x v="31"/>
    <n v="1764.294411764705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d v="2015-04-11T15:22:39"/>
    <n v="1426188159"/>
    <x v="3545"/>
    <b v="0"/>
    <n v="8"/>
    <b v="1"/>
    <s v="theater/plays"/>
    <x v="84"/>
    <n v="570.671875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d v="2015-03-31T23:59:00"/>
    <n v="1426002684"/>
    <x v="3546"/>
    <b v="0"/>
    <n v="19"/>
    <b v="1"/>
    <s v="theater/plays"/>
    <x v="2586"/>
    <n v="2005.9729729729729"/>
    <x v="1"/>
    <x v="6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d v="2016-05-13T23:59:00"/>
    <n v="1461117201"/>
    <x v="3547"/>
    <b v="0"/>
    <n v="336"/>
    <b v="1"/>
    <s v="theater/plays"/>
    <x v="2587"/>
    <n v="63338.916666666664"/>
    <x v="1"/>
    <x v="6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d v="2016-03-04T21:00:00"/>
    <n v="1455230214"/>
    <x v="3548"/>
    <b v="0"/>
    <n v="13"/>
    <b v="1"/>
    <s v="theater/plays"/>
    <x v="2588"/>
    <n v="969.35458333333338"/>
    <x v="1"/>
    <x v="6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d v="2015-09-04T05:27:53"/>
    <n v="1438939673"/>
    <x v="3549"/>
    <b v="0"/>
    <n v="42"/>
    <b v="1"/>
    <s v="theater/plays"/>
    <x v="607"/>
    <n v="2399.1906250000002"/>
    <x v="1"/>
    <x v="6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d v="2016-05-02T17:26:38"/>
    <n v="1459632398"/>
    <x v="3550"/>
    <b v="0"/>
    <n v="64"/>
    <b v="1"/>
    <s v="theater/plays"/>
    <x v="2131"/>
    <n v="3333.5607692307685"/>
    <x v="1"/>
    <x v="6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d v="2014-05-22T18:07:00"/>
    <n v="1398342170"/>
    <x v="3551"/>
    <b v="0"/>
    <n v="25"/>
    <b v="1"/>
    <s v="theater/plays"/>
    <x v="2118"/>
    <n v="1634.83275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d v="2014-06-28T10:05:24"/>
    <n v="1401372324"/>
    <x v="3552"/>
    <b v="0"/>
    <n v="20"/>
    <b v="1"/>
    <s v="theater/plays"/>
    <x v="31"/>
    <n v="1494.1595454545457"/>
    <x v="1"/>
    <x v="6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d v="2015-08-11T20:00:00"/>
    <n v="1436575280"/>
    <x v="3553"/>
    <b v="0"/>
    <n v="104"/>
    <b v="1"/>
    <s v="theater/plays"/>
    <x v="2589"/>
    <n v="11106.835333333333"/>
    <x v="1"/>
    <x v="6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d v="2015-02-11T13:00:00"/>
    <n v="1421025159"/>
    <x v="3554"/>
    <b v="0"/>
    <n v="53"/>
    <b v="1"/>
    <s v="theater/plays"/>
    <x v="2590"/>
    <n v="4559.2333333333336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d v="2016-11-17T07:36:34"/>
    <n v="1476786994"/>
    <x v="3555"/>
    <b v="0"/>
    <n v="14"/>
    <b v="1"/>
    <s v="theater/plays"/>
    <x v="31"/>
    <n v="1006.2454545454545"/>
    <x v="1"/>
    <x v="6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d v="2014-08-17T11:35:24"/>
    <n v="1403105724"/>
    <x v="3556"/>
    <b v="0"/>
    <n v="20"/>
    <b v="1"/>
    <s v="theater/plays"/>
    <x v="2419"/>
    <n v="1494.1595454545457"/>
    <x v="1"/>
    <x v="6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d v="2014-05-05T02:38:31"/>
    <n v="1396334311"/>
    <x v="3557"/>
    <b v="0"/>
    <n v="558"/>
    <b v="1"/>
    <s v="theater/plays"/>
    <x v="2591"/>
    <n v="100036"/>
    <x v="1"/>
    <x v="6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d v="2015-06-26T17:00:00"/>
    <n v="1431718575"/>
    <x v="3558"/>
    <b v="0"/>
    <n v="22"/>
    <b v="1"/>
    <s v="theater/plays"/>
    <x v="2592"/>
    <n v="1547.9137931034484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d v="2015-07-31T04:58:00"/>
    <n v="1436408308"/>
    <x v="3559"/>
    <b v="0"/>
    <n v="24"/>
    <b v="1"/>
    <s v="theater/plays"/>
    <x v="991"/>
    <n v="1764.2944117647057"/>
    <x v="1"/>
    <x v="6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d v="2015-05-26T22:45:00"/>
    <n v="1429651266"/>
    <x v="3560"/>
    <b v="0"/>
    <n v="74"/>
    <b v="1"/>
    <s v="theater/plays"/>
    <x v="2593"/>
    <n v="5084.2892307692318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d v="2015-08-05T14:36:00"/>
    <n v="1437236378"/>
    <x v="3561"/>
    <b v="0"/>
    <n v="54"/>
    <b v="1"/>
    <s v="theater/plays"/>
    <x v="2122"/>
    <n v="3732.9341666666664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d v="2016-03-13T18:00:00"/>
    <n v="1457115427"/>
    <x v="3562"/>
    <b v="0"/>
    <n v="31"/>
    <b v="1"/>
    <s v="theater/plays"/>
    <x v="2594"/>
    <n v="2489.335185185185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d v="2016-08-01T15:00:00"/>
    <n v="1467648456"/>
    <x v="3563"/>
    <b v="0"/>
    <n v="25"/>
    <b v="1"/>
    <s v="theater/plays"/>
    <x v="2595"/>
    <n v="1634.83275"/>
    <x v="1"/>
    <x v="6"/>
  </r>
  <r>
    <x v="3564"/>
    <s v="The Pillowman Aberdeen"/>
    <s v="Multi Award-Winng play THE PILLOWMAN coming to the Arts Centre Theatre, Aberdeen"/>
    <x v="28"/>
    <x v="2025"/>
    <x v="0"/>
    <x v="1"/>
    <s v="GBP"/>
    <n v="1444060800"/>
    <d v="2015-10-05T12:00:00"/>
    <n v="1440082649"/>
    <x v="3564"/>
    <b v="0"/>
    <n v="17"/>
    <b v="1"/>
    <s v="theater/plays"/>
    <x v="10"/>
    <n v="1808.7556603773585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d v="2014-12-31T13:50:08"/>
    <n v="1417456208"/>
    <x v="3565"/>
    <b v="0"/>
    <n v="12"/>
    <b v="1"/>
    <s v="theater/plays"/>
    <x v="2596"/>
    <n v="1176.7069565217391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d v="2015-01-23T08:11:23"/>
    <n v="1419423083"/>
    <x v="3566"/>
    <b v="0"/>
    <n v="38"/>
    <b v="1"/>
    <s v="theater/plays"/>
    <x v="2430"/>
    <n v="2935.7157894736843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d v="2015-06-10T15:27:24"/>
    <n v="1431372444"/>
    <x v="3567"/>
    <b v="0"/>
    <n v="41"/>
    <b v="1"/>
    <s v="theater/plays"/>
    <x v="2597"/>
    <n v="2792.8691304347826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d v="2014-09-17T13:46:34"/>
    <n v="1408383994"/>
    <x v="3568"/>
    <b v="0"/>
    <n v="19"/>
    <b v="1"/>
    <s v="theater/plays"/>
    <x v="2598"/>
    <n v="2005.9729729729729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d v="2015-01-08T12:31:36"/>
    <n v="1418142696"/>
    <x v="3569"/>
    <b v="0"/>
    <n v="41"/>
    <b v="1"/>
    <s v="theater/plays"/>
    <x v="2599"/>
    <n v="2792.8691304347826"/>
    <x v="1"/>
    <x v="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d v="2014-12-31T03:00:00"/>
    <n v="1417593483"/>
    <x v="3570"/>
    <b v="0"/>
    <n v="26"/>
    <b v="1"/>
    <s v="theater/plays"/>
    <x v="2600"/>
    <n v="2505.9714285714285"/>
    <x v="1"/>
    <x v="6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d v="2014-10-30T16:36:53"/>
    <n v="1412109413"/>
    <x v="3571"/>
    <b v="0"/>
    <n v="25"/>
    <b v="1"/>
    <s v="theater/plays"/>
    <x v="2601"/>
    <n v="1634.83275"/>
    <x v="1"/>
    <x v="6"/>
  </r>
  <r>
    <x v="3572"/>
    <s v="Monster"/>
    <s v="A darkly comic one woman show by Abram Rooney as part of The Camden Fringe 2015."/>
    <x v="2"/>
    <x v="83"/>
    <x v="0"/>
    <x v="1"/>
    <s v="GBP"/>
    <n v="1434894082"/>
    <d v="2015-06-21T09:41:22"/>
    <n v="1432302082"/>
    <x v="3572"/>
    <b v="0"/>
    <n v="9"/>
    <b v="1"/>
    <s v="theater/plays"/>
    <x v="31"/>
    <n v="751.21245614035092"/>
    <x v="1"/>
    <x v="6"/>
  </r>
  <r>
    <x v="3573"/>
    <s v="Licensed To Ill"/>
    <s v="London based theatre makers collaborating to create a new show about the history of HipHop."/>
    <x v="9"/>
    <x v="2363"/>
    <x v="0"/>
    <x v="1"/>
    <s v="GBP"/>
    <n v="1415440846"/>
    <d v="2014-11-08T06:00:46"/>
    <n v="1412845246"/>
    <x v="3573"/>
    <b v="0"/>
    <n v="78"/>
    <b v="1"/>
    <s v="theater/plays"/>
    <x v="2602"/>
    <n v="7578.5161538461534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d v="2014-11-13T19:37:28"/>
    <n v="1413326248"/>
    <x v="3574"/>
    <b v="0"/>
    <n v="45"/>
    <b v="1"/>
    <s v="theater/plays"/>
    <x v="2603"/>
    <n v="5035.5005000000001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d v="2016-08-10T23:59:00"/>
    <n v="1468176527"/>
    <x v="3575"/>
    <b v="0"/>
    <n v="102"/>
    <b v="1"/>
    <s v="theater/plays"/>
    <x v="2604"/>
    <n v="9930.405999999999"/>
    <x v="1"/>
    <x v="6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d v="2016-12-05T10:10:54"/>
    <n v="1475759454"/>
    <x v="3576"/>
    <b v="0"/>
    <n v="5"/>
    <b v="1"/>
    <s v="theater/plays"/>
    <x v="31"/>
    <n v="347.37"/>
    <x v="1"/>
    <x v="6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d v="2015-04-26T02:28:00"/>
    <n v="1427741583"/>
    <x v="3577"/>
    <b v="0"/>
    <n v="27"/>
    <b v="1"/>
    <s v="theater/plays"/>
    <x v="2129"/>
    <n v="3204.2722222222224"/>
    <x v="1"/>
    <x v="6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d v="2016-04-30T13:36:17"/>
    <n v="1459445777"/>
    <x v="3578"/>
    <b v="0"/>
    <n v="37"/>
    <b v="1"/>
    <s v="theater/plays"/>
    <x v="2605"/>
    <n v="4326.8844444444449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d v="2016-03-31T13:17:36"/>
    <n v="1456856256"/>
    <x v="3579"/>
    <b v="0"/>
    <n v="14"/>
    <b v="1"/>
    <s v="theater/plays"/>
    <x v="31"/>
    <n v="1006.2454545454545"/>
    <x v="1"/>
    <x v="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d v="2015-03-01T00:59:00"/>
    <n v="1421900022"/>
    <x v="3580"/>
    <b v="0"/>
    <n v="27"/>
    <b v="1"/>
    <s v="theater/plays"/>
    <x v="2606"/>
    <n v="3204.2722222222224"/>
    <x v="1"/>
    <x v="6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d v="2014-07-30T07:18:30"/>
    <n v="1405509510"/>
    <x v="3581"/>
    <b v="0"/>
    <n v="45"/>
    <b v="1"/>
    <s v="theater/plays"/>
    <x v="31"/>
    <n v="5035.5005000000001"/>
    <x v="1"/>
    <x v="6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d v="2016-04-04T22:18:02"/>
    <n v="1458613082"/>
    <x v="3582"/>
    <b v="0"/>
    <n v="49"/>
    <b v="1"/>
    <s v="theater/plays"/>
    <x v="2607"/>
    <n v="2909.8"/>
    <x v="1"/>
    <x v="6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d v="2016-04-18T05:13:25"/>
    <n v="1455790405"/>
    <x v="3583"/>
    <b v="0"/>
    <n v="24"/>
    <b v="1"/>
    <s v="theater/plays"/>
    <x v="2508"/>
    <n v="1764.2944117647057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d v="2015-07-13T03:35:44"/>
    <n v="1434180944"/>
    <x v="3584"/>
    <b v="0"/>
    <n v="112"/>
    <b v="1"/>
    <s v="theater/plays"/>
    <x v="2113"/>
    <n v="7654.6820000000007"/>
    <x v="1"/>
    <x v="6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d v="2014-12-21T13:11:30"/>
    <n v="1416589890"/>
    <x v="3585"/>
    <b v="0"/>
    <n v="23"/>
    <b v="1"/>
    <s v="theater/plays"/>
    <x v="2608"/>
    <n v="2210.1433333333334"/>
    <x v="1"/>
    <x v="6"/>
  </r>
  <r>
    <x v="3586"/>
    <s v="Actors &amp; Musicians who are Blind or Autistic"/>
    <s v="See Theatre In A New Light"/>
    <x v="51"/>
    <x v="2369"/>
    <x v="0"/>
    <x v="0"/>
    <s v="USD"/>
    <n v="1474649070"/>
    <d v="2016-09-23T12:44:30"/>
    <n v="1469465070"/>
    <x v="3586"/>
    <b v="0"/>
    <n v="54"/>
    <b v="1"/>
    <s v="theater/plays"/>
    <x v="2609"/>
    <n v="3732.9341666666664"/>
    <x v="1"/>
    <x v="6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d v="2016-06-27T15:00:00"/>
    <n v="1463144254"/>
    <x v="3587"/>
    <b v="0"/>
    <n v="28"/>
    <b v="1"/>
    <s v="theater/plays"/>
    <x v="2610"/>
    <n v="3472.1178947368426"/>
    <x v="1"/>
    <x v="6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d v="2015-04-29T19:00:00"/>
    <n v="1428436410"/>
    <x v="3588"/>
    <b v="0"/>
    <n v="11"/>
    <b v="1"/>
    <s v="theater/plays"/>
    <x v="10"/>
    <n v="1461.2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d v="2015-05-26T11:32:27"/>
    <n v="1430494347"/>
    <x v="3589"/>
    <b v="0"/>
    <n v="62"/>
    <b v="1"/>
    <s v="theater/plays"/>
    <x v="1901"/>
    <n v="6333.2266666666674"/>
    <x v="1"/>
    <x v="6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d v="2014-10-20T04:00:34"/>
    <n v="1411200034"/>
    <x v="3590"/>
    <b v="0"/>
    <n v="73"/>
    <b v="1"/>
    <s v="theater/plays"/>
    <x v="2611"/>
    <n v="11824.792307692307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d v="2015-01-24T00:59:00"/>
    <n v="1419979544"/>
    <x v="3591"/>
    <b v="0"/>
    <n v="18"/>
    <b v="1"/>
    <s v="theater/plays"/>
    <x v="1290"/>
    <n v="1443.423"/>
    <x v="1"/>
    <x v="6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d v="2015-02-11T00:59:00"/>
    <n v="1418673307"/>
    <x v="3592"/>
    <b v="0"/>
    <n v="35"/>
    <b v="1"/>
    <s v="theater/plays"/>
    <x v="2612"/>
    <n v="3370.6326923076922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d v="2015-01-05T16:26:00"/>
    <n v="1417469639"/>
    <x v="3593"/>
    <b v="0"/>
    <n v="43"/>
    <b v="1"/>
    <s v="theater/plays"/>
    <x v="2613"/>
    <n v="5251.2666666666664"/>
    <x v="1"/>
    <x v="6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d v="2016-09-03T21:36:22"/>
    <n v="1470792982"/>
    <x v="3594"/>
    <b v="0"/>
    <n v="36"/>
    <b v="1"/>
    <s v="theater/plays"/>
    <x v="2614"/>
    <n v="2893.0464999999999"/>
    <x v="1"/>
    <x v="6"/>
  </r>
  <r>
    <x v="3595"/>
    <s v="The Flu Season"/>
    <s v="A new theatre company staging Will Eno's The Flu Season in Seattle"/>
    <x v="27"/>
    <x v="2372"/>
    <x v="0"/>
    <x v="0"/>
    <s v="USD"/>
    <n v="1426229940"/>
    <d v="2015-03-13T02:59:00"/>
    <n v="1423959123"/>
    <x v="3595"/>
    <b v="0"/>
    <n v="62"/>
    <b v="1"/>
    <s v="theater/plays"/>
    <x v="23"/>
    <n v="6333.2266666666674"/>
    <x v="1"/>
    <x v="6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d v="2014-08-26T13:09:42"/>
    <n v="1407258582"/>
    <x v="3596"/>
    <b v="0"/>
    <n v="15"/>
    <b v="1"/>
    <s v="theater/plays"/>
    <x v="2615"/>
    <n v="2424.782608695652"/>
    <x v="1"/>
    <x v="6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d v="2016-03-03T01:59:00"/>
    <n v="1455717790"/>
    <x v="3597"/>
    <b v="0"/>
    <n v="33"/>
    <b v="1"/>
    <s v="theater/plays"/>
    <x v="946"/>
    <n v="5887.1719354838715"/>
    <x v="1"/>
    <x v="6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d v="2014-09-03T00:59:00"/>
    <n v="1408129822"/>
    <x v="3598"/>
    <b v="0"/>
    <n v="27"/>
    <b v="1"/>
    <s v="theater/plays"/>
    <x v="2616"/>
    <n v="3204.2722222222224"/>
    <x v="1"/>
    <x v="6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d v="2015-08-29T20:00:00"/>
    <n v="1438715077"/>
    <x v="3599"/>
    <b v="0"/>
    <n v="17"/>
    <b v="1"/>
    <s v="theater/plays"/>
    <x v="2539"/>
    <n v="1808.7556603773585"/>
    <x v="1"/>
    <x v="6"/>
  </r>
  <r>
    <x v="3600"/>
    <s v="Pariah"/>
    <s v="The First Play From The Man Who Brought You The Black James Bond!"/>
    <x v="185"/>
    <x v="31"/>
    <x v="0"/>
    <x v="0"/>
    <s v="USD"/>
    <n v="1476390164"/>
    <d v="2016-10-13T16:22:44"/>
    <n v="1473970964"/>
    <x v="3600"/>
    <b v="0"/>
    <n v="4"/>
    <b v="1"/>
    <s v="theater/plays"/>
    <x v="2129"/>
    <n v="227.77278688524589"/>
    <x v="1"/>
    <x v="6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d v="2015-01-16T19:58:02"/>
    <n v="1418860682"/>
    <x v="3601"/>
    <b v="0"/>
    <n v="53"/>
    <b v="1"/>
    <s v="theater/plays"/>
    <x v="2469"/>
    <n v="4559.2333333333336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d v="2016-05-17T17:27:59"/>
    <n v="1458336479"/>
    <x v="3602"/>
    <b v="0"/>
    <n v="49"/>
    <b v="1"/>
    <s v="theater/plays"/>
    <x v="2383"/>
    <n v="2909.8"/>
    <x v="1"/>
    <x v="6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d v="2015-11-05T17:44:40"/>
    <n v="1444164280"/>
    <x v="3603"/>
    <b v="0"/>
    <n v="57"/>
    <b v="1"/>
    <s v="theater/plays"/>
    <x v="2617"/>
    <n v="5781.163043478261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d v="2016-04-29T02:59:00"/>
    <n v="1461370956"/>
    <x v="3604"/>
    <b v="0"/>
    <n v="69"/>
    <b v="1"/>
    <s v="theater/plays"/>
    <x v="2618"/>
    <n v="6062.6021428571421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d v="2016-02-13T15:02:06"/>
    <n v="1452798126"/>
    <x v="3605"/>
    <b v="0"/>
    <n v="15"/>
    <b v="1"/>
    <s v="theater/plays"/>
    <x v="2498"/>
    <n v="2424.782608695652"/>
    <x v="1"/>
    <x v="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d v="2016-08-14T10:30:57"/>
    <n v="1468593057"/>
    <x v="3606"/>
    <b v="0"/>
    <n v="64"/>
    <b v="1"/>
    <s v="theater/plays"/>
    <x v="2619"/>
    <n v="3333.5607692307685"/>
    <x v="1"/>
    <x v="6"/>
  </r>
  <r>
    <x v="3607"/>
    <s v="E15 at The Pleasance and CPT"/>
    <s v="'E15' is a verbatim project that looks at the story of the Focus E15 Campaign"/>
    <x v="131"/>
    <x v="2377"/>
    <x v="0"/>
    <x v="1"/>
    <s v="GBP"/>
    <n v="1450137600"/>
    <d v="2015-12-14T20:00:00"/>
    <n v="1448924882"/>
    <x v="3607"/>
    <b v="0"/>
    <n v="20"/>
    <b v="1"/>
    <s v="theater/plays"/>
    <x v="2620"/>
    <n v="1494.1595454545457"/>
    <x v="1"/>
    <x v="6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d v="2016-06-17T10:00:00"/>
    <n v="1463418090"/>
    <x v="3608"/>
    <b v="0"/>
    <n v="27"/>
    <b v="1"/>
    <s v="theater/plays"/>
    <x v="31"/>
    <n v="3204.2722222222224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d v="2016-03-30T18:48:05"/>
    <n v="1456789685"/>
    <x v="3609"/>
    <b v="0"/>
    <n v="21"/>
    <b v="1"/>
    <s v="theater/plays"/>
    <x v="2621"/>
    <n v="1658.1821621621621"/>
    <x v="1"/>
    <x v="6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d v="2015-08-17T06:22:16"/>
    <n v="1437214936"/>
    <x v="3610"/>
    <b v="0"/>
    <n v="31"/>
    <b v="1"/>
    <s v="theater/plays"/>
    <x v="2622"/>
    <n v="2489.3351851851853"/>
    <x v="1"/>
    <x v="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d v="2015-04-08T04:53:21"/>
    <n v="1425891201"/>
    <x v="3611"/>
    <b v="0"/>
    <n v="51"/>
    <b v="1"/>
    <s v="theater/plays"/>
    <x v="1627"/>
    <n v="3143.8429999999998"/>
    <x v="1"/>
    <x v="6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d v="2014-06-09T13:26:51"/>
    <n v="1401470811"/>
    <x v="3612"/>
    <b v="0"/>
    <n v="57"/>
    <b v="1"/>
    <s v="theater/plays"/>
    <x v="2623"/>
    <n v="5781.163043478261"/>
    <x v="1"/>
    <x v="6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d v="2014-06-28T10:09:34"/>
    <n v="1401372574"/>
    <x v="3613"/>
    <b v="0"/>
    <n v="20"/>
    <b v="1"/>
    <s v="theater/plays"/>
    <x v="31"/>
    <n v="1494.1595454545457"/>
    <x v="1"/>
    <x v="6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d v="2015-06-18T21:00:16"/>
    <n v="1432083616"/>
    <x v="3614"/>
    <b v="0"/>
    <n v="71"/>
    <b v="1"/>
    <s v="theater/plays"/>
    <x v="2624"/>
    <n v="5650.0581249999996"/>
    <x v="1"/>
    <x v="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d v="2015-12-10T10:14:56"/>
    <n v="1447164896"/>
    <x v="3615"/>
    <b v="0"/>
    <n v="72"/>
    <b v="1"/>
    <s v="theater/plays"/>
    <x v="2020"/>
    <n v="5956.7993333333325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d v="2015-03-19T17:47:44"/>
    <n v="1424213264"/>
    <x v="3616"/>
    <b v="0"/>
    <n v="45"/>
    <b v="1"/>
    <s v="theater/plays"/>
    <x v="2387"/>
    <n v="5035.5005000000001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d v="2017-02-27T20:00:00"/>
    <n v="1486996729"/>
    <x v="3617"/>
    <b v="0"/>
    <n v="51"/>
    <b v="1"/>
    <s v="theater/plays"/>
    <x v="2625"/>
    <n v="3143.8429999999998"/>
    <x v="1"/>
    <x v="6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d v="2015-06-03T11:04:10"/>
    <n v="1430751850"/>
    <x v="3618"/>
    <b v="0"/>
    <n v="56"/>
    <b v="1"/>
    <s v="theater/plays"/>
    <x v="50"/>
    <n v="4556.6774999999998"/>
    <x v="1"/>
    <x v="6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d v="2016-11-19T18:00:00"/>
    <n v="1476760226"/>
    <x v="3619"/>
    <b v="0"/>
    <n v="17"/>
    <b v="1"/>
    <s v="theater/plays"/>
    <x v="1246"/>
    <n v="1808.7556603773585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d v="2015-03-05T00:00:00"/>
    <n v="1422916261"/>
    <x v="3620"/>
    <b v="0"/>
    <n v="197"/>
    <b v="1"/>
    <s v="theater/plays"/>
    <x v="2626"/>
    <n v="8621.6666666666661"/>
    <x v="1"/>
    <x v="6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d v="2016-09-30T17:00:00"/>
    <n v="1473200844"/>
    <x v="3621"/>
    <b v="0"/>
    <n v="70"/>
    <b v="1"/>
    <s v="theater/plays"/>
    <x v="2627"/>
    <n v="15630.539500000003"/>
    <x v="1"/>
    <x v="6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d v="2014-09-27T23:23:00"/>
    <n v="1409030371"/>
    <x v="3622"/>
    <b v="0"/>
    <n v="21"/>
    <b v="1"/>
    <s v="theater/plays"/>
    <x v="2628"/>
    <n v="1658.1821621621621"/>
    <x v="1"/>
    <x v="6"/>
  </r>
  <r>
    <x v="3623"/>
    <s v="Since I've Been Here"/>
    <s v="An original play exploring the complications of romantic relationships in all forms."/>
    <x v="30"/>
    <x v="142"/>
    <x v="0"/>
    <x v="0"/>
    <s v="USD"/>
    <n v="1406358000"/>
    <d v="2014-07-26T03:00:00"/>
    <n v="1404841270"/>
    <x v="3623"/>
    <b v="0"/>
    <n v="34"/>
    <b v="1"/>
    <s v="theater/plays"/>
    <x v="43"/>
    <n v="3216.0669696969699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d v="2016-08-23T14:34:50"/>
    <n v="1466793290"/>
    <x v="3624"/>
    <b v="0"/>
    <n v="39"/>
    <b v="1"/>
    <s v="theater/plays"/>
    <x v="2629"/>
    <n v="2905.058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d v="2015-07-02T11:39:37"/>
    <n v="1433259577"/>
    <x v="3625"/>
    <b v="0"/>
    <n v="78"/>
    <b v="1"/>
    <s v="theater/plays"/>
    <x v="2570"/>
    <n v="7578.5161538461534"/>
    <x v="1"/>
    <x v="6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d v="2014-08-16T12:00:57"/>
    <n v="1406390457"/>
    <x v="3626"/>
    <b v="0"/>
    <n v="48"/>
    <b v="1"/>
    <s v="theater/plays"/>
    <x v="2412"/>
    <n v="6681.7362499999999"/>
    <x v="1"/>
    <x v="6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d v="2016-05-20T23:59:00"/>
    <n v="1459446487"/>
    <x v="3627"/>
    <b v="0"/>
    <n v="29"/>
    <b v="1"/>
    <s v="theater/plays"/>
    <x v="31"/>
    <n v="2554.6396296296298"/>
    <x v="1"/>
    <x v="6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d v="2015-12-13T16:59:56"/>
    <n v="1444852796"/>
    <x v="3628"/>
    <b v="0"/>
    <n v="0"/>
    <b v="0"/>
    <s v="theater/musical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d v="2016-05-05T13:00:00"/>
    <n v="1457403364"/>
    <x v="3629"/>
    <b v="0"/>
    <n v="2"/>
    <b v="0"/>
    <s v="theater/musical"/>
    <x v="2630"/>
    <n v="91.389593023255813"/>
    <x v="1"/>
    <x v="4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d v="2014-11-29T17:19:50"/>
    <n v="1414700390"/>
    <x v="3630"/>
    <b v="0"/>
    <n v="1"/>
    <b v="0"/>
    <s v="theater/musical"/>
    <x v="108"/>
    <n v="50.223295454545458"/>
    <x v="1"/>
    <x v="4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d v="2014-09-22T23:59:00"/>
    <n v="1409335497"/>
    <x v="3631"/>
    <b v="0"/>
    <n v="59"/>
    <b v="0"/>
    <s v="theater/musical"/>
    <x v="2631"/>
    <n v="5506.1350000000002"/>
    <x v="1"/>
    <x v="4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d v="2014-11-23T18:29:09"/>
    <n v="1415053749"/>
    <x v="3632"/>
    <b v="0"/>
    <n v="1"/>
    <b v="0"/>
    <s v="theater/musical"/>
    <x v="143"/>
    <n v="50.223295454545458"/>
    <x v="1"/>
    <x v="40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d v="2016-11-18T21:00:00"/>
    <n v="1475765867"/>
    <x v="3633"/>
    <b v="0"/>
    <n v="31"/>
    <b v="0"/>
    <s v="theater/musical"/>
    <x v="2632"/>
    <n v="2489.3351851851853"/>
    <x v="1"/>
    <x v="4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d v="2017-01-13T23:59:00"/>
    <n v="1480219174"/>
    <x v="3634"/>
    <b v="0"/>
    <n v="18"/>
    <b v="0"/>
    <s v="theater/musical"/>
    <x v="2633"/>
    <n v="1443.423"/>
    <x v="1"/>
    <x v="40"/>
  </r>
  <r>
    <x v="3635"/>
    <s v="Mary's Son"/>
    <s v="Mary's Son is a pop opera about Jesus and the hope he brings to all people."/>
    <x v="8"/>
    <x v="2391"/>
    <x v="2"/>
    <x v="0"/>
    <s v="USD"/>
    <n v="1461186676"/>
    <d v="2016-04-20T17:11:16"/>
    <n v="1458594676"/>
    <x v="3635"/>
    <b v="0"/>
    <n v="10"/>
    <b v="0"/>
    <s v="theater/musical"/>
    <x v="2634"/>
    <n v="842.98978723404264"/>
    <x v="1"/>
    <x v="40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d v="2015-09-14T12:40:29"/>
    <n v="1439224829"/>
    <x v="3636"/>
    <b v="0"/>
    <n v="0"/>
    <b v="0"/>
    <s v="theater/musical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d v="2015-01-01T12:48:55"/>
    <n v="1417538935"/>
    <x v="3637"/>
    <b v="0"/>
    <n v="14"/>
    <b v="0"/>
    <s v="theater/musical"/>
    <x v="2635"/>
    <n v="1006.2454545454545"/>
    <x v="1"/>
    <x v="40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d v="2015-04-19T11:08:52"/>
    <n v="1424275732"/>
    <x v="3638"/>
    <b v="0"/>
    <n v="2"/>
    <b v="0"/>
    <s v="theater/musical"/>
    <x v="2636"/>
    <n v="91.389593023255813"/>
    <x v="1"/>
    <x v="40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d v="2016-10-07T11:11:00"/>
    <n v="1470672906"/>
    <x v="3639"/>
    <b v="0"/>
    <n v="1"/>
    <b v="0"/>
    <s v="theater/musical"/>
    <x v="524"/>
    <n v="50.223295454545458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d v="2015-05-10T14:45:30"/>
    <n v="1428691530"/>
    <x v="3640"/>
    <b v="0"/>
    <n v="3"/>
    <b v="0"/>
    <s v="theater/musical"/>
    <x v="148"/>
    <n v="191.76785714285714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d v="2014-10-05T01:00:00"/>
    <n v="1410966179"/>
    <x v="3641"/>
    <b v="0"/>
    <n v="0"/>
    <b v="0"/>
    <s v="theater/musical"/>
    <x v="109"/>
    <n v="0"/>
    <x v="1"/>
    <x v="4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d v="2015-11-30T13:00:00"/>
    <n v="1445369727"/>
    <x v="3642"/>
    <b v="0"/>
    <n v="2"/>
    <b v="0"/>
    <s v="theater/musical"/>
    <x v="2637"/>
    <n v="91.389593023255813"/>
    <x v="1"/>
    <x v="4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d v="2015-11-17T00:27:19"/>
    <n v="1444274839"/>
    <x v="3643"/>
    <b v="0"/>
    <n v="0"/>
    <b v="0"/>
    <s v="theater/musical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d v="2016-03-08T00:59:00"/>
    <n v="1454996887"/>
    <x v="3644"/>
    <b v="0"/>
    <n v="12"/>
    <b v="0"/>
    <s v="theater/musical"/>
    <x v="2638"/>
    <n v="1176.7069565217391"/>
    <x v="1"/>
    <x v="4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d v="2016-11-21T20:17:18"/>
    <n v="1477178238"/>
    <x v="3645"/>
    <b v="0"/>
    <n v="1"/>
    <b v="0"/>
    <s v="theater/musical"/>
    <x v="370"/>
    <n v="50.223295454545458"/>
    <x v="1"/>
    <x v="40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d v="2015-06-16T19:30:00"/>
    <n v="1431770802"/>
    <x v="3646"/>
    <b v="0"/>
    <n v="8"/>
    <b v="0"/>
    <s v="theater/musical"/>
    <x v="2639"/>
    <n v="570.671875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d v="2016-09-30T13:58:47"/>
    <n v="1471370327"/>
    <x v="3647"/>
    <b v="0"/>
    <n v="2"/>
    <b v="0"/>
    <s v="theater/musical"/>
    <x v="733"/>
    <n v="91.389593023255813"/>
    <x v="1"/>
    <x v="40"/>
  </r>
  <r>
    <x v="3648"/>
    <s v="Moth Theater Lives"/>
    <s v="Help Moth Live! Support Moth and its artist collective to achieve its 2014/15 season."/>
    <x v="79"/>
    <x v="2392"/>
    <x v="0"/>
    <x v="0"/>
    <s v="USD"/>
    <n v="1412492445"/>
    <d v="2014-10-05T03:00:45"/>
    <n v="1409900445"/>
    <x v="3648"/>
    <b v="0"/>
    <n v="73"/>
    <b v="1"/>
    <s v="theater/plays"/>
    <x v="2640"/>
    <n v="11824.792307692307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d v="2014-06-16T13:06:34"/>
    <n v="1400691994"/>
    <x v="3649"/>
    <b v="0"/>
    <n v="8"/>
    <b v="1"/>
    <s v="theater/plays"/>
    <x v="87"/>
    <n v="570.671875"/>
    <x v="1"/>
    <x v="6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d v="2016-02-02T07:29:44"/>
    <n v="1452598184"/>
    <x v="3650"/>
    <b v="0"/>
    <n v="17"/>
    <b v="1"/>
    <s v="theater/plays"/>
    <x v="31"/>
    <n v="1808.7556603773585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d v="2014-08-10T11:59:00"/>
    <n v="1404833442"/>
    <x v="3651"/>
    <b v="0"/>
    <n v="9"/>
    <b v="1"/>
    <s v="theater/plays"/>
    <x v="87"/>
    <n v="751.21245614035092"/>
    <x v="1"/>
    <x v="6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d v="2016-08-24T23:59:00"/>
    <n v="1471188502"/>
    <x v="3652"/>
    <b v="0"/>
    <n v="17"/>
    <b v="1"/>
    <s v="theater/plays"/>
    <x v="2641"/>
    <n v="1808.7556603773585"/>
    <x v="1"/>
    <x v="6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d v="2015-08-05T04:43:27"/>
    <n v="1436172207"/>
    <x v="3653"/>
    <b v="0"/>
    <n v="33"/>
    <b v="1"/>
    <s v="theater/plays"/>
    <x v="10"/>
    <n v="5887.1719354838715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d v="2016-04-03T13:00:00"/>
    <n v="1457690386"/>
    <x v="3654"/>
    <b v="0"/>
    <n v="38"/>
    <b v="1"/>
    <s v="theater/plays"/>
    <x v="2642"/>
    <n v="2935.7157894736843"/>
    <x v="1"/>
    <x v="6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d v="2015-07-18T02:59:00"/>
    <n v="1434654998"/>
    <x v="3655"/>
    <b v="0"/>
    <n v="79"/>
    <b v="1"/>
    <s v="theater/plays"/>
    <x v="2643"/>
    <n v="5590.7553846153851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d v="2017-02-01T18:59:00"/>
    <n v="1483393836"/>
    <x v="3656"/>
    <b v="0"/>
    <n v="46"/>
    <b v="1"/>
    <s v="theater/plays"/>
    <x v="2644"/>
    <n v="4256.6611999999996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d v="2016-06-01T17:42:00"/>
    <n v="1462806419"/>
    <x v="3657"/>
    <b v="0"/>
    <n v="20"/>
    <b v="1"/>
    <s v="theater/plays"/>
    <x v="2645"/>
    <n v="1494.1595454545457"/>
    <x v="1"/>
    <x v="6"/>
  </r>
  <r>
    <x v="3658"/>
    <s v="Mr. Marmalade"/>
    <s v="Life is hard when your own imaginary friend can't make time for you."/>
    <x v="15"/>
    <x v="17"/>
    <x v="0"/>
    <x v="0"/>
    <s v="USD"/>
    <n v="1404273540"/>
    <d v="2014-07-01T23:59:00"/>
    <n v="1400272580"/>
    <x v="3658"/>
    <b v="0"/>
    <n v="20"/>
    <b v="1"/>
    <s v="theater/plays"/>
    <x v="17"/>
    <n v="1494.1595454545457"/>
    <x v="1"/>
    <x v="6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d v="2015-03-19T10:39:00"/>
    <n v="1424414350"/>
    <x v="3659"/>
    <b v="0"/>
    <n v="13"/>
    <b v="1"/>
    <s v="theater/plays"/>
    <x v="2389"/>
    <n v="969.35458333333338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d v="2014-12-23T17:08:45"/>
    <n v="1417208925"/>
    <x v="3660"/>
    <b v="0"/>
    <n v="22"/>
    <b v="1"/>
    <s v="theater/plays"/>
    <x v="31"/>
    <n v="1547.9137931034484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d v="2016-04-10T00:00:00"/>
    <n v="1458336672"/>
    <x v="3661"/>
    <b v="0"/>
    <n v="36"/>
    <b v="1"/>
    <s v="theater/plays"/>
    <x v="2598"/>
    <n v="2893.0464999999999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d v="2015-03-31T00:16:54"/>
    <n v="1425187014"/>
    <x v="3662"/>
    <b v="0"/>
    <n v="40"/>
    <b v="1"/>
    <s v="theater/plays"/>
    <x v="2646"/>
    <n v="3923.4666666666667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d v="2016-12-21T07:50:30"/>
    <n v="1477133430"/>
    <x v="3663"/>
    <b v="0"/>
    <n v="9"/>
    <b v="1"/>
    <s v="theater/plays"/>
    <x v="87"/>
    <n v="751.21245614035092"/>
    <x v="1"/>
    <x v="6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d v="2016-06-16T01:58:09"/>
    <n v="1464847089"/>
    <x v="3664"/>
    <b v="0"/>
    <n v="19"/>
    <b v="1"/>
    <s v="theater/plays"/>
    <x v="2647"/>
    <n v="2005.9729729729729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d v="2015-10-28T15:54:00"/>
    <n v="1445109822"/>
    <x v="3665"/>
    <b v="0"/>
    <n v="14"/>
    <b v="1"/>
    <s v="theater/plays"/>
    <x v="2648"/>
    <n v="1006.2454545454545"/>
    <x v="1"/>
    <x v="6"/>
  </r>
  <r>
    <x v="3666"/>
    <s v="Israel LÃ³pez @ Ojai Playwrights Conference"/>
    <s v="Artistic Internship @ Ojai Playwrights Conference"/>
    <x v="38"/>
    <x v="647"/>
    <x v="0"/>
    <x v="0"/>
    <s v="USD"/>
    <n v="1406185200"/>
    <d v="2014-07-24T03:00:00"/>
    <n v="1404337382"/>
    <x v="3666"/>
    <b v="0"/>
    <n v="38"/>
    <b v="1"/>
    <s v="theater/plays"/>
    <x v="31"/>
    <n v="2935.7157894736843"/>
    <x v="1"/>
    <x v="6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d v="2015-07-18T19:16:59"/>
    <n v="1434669419"/>
    <x v="3667"/>
    <b v="0"/>
    <n v="58"/>
    <b v="1"/>
    <s v="theater/plays"/>
    <x v="2649"/>
    <n v="5705.3728571428574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d v="2015-07-23T14:33:00"/>
    <n v="1435670452"/>
    <x v="3668"/>
    <b v="0"/>
    <n v="28"/>
    <b v="1"/>
    <s v="theater/plays"/>
    <x v="991"/>
    <n v="3472.1178947368426"/>
    <x v="1"/>
    <x v="6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d v="2015-06-11T12:12:17"/>
    <n v="1431447137"/>
    <x v="3669"/>
    <b v="0"/>
    <n v="17"/>
    <b v="1"/>
    <s v="theater/plays"/>
    <x v="2650"/>
    <n v="1808.7556603773585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d v="2015-05-31T19:00:00"/>
    <n v="1431951611"/>
    <x v="3670"/>
    <b v="0"/>
    <n v="12"/>
    <b v="1"/>
    <s v="theater/plays"/>
    <x v="2651"/>
    <n v="1176.7069565217391"/>
    <x v="1"/>
    <x v="6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d v="2014-07-20T23:59:00"/>
    <n v="1404140667"/>
    <x v="3671"/>
    <b v="0"/>
    <n v="40"/>
    <b v="1"/>
    <s v="theater/plays"/>
    <x v="2652"/>
    <n v="3923.4666666666667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d v="2014-09-26T18:43:04"/>
    <n v="1409179384"/>
    <x v="3672"/>
    <b v="0"/>
    <n v="57"/>
    <b v="1"/>
    <s v="theater/plays"/>
    <x v="1400"/>
    <n v="5781.163043478261"/>
    <x v="1"/>
    <x v="6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d v="2014-11-05T08:52:00"/>
    <n v="1412233497"/>
    <x v="3673"/>
    <b v="0"/>
    <n v="114"/>
    <b v="1"/>
    <s v="theater/plays"/>
    <x v="2653"/>
    <n v="8245"/>
    <x v="1"/>
    <x v="6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d v="2016-09-03T16:57:09"/>
    <n v="1467752229"/>
    <x v="3674"/>
    <b v="0"/>
    <n v="31"/>
    <b v="1"/>
    <s v="theater/plays"/>
    <x v="31"/>
    <n v="2489.3351851851853"/>
    <x v="1"/>
    <x v="6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d v="2016-05-15T19:00:00"/>
    <n v="1462285182"/>
    <x v="3675"/>
    <b v="0"/>
    <n v="3"/>
    <b v="1"/>
    <s v="theater/plays"/>
    <x v="2515"/>
    <n v="191.76785714285714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d v="2014-09-12T15:34:44"/>
    <n v="1408995284"/>
    <x v="3676"/>
    <b v="0"/>
    <n v="16"/>
    <b v="1"/>
    <s v="theater/plays"/>
    <x v="2654"/>
    <n v="1278.3540625000001"/>
    <x v="1"/>
    <x v="6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d v="2014-07-02T23:59:00"/>
    <n v="1402580818"/>
    <x v="3677"/>
    <b v="0"/>
    <n v="199"/>
    <b v="1"/>
    <s v="theater/plays"/>
    <x v="2655"/>
    <n v="25393.396666666667"/>
    <x v="1"/>
    <x v="6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d v="2015-05-31T08:44:58"/>
    <n v="1430052298"/>
    <x v="3678"/>
    <b v="0"/>
    <n v="31"/>
    <b v="1"/>
    <s v="theater/plays"/>
    <x v="78"/>
    <n v="2489.3351851851853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d v="2014-07-01T00:59:00"/>
    <n v="1401214581"/>
    <x v="3679"/>
    <b v="0"/>
    <n v="30"/>
    <b v="1"/>
    <s v="theater/plays"/>
    <x v="2616"/>
    <n v="2533.3331250000001"/>
    <x v="1"/>
    <x v="6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d v="2016-10-05T06:53:54"/>
    <n v="1473850434"/>
    <x v="3680"/>
    <b v="0"/>
    <n v="34"/>
    <b v="1"/>
    <s v="theater/plays"/>
    <x v="2656"/>
    <n v="3216.0669696969699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d v="2016-01-15T11:38:10"/>
    <n v="1452008290"/>
    <x v="3681"/>
    <b v="0"/>
    <n v="18"/>
    <b v="1"/>
    <s v="theater/plays"/>
    <x v="2657"/>
    <n v="1443.423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d v="2014-06-16T02:59:00"/>
    <n v="1399998418"/>
    <x v="3682"/>
    <b v="0"/>
    <n v="67"/>
    <b v="1"/>
    <s v="theater/plays"/>
    <x v="2658"/>
    <n v="6906.636363636364"/>
    <x v="1"/>
    <x v="6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d v="2016-10-19T22:48:16"/>
    <n v="1474339696"/>
    <x v="3683"/>
    <b v="0"/>
    <n v="66"/>
    <b v="1"/>
    <s v="theater/plays"/>
    <x v="2659"/>
    <n v="4160.7966666666662"/>
    <x v="1"/>
    <x v="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d v="2015-09-02T00:19:46"/>
    <n v="1438575586"/>
    <x v="3684"/>
    <b v="0"/>
    <n v="23"/>
    <b v="1"/>
    <s v="theater/plays"/>
    <x v="2660"/>
    <n v="2210.1433333333334"/>
    <x v="1"/>
    <x v="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d v="2014-05-19T17:00:00"/>
    <n v="1398348859"/>
    <x v="3685"/>
    <b v="0"/>
    <n v="126"/>
    <b v="1"/>
    <s v="theater/plays"/>
    <x v="2661"/>
    <n v="13735.666666666666"/>
    <x v="1"/>
    <x v="6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d v="2015-08-28T23:59:00"/>
    <n v="1439567660"/>
    <x v="3686"/>
    <b v="0"/>
    <n v="6"/>
    <b v="1"/>
    <s v="theater/plays"/>
    <x v="2662"/>
    <n v="740.04042857142861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d v="2014-06-27T01:14:15"/>
    <n v="1401254055"/>
    <x v="3687"/>
    <b v="0"/>
    <n v="25"/>
    <b v="1"/>
    <s v="theater/plays"/>
    <x v="2663"/>
    <n v="1634.83275"/>
    <x v="1"/>
    <x v="6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d v="2014-08-08T14:53:24"/>
    <n v="1404932004"/>
    <x v="3688"/>
    <b v="0"/>
    <n v="39"/>
    <b v="1"/>
    <s v="theater/plays"/>
    <x v="2217"/>
    <n v="2905.058"/>
    <x v="1"/>
    <x v="6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d v="2015-06-21T18:25:00"/>
    <n v="1432410639"/>
    <x v="3689"/>
    <b v="0"/>
    <n v="62"/>
    <b v="1"/>
    <s v="theater/plays"/>
    <x v="1237"/>
    <n v="6333.2266666666674"/>
    <x v="1"/>
    <x v="6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d v="2014-11-27T11:21:23"/>
    <n v="1414506083"/>
    <x v="3690"/>
    <b v="0"/>
    <n v="31"/>
    <b v="1"/>
    <s v="theater/plays"/>
    <x v="43"/>
    <n v="2489.3351851851853"/>
    <x v="1"/>
    <x v="6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d v="2015-03-02T00:59:00"/>
    <n v="1421426929"/>
    <x v="3691"/>
    <b v="0"/>
    <n v="274"/>
    <b v="1"/>
    <s v="theater/plays"/>
    <x v="2664"/>
    <n v="27159"/>
    <x v="1"/>
    <x v="6"/>
  </r>
  <r>
    <x v="3692"/>
    <s v="An Evening With Durang"/>
    <s v="Help us independently produce two great comedies by Christopher Durang."/>
    <x v="28"/>
    <x v="2343"/>
    <x v="0"/>
    <x v="0"/>
    <s v="USD"/>
    <n v="1411084800"/>
    <d v="2014-09-18T20:00:00"/>
    <n v="1410304179"/>
    <x v="3692"/>
    <b v="0"/>
    <n v="17"/>
    <b v="1"/>
    <s v="theater/plays"/>
    <x v="582"/>
    <n v="1808.7556603773585"/>
    <x v="1"/>
    <x v="6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d v="2015-11-30T18:30:00"/>
    <n v="1446352529"/>
    <x v="3693"/>
    <b v="0"/>
    <n v="14"/>
    <b v="1"/>
    <s v="theater/plays"/>
    <x v="2665"/>
    <n v="1006.2454545454545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d v="2016-06-05T22:00:00"/>
    <n v="1461985967"/>
    <x v="3694"/>
    <b v="0"/>
    <n v="60"/>
    <b v="1"/>
    <s v="theater/plays"/>
    <x v="2666"/>
    <n v="4999.4192857142853"/>
    <x v="1"/>
    <x v="6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d v="2015-01-11T16:53:30"/>
    <n v="1419281610"/>
    <x v="3695"/>
    <b v="0"/>
    <n v="33"/>
    <b v="1"/>
    <s v="theater/plays"/>
    <x v="2213"/>
    <n v="5887.1719354838715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d v="2015-02-13T10:48:36"/>
    <n v="1418654916"/>
    <x v="3696"/>
    <b v="0"/>
    <n v="78"/>
    <b v="1"/>
    <s v="theater/plays"/>
    <x v="1342"/>
    <n v="7578.5161538461534"/>
    <x v="1"/>
    <x v="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d v="2016-05-10T07:10:48"/>
    <n v="1461064248"/>
    <x v="3697"/>
    <b v="0"/>
    <n v="30"/>
    <b v="1"/>
    <s v="theater/plays"/>
    <x v="1277"/>
    <n v="2533.3331250000001"/>
    <x v="1"/>
    <x v="6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d v="2016-03-02T15:21:27"/>
    <n v="1454354487"/>
    <x v="3698"/>
    <b v="0"/>
    <n v="136"/>
    <b v="1"/>
    <s v="theater/plays"/>
    <x v="2667"/>
    <n v="7652"/>
    <x v="1"/>
    <x v="6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d v="2014-10-15T10:26:56"/>
    <n v="1410791216"/>
    <x v="3699"/>
    <b v="0"/>
    <n v="40"/>
    <b v="1"/>
    <s v="theater/plays"/>
    <x v="2624"/>
    <n v="3923.4666666666667"/>
    <x v="1"/>
    <x v="6"/>
  </r>
  <r>
    <x v="3700"/>
    <s v="Generations (Senior Project)"/>
    <s v="Help me produce the play I have written for my senior project!"/>
    <x v="2"/>
    <x v="2422"/>
    <x v="0"/>
    <x v="0"/>
    <s v="USD"/>
    <n v="1412092800"/>
    <d v="2014-09-30T12:00:00"/>
    <n v="1409493800"/>
    <x v="3700"/>
    <b v="0"/>
    <n v="18"/>
    <b v="1"/>
    <s v="theater/plays"/>
    <x v="1247"/>
    <n v="1443.423"/>
    <x v="1"/>
    <x v="6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d v="2015-06-04T08:59:53"/>
    <n v="1430830793"/>
    <x v="3701"/>
    <b v="0"/>
    <n v="39"/>
    <b v="1"/>
    <s v="theater/plays"/>
    <x v="1415"/>
    <n v="2905.058"/>
    <x v="1"/>
    <x v="6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d v="2016-07-10T18:59:00"/>
    <n v="1464958484"/>
    <x v="3702"/>
    <b v="0"/>
    <n v="21"/>
    <b v="1"/>
    <s v="theater/plays"/>
    <x v="2217"/>
    <n v="1658.1821621621621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d v="2016-08-13T02:59:00"/>
    <n v="1467720388"/>
    <x v="3703"/>
    <b v="0"/>
    <n v="30"/>
    <b v="1"/>
    <s v="theater/plays"/>
    <x v="2668"/>
    <n v="2533.3331250000001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d v="2016-05-31T12:33:14"/>
    <n v="1459528394"/>
    <x v="3704"/>
    <b v="0"/>
    <n v="27"/>
    <b v="1"/>
    <s v="theater/plays"/>
    <x v="2669"/>
    <n v="3204.2722222222224"/>
    <x v="1"/>
    <x v="6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d v="2014-06-23T14:00:00"/>
    <n v="1401714114"/>
    <x v="3705"/>
    <b v="0"/>
    <n v="35"/>
    <b v="1"/>
    <s v="theater/plays"/>
    <x v="2670"/>
    <n v="3370.6326923076922"/>
    <x v="1"/>
    <x v="6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d v="2014-09-12T17:55:49"/>
    <n v="1409262949"/>
    <x v="3706"/>
    <b v="0"/>
    <n v="13"/>
    <b v="1"/>
    <s v="theater/plays"/>
    <x v="2671"/>
    <n v="969.35458333333338"/>
    <x v="1"/>
    <x v="6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d v="2016-07-22T01:26:00"/>
    <n v="1467335378"/>
    <x v="3707"/>
    <b v="0"/>
    <n v="23"/>
    <b v="1"/>
    <s v="theater/plays"/>
    <x v="2672"/>
    <n v="2210.1433333333334"/>
    <x v="1"/>
    <x v="6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d v="2014-07-03T23:24:46"/>
    <n v="1403234686"/>
    <x v="3708"/>
    <b v="0"/>
    <n v="39"/>
    <b v="1"/>
    <s v="theater/plays"/>
    <x v="2673"/>
    <n v="2905.058"/>
    <x v="1"/>
    <x v="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d v="2014-06-25T12:59:06"/>
    <n v="1401123546"/>
    <x v="3709"/>
    <b v="0"/>
    <n v="35"/>
    <b v="1"/>
    <s v="theater/plays"/>
    <x v="2674"/>
    <n v="3370.6326923076922"/>
    <x v="1"/>
    <x v="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d v="2015-04-03T09:49:48"/>
    <n v="1425908988"/>
    <x v="3710"/>
    <b v="0"/>
    <n v="27"/>
    <b v="1"/>
    <s v="theater/plays"/>
    <x v="2675"/>
    <n v="3204.2722222222224"/>
    <x v="1"/>
    <x v="6"/>
  </r>
  <r>
    <x v="3711"/>
    <s v="The Youth Shakespeare Project 2014"/>
    <s v="Two teachers and twenty kids bring one of Shakespeare's plays to life!"/>
    <x v="2"/>
    <x v="365"/>
    <x v="0"/>
    <x v="0"/>
    <s v="USD"/>
    <n v="1402848000"/>
    <d v="2014-06-15T12:00:00"/>
    <n v="1400606573"/>
    <x v="3711"/>
    <b v="0"/>
    <n v="21"/>
    <b v="1"/>
    <s v="theater/plays"/>
    <x v="430"/>
    <n v="1658.1821621621621"/>
    <x v="1"/>
    <x v="6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d v="2015-05-31T02:59:00"/>
    <n v="1431230867"/>
    <x v="3712"/>
    <b v="0"/>
    <n v="104"/>
    <b v="1"/>
    <s v="theater/plays"/>
    <x v="2676"/>
    <n v="11106.835333333333"/>
    <x v="1"/>
    <x v="6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d v="2016-06-04T13:42:46"/>
    <n v="1463334166"/>
    <x v="3713"/>
    <b v="0"/>
    <n v="19"/>
    <b v="1"/>
    <s v="theater/plays"/>
    <x v="1240"/>
    <n v="2005.9729729729729"/>
    <x v="1"/>
    <x v="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d v="2015-05-25T23:59:00"/>
    <n v="1429881667"/>
    <x v="3714"/>
    <b v="0"/>
    <n v="97"/>
    <b v="1"/>
    <s v="theater/plays"/>
    <x v="1099"/>
    <n v="9855.2185714285715"/>
    <x v="1"/>
    <x v="6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d v="2015-03-31T08:52:00"/>
    <n v="1422834819"/>
    <x v="3715"/>
    <b v="0"/>
    <n v="27"/>
    <b v="1"/>
    <s v="theater/plays"/>
    <x v="2677"/>
    <n v="3204.2722222222224"/>
    <x v="1"/>
    <x v="6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d v="2016-01-21T17:18:29"/>
    <n v="1450819109"/>
    <x v="3716"/>
    <b v="0"/>
    <n v="24"/>
    <b v="1"/>
    <s v="theater/plays"/>
    <x v="2678"/>
    <n v="1764.2944117647057"/>
    <x v="1"/>
    <x v="6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d v="2015-05-09T16:47:29"/>
    <n v="1428526049"/>
    <x v="3717"/>
    <b v="0"/>
    <n v="13"/>
    <b v="1"/>
    <s v="theater/plays"/>
    <x v="1266"/>
    <n v="969.35458333333338"/>
    <x v="1"/>
    <x v="6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d v="2015-02-27T13:11:15"/>
    <n v="1422465075"/>
    <x v="3718"/>
    <b v="0"/>
    <n v="46"/>
    <b v="1"/>
    <s v="theater/plays"/>
    <x v="2679"/>
    <n v="4256.6611999999996"/>
    <x v="1"/>
    <x v="6"/>
  </r>
  <r>
    <x v="3719"/>
    <s v="Corium"/>
    <s v="A new piece of physical theatre about love, regret and longing."/>
    <x v="48"/>
    <x v="2433"/>
    <x v="0"/>
    <x v="1"/>
    <s v="GBP"/>
    <n v="1434994266"/>
    <d v="2015-06-22T13:31:06"/>
    <n v="1432402266"/>
    <x v="3719"/>
    <b v="0"/>
    <n v="4"/>
    <b v="1"/>
    <s v="theater/plays"/>
    <x v="2680"/>
    <n v="227.77278688524589"/>
    <x v="1"/>
    <x v="6"/>
  </r>
  <r>
    <x v="3720"/>
    <s v="Lakotas and the American Theatre"/>
    <s v="Breaking the American Indian stereotype in the American Theatre."/>
    <x v="126"/>
    <x v="2434"/>
    <x v="0"/>
    <x v="0"/>
    <s v="USD"/>
    <n v="1435881006"/>
    <d v="2015-07-02T19:50:06"/>
    <n v="1433980206"/>
    <x v="3720"/>
    <b v="0"/>
    <n v="40"/>
    <b v="1"/>
    <s v="theater/plays"/>
    <x v="2681"/>
    <n v="3923.4666666666667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d v="2014-11-05T19:28:04"/>
    <n v="1413412084"/>
    <x v="3721"/>
    <b v="0"/>
    <n v="44"/>
    <b v="1"/>
    <s v="theater/plays"/>
    <x v="2624"/>
    <n v="3565.1529411764704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d v="2016-02-11T18:59:00"/>
    <n v="1452614847"/>
    <x v="3722"/>
    <b v="0"/>
    <n v="35"/>
    <b v="1"/>
    <s v="theater/plays"/>
    <x v="2682"/>
    <n v="3370.6326923076922"/>
    <x v="1"/>
    <x v="6"/>
  </r>
  <r>
    <x v="3723"/>
    <s v="Beauty and the Beast"/>
    <s v="Saltmine Theatre Company present Beauty and the Beast:"/>
    <x v="37"/>
    <x v="2437"/>
    <x v="0"/>
    <x v="1"/>
    <s v="GBP"/>
    <n v="1417374262"/>
    <d v="2014-11-30T15:04:22"/>
    <n v="1414778662"/>
    <x v="3723"/>
    <b v="0"/>
    <n v="63"/>
    <b v="1"/>
    <s v="theater/plays"/>
    <x v="2683"/>
    <n v="4218.583333333333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d v="2016-05-04T19:00:00"/>
    <n v="1459856860"/>
    <x v="3724"/>
    <b v="0"/>
    <n v="89"/>
    <b v="1"/>
    <s v="theater/plays"/>
    <x v="2684"/>
    <n v="8175.897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d v="2016-02-18T17:30:00"/>
    <n v="1454366467"/>
    <x v="3725"/>
    <b v="0"/>
    <n v="15"/>
    <b v="1"/>
    <s v="theater/plays"/>
    <x v="74"/>
    <n v="2424.782608695652"/>
    <x v="1"/>
    <x v="6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d v="2016-04-29T17:00:00"/>
    <n v="1459567371"/>
    <x v="3726"/>
    <b v="0"/>
    <n v="46"/>
    <b v="1"/>
    <s v="theater/plays"/>
    <x v="2685"/>
    <n v="4256.6611999999996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d v="2016-10-20T00:55:00"/>
    <n v="1474273294"/>
    <x v="3727"/>
    <b v="0"/>
    <n v="33"/>
    <b v="1"/>
    <s v="theater/plays"/>
    <x v="1266"/>
    <n v="5887.1719354838715"/>
    <x v="1"/>
    <x v="6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d v="2015-08-19T00:06:16"/>
    <n v="1437365176"/>
    <x v="3728"/>
    <b v="0"/>
    <n v="31"/>
    <b v="0"/>
    <s v="theater/plays"/>
    <x v="2686"/>
    <n v="2489.3351851851853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d v="2015-03-22T23:55:12"/>
    <n v="1423198512"/>
    <x v="3729"/>
    <b v="0"/>
    <n v="5"/>
    <b v="0"/>
    <s v="theater/plays"/>
    <x v="2687"/>
    <n v="347.37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d v="2015-08-17T12:15:59"/>
    <n v="1437236159"/>
    <x v="3730"/>
    <b v="0"/>
    <n v="1"/>
    <b v="0"/>
    <s v="theater/plays"/>
    <x v="709"/>
    <n v="50.223295454545458"/>
    <x v="1"/>
    <x v="6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d v="2015-01-09T23:23:00"/>
    <n v="1418234646"/>
    <x v="3731"/>
    <b v="0"/>
    <n v="12"/>
    <b v="0"/>
    <s v="theater/plays"/>
    <x v="2688"/>
    <n v="1176.7069565217391"/>
    <x v="1"/>
    <x v="6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d v="2015-01-24T08:00:00"/>
    <n v="1416932133"/>
    <x v="3732"/>
    <b v="0"/>
    <n v="4"/>
    <b v="0"/>
    <s v="theater/plays"/>
    <x v="2689"/>
    <n v="227.77278688524589"/>
    <x v="1"/>
    <x v="6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d v="2015-04-18T18:30:00"/>
    <n v="1428539708"/>
    <x v="3733"/>
    <b v="0"/>
    <n v="0"/>
    <b v="0"/>
    <s v="theater/plays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d v="2015-05-25T17:38:16"/>
    <n v="1427405896"/>
    <x v="3734"/>
    <b v="0"/>
    <n v="7"/>
    <b v="0"/>
    <s v="theater/plays"/>
    <x v="2690"/>
    <n v="705.95522388059703"/>
    <x v="1"/>
    <x v="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d v="2015-05-28T12:38:09"/>
    <n v="1430239089"/>
    <x v="3735"/>
    <b v="0"/>
    <n v="2"/>
    <b v="0"/>
    <s v="theater/plays"/>
    <x v="2691"/>
    <n v="91.389593023255813"/>
    <x v="1"/>
    <x v="6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d v="2015-03-23T14:00:00"/>
    <n v="1423847093"/>
    <x v="3736"/>
    <b v="0"/>
    <n v="1"/>
    <b v="0"/>
    <s v="theater/plays"/>
    <x v="886"/>
    <n v="50.223295454545458"/>
    <x v="1"/>
    <x v="6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d v="2015-11-12T02:59:00"/>
    <n v="1445358903"/>
    <x v="3737"/>
    <b v="0"/>
    <n v="4"/>
    <b v="0"/>
    <s v="theater/plays"/>
    <x v="2692"/>
    <n v="227.77278688524589"/>
    <x v="1"/>
    <x v="6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d v="2014-07-15T18:00:00"/>
    <n v="1403562705"/>
    <x v="3738"/>
    <b v="0"/>
    <n v="6"/>
    <b v="0"/>
    <s v="theater/plays"/>
    <x v="2693"/>
    <n v="740.04042857142861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d v="2016-07-17T06:47:48"/>
    <n v="1467024468"/>
    <x v="3739"/>
    <b v="0"/>
    <n v="8"/>
    <b v="0"/>
    <s v="theater/plays"/>
    <x v="2694"/>
    <n v="570.671875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d v="2014-08-11T21:53:58"/>
    <n v="1405217355"/>
    <x v="3740"/>
    <b v="0"/>
    <n v="14"/>
    <b v="0"/>
    <s v="theater/plays"/>
    <x v="2695"/>
    <n v="1006.2454545454545"/>
    <x v="1"/>
    <x v="6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d v="2015-12-17T18:05:50"/>
    <n v="1447797950"/>
    <x v="3741"/>
    <b v="0"/>
    <n v="0"/>
    <b v="0"/>
    <s v="theater/plays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d v="2014-09-06T01:09:04"/>
    <n v="1407388144"/>
    <x v="3742"/>
    <b v="0"/>
    <n v="4"/>
    <b v="0"/>
    <s v="theater/plays"/>
    <x v="172"/>
    <n v="227.77278688524589"/>
    <x v="1"/>
    <x v="6"/>
  </r>
  <r>
    <x v="3743"/>
    <s v="Down the Mississippi"/>
    <s v="I'm taking the Adventures of Huckleberry Finn puppet show down the Mississippi River!"/>
    <x v="41"/>
    <x v="117"/>
    <x v="2"/>
    <x v="0"/>
    <s v="USD"/>
    <n v="1404406964"/>
    <d v="2014-07-03T13:02:44"/>
    <n v="1401814964"/>
    <x v="3743"/>
    <b v="0"/>
    <n v="0"/>
    <b v="0"/>
    <s v="theater/plays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d v="2014-07-04T23:59:00"/>
    <n v="1401823952"/>
    <x v="3744"/>
    <b v="0"/>
    <n v="0"/>
    <b v="0"/>
    <s v="theater/plays"/>
    <x v="109"/>
    <n v="0"/>
    <x v="1"/>
    <x v="6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d v="2014-08-10T12:45:02"/>
    <n v="1405097102"/>
    <x v="3745"/>
    <b v="0"/>
    <n v="1"/>
    <b v="0"/>
    <s v="theater/plays"/>
    <x v="709"/>
    <n v="50.223295454545458"/>
    <x v="1"/>
    <x v="6"/>
  </r>
  <r>
    <x v="3746"/>
    <s v="Stage Play Production - &quot;I Love You to Death&quot;"/>
    <s v="Generational curses CAN be broken...right?"/>
    <x v="0"/>
    <x v="1672"/>
    <x v="2"/>
    <x v="0"/>
    <s v="USD"/>
    <n v="1475918439"/>
    <d v="2016-10-08T05:20:39"/>
    <n v="1473326439"/>
    <x v="3746"/>
    <b v="0"/>
    <n v="1"/>
    <b v="0"/>
    <s v="theater/plays"/>
    <x v="2696"/>
    <n v="50.223295454545458"/>
    <x v="1"/>
    <x v="6"/>
  </r>
  <r>
    <x v="3747"/>
    <s v="Counting Stars"/>
    <s v="The world premiere of an astonishing new play by acclaimed writer Atiha Sen Gupta."/>
    <x v="30"/>
    <x v="379"/>
    <x v="2"/>
    <x v="1"/>
    <s v="GBP"/>
    <n v="1436137140"/>
    <d v="2015-07-05T18:59:00"/>
    <n v="1433833896"/>
    <x v="3747"/>
    <b v="0"/>
    <n v="1"/>
    <b v="0"/>
    <s v="theater/plays"/>
    <x v="460"/>
    <n v="50.223295454545458"/>
    <x v="1"/>
    <x v="6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d v="2016-02-16T01:59:00"/>
    <n v="1453827436"/>
    <x v="3748"/>
    <b v="0"/>
    <n v="52"/>
    <b v="1"/>
    <s v="theater/musical"/>
    <x v="2697"/>
    <n v="4562.0091666666667"/>
    <x v="1"/>
    <x v="4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d v="2016-04-28T23:59:00"/>
    <n v="1459220588"/>
    <x v="3749"/>
    <b v="0"/>
    <n v="7"/>
    <b v="1"/>
    <s v="theater/musical"/>
    <x v="2"/>
    <n v="705.95522388059703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d v="2015-02-10T03:59:00"/>
    <n v="1421105608"/>
    <x v="3750"/>
    <b v="0"/>
    <n v="28"/>
    <b v="1"/>
    <s v="theater/musical"/>
    <x v="1004"/>
    <n v="3472.1178947368426"/>
    <x v="1"/>
    <x v="4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d v="2016-04-02T19:51:13"/>
    <n v="1454460673"/>
    <x v="3751"/>
    <b v="0"/>
    <n v="11"/>
    <b v="1"/>
    <s v="theater/musical"/>
    <x v="2698"/>
    <n v="1461.2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d v="2016-10-16T17:00:00"/>
    <n v="1473189335"/>
    <x v="3752"/>
    <b v="0"/>
    <n v="15"/>
    <b v="1"/>
    <s v="theater/musical"/>
    <x v="1246"/>
    <n v="2424.782608695652"/>
    <x v="1"/>
    <x v="4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d v="2015-06-02T20:00:00"/>
    <n v="1430768800"/>
    <x v="3753"/>
    <b v="0"/>
    <n v="30"/>
    <b v="1"/>
    <s v="theater/musical"/>
    <x v="2699"/>
    <n v="2533.3331250000001"/>
    <x v="1"/>
    <x v="4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d v="2014-07-26T00:59:00"/>
    <n v="1403125737"/>
    <x v="3754"/>
    <b v="0"/>
    <n v="27"/>
    <b v="1"/>
    <s v="theater/musical"/>
    <x v="43"/>
    <n v="3204.2722222222224"/>
    <x v="1"/>
    <x v="4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d v="2016-04-15T16:48:27"/>
    <n v="1458161307"/>
    <x v="3755"/>
    <b v="0"/>
    <n v="28"/>
    <b v="1"/>
    <s v="theater/musical"/>
    <x v="2700"/>
    <n v="3472.1178947368426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d v="2014-06-11T15:33:18"/>
    <n v="1399923198"/>
    <x v="3756"/>
    <b v="0"/>
    <n v="17"/>
    <b v="1"/>
    <s v="theater/musical"/>
    <x v="2701"/>
    <n v="1808.7556603773585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d v="2014-12-01T16:25:15"/>
    <n v="1415737515"/>
    <x v="3757"/>
    <b v="0"/>
    <n v="50"/>
    <b v="1"/>
    <s v="theater/musical"/>
    <x v="2702"/>
    <n v="3773.9390909090912"/>
    <x v="1"/>
    <x v="40"/>
  </r>
  <r>
    <x v="3758"/>
    <s v="Luigi's Ladies"/>
    <s v="LUIGI'S LADIES: an original one-woman musical comedy"/>
    <x v="15"/>
    <x v="317"/>
    <x v="0"/>
    <x v="0"/>
    <s v="USD"/>
    <n v="1400475600"/>
    <d v="2014-05-19T01:00:00"/>
    <n v="1397819938"/>
    <x v="3758"/>
    <b v="0"/>
    <n v="26"/>
    <b v="1"/>
    <s v="theater/musical"/>
    <x v="2703"/>
    <n v="2505.9714285714285"/>
    <x v="1"/>
    <x v="40"/>
  </r>
  <r>
    <x v="3759"/>
    <s v="Pared Down Productions"/>
    <s v="A production company specializing in small-scale musicals"/>
    <x v="23"/>
    <x v="2450"/>
    <x v="0"/>
    <x v="0"/>
    <s v="USD"/>
    <n v="1440556553"/>
    <d v="2015-08-25T22:35:53"/>
    <n v="1435372553"/>
    <x v="3759"/>
    <b v="0"/>
    <n v="88"/>
    <b v="1"/>
    <s v="theater/musical"/>
    <x v="2704"/>
    <n v="5830.295000000001"/>
    <x v="1"/>
    <x v="40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d v="2014-05-05T08:36:26"/>
    <n v="1397133386"/>
    <x v="3760"/>
    <b v="0"/>
    <n v="91"/>
    <b v="1"/>
    <s v="theater/musical"/>
    <x v="2705"/>
    <n v="6337.128333333334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d v="2015-08-10T19:00:00"/>
    <n v="1434625937"/>
    <x v="3761"/>
    <b v="0"/>
    <n v="3"/>
    <b v="1"/>
    <s v="theater/musical"/>
    <x v="31"/>
    <n v="191.76785714285714"/>
    <x v="1"/>
    <x v="4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d v="2015-08-02T15:31:29"/>
    <n v="1436383889"/>
    <x v="3762"/>
    <b v="0"/>
    <n v="28"/>
    <b v="1"/>
    <s v="theater/musical"/>
    <x v="2706"/>
    <n v="3472.1178947368426"/>
    <x v="1"/>
    <x v="40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d v="2015-04-01T13:00:26"/>
    <n v="1425319226"/>
    <x v="3763"/>
    <b v="0"/>
    <n v="77"/>
    <b v="1"/>
    <s v="theater/musical"/>
    <x v="31"/>
    <n v="6230.9337500000001"/>
    <x v="1"/>
    <x v="40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d v="2016-05-28T20:36:00"/>
    <n v="1462824832"/>
    <x v="3764"/>
    <b v="0"/>
    <n v="27"/>
    <b v="1"/>
    <s v="theater/musical"/>
    <x v="31"/>
    <n v="3204.2722222222224"/>
    <x v="1"/>
    <x v="4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d v="2014-07-30T14:38:02"/>
    <n v="1404153482"/>
    <x v="3765"/>
    <b v="0"/>
    <n v="107"/>
    <b v="1"/>
    <s v="theater/musical"/>
    <x v="2707"/>
    <n v="10065.451428571429"/>
    <x v="1"/>
    <x v="40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d v="2014-07-03T00:00:45"/>
    <n v="1401336045"/>
    <x v="3766"/>
    <b v="0"/>
    <n v="96"/>
    <b v="1"/>
    <s v="theater/musical"/>
    <x v="2708"/>
    <n v="9172.2071428571417"/>
    <x v="1"/>
    <x v="40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d v="2015-03-01T00:59:00"/>
    <n v="1423960097"/>
    <x v="3767"/>
    <b v="0"/>
    <n v="56"/>
    <b v="1"/>
    <s v="theater/musical"/>
    <x v="2709"/>
    <n v="4556.6774999999998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d v="2014-06-12T13:28:10"/>
    <n v="1400002090"/>
    <x v="3768"/>
    <b v="0"/>
    <n v="58"/>
    <b v="1"/>
    <s v="theater/musical"/>
    <x v="2710"/>
    <n v="5705.3728571428574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d v="2016-04-15T10:21:19"/>
    <n v="1458138079"/>
    <x v="3769"/>
    <b v="0"/>
    <n v="15"/>
    <b v="1"/>
    <s v="theater/musical"/>
    <x v="31"/>
    <n v="2424.782608695652"/>
    <x v="1"/>
    <x v="40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d v="2015-06-13T18:20:10"/>
    <n v="1431642010"/>
    <x v="3770"/>
    <b v="0"/>
    <n v="20"/>
    <b v="1"/>
    <s v="theater/musical"/>
    <x v="31"/>
    <n v="1494.1595454545457"/>
    <x v="1"/>
    <x v="40"/>
  </r>
  <r>
    <x v="3771"/>
    <s v="COME OUT SWINGIN'!"/>
    <s v="I would like to make a demo recording of six songs from COME OUT SWINGIN'!"/>
    <x v="28"/>
    <x v="2457"/>
    <x v="0"/>
    <x v="0"/>
    <s v="USD"/>
    <n v="1463529600"/>
    <d v="2016-05-17T20:00:00"/>
    <n v="1462307652"/>
    <x v="3771"/>
    <b v="0"/>
    <n v="38"/>
    <b v="1"/>
    <s v="theater/musical"/>
    <x v="2711"/>
    <n v="2935.7157894736843"/>
    <x v="1"/>
    <x v="4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d v="2016-11-29T02:00:00"/>
    <n v="1478616506"/>
    <x v="3772"/>
    <b v="0"/>
    <n v="33"/>
    <b v="1"/>
    <s v="theater/musical"/>
    <x v="1097"/>
    <n v="5887.1719354838715"/>
    <x v="1"/>
    <x v="40"/>
  </r>
  <r>
    <x v="3773"/>
    <s v="Dundee: A Hip-Hopera"/>
    <s v="A dramatic hip-hopera, inspired from monologues written by the performers."/>
    <x v="10"/>
    <x v="106"/>
    <x v="0"/>
    <x v="0"/>
    <s v="USD"/>
    <n v="1479175680"/>
    <d v="2016-11-14T22:08:00"/>
    <n v="1476317247"/>
    <x v="3773"/>
    <b v="0"/>
    <n v="57"/>
    <b v="1"/>
    <s v="theater/musical"/>
    <x v="2123"/>
    <n v="5781.163043478261"/>
    <x v="1"/>
    <x v="4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d v="2015-04-09T15:00:55"/>
    <n v="1427223655"/>
    <x v="3774"/>
    <b v="0"/>
    <n v="25"/>
    <b v="1"/>
    <s v="theater/musical"/>
    <x v="31"/>
    <n v="1634.83275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d v="2015-04-09T00:00:00"/>
    <n v="1426199843"/>
    <x v="3775"/>
    <b v="0"/>
    <n v="14"/>
    <b v="1"/>
    <s v="theater/musical"/>
    <x v="598"/>
    <n v="1006.245454545454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d v="2014-07-31T21:00:00"/>
    <n v="1403599778"/>
    <x v="3776"/>
    <b v="0"/>
    <n v="94"/>
    <b v="1"/>
    <s v="theater/musical"/>
    <x v="2712"/>
    <n v="8782.2181818181834"/>
    <x v="1"/>
    <x v="4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d v="2014-09-27T00:00:00"/>
    <n v="1409884821"/>
    <x v="3777"/>
    <b v="0"/>
    <n v="59"/>
    <b v="1"/>
    <s v="theater/musical"/>
    <x v="2713"/>
    <n v="5506.1350000000002"/>
    <x v="1"/>
    <x v="40"/>
  </r>
  <r>
    <x v="3778"/>
    <s v="Give a Puppet a Hand"/>
    <s v="Sponsor an AVENUE Q puppet for The Barn Players April 2015 production."/>
    <x v="262"/>
    <x v="570"/>
    <x v="0"/>
    <x v="0"/>
    <s v="USD"/>
    <n v="1423942780"/>
    <d v="2015-02-14T15:39:40"/>
    <n v="1418758780"/>
    <x v="3778"/>
    <b v="0"/>
    <n v="36"/>
    <b v="1"/>
    <s v="theater/musical"/>
    <x v="2714"/>
    <n v="2893.0464999999999"/>
    <x v="1"/>
    <x v="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d v="2016-03-26T12:39:00"/>
    <n v="1456421940"/>
    <x v="3779"/>
    <b v="0"/>
    <n v="115"/>
    <b v="1"/>
    <s v="theater/musical"/>
    <x v="2715"/>
    <n v="9626.2959999999985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d v="2015-07-13T16:06:00"/>
    <n v="1433999785"/>
    <x v="3780"/>
    <b v="0"/>
    <n v="30"/>
    <b v="1"/>
    <s v="theater/musical"/>
    <x v="43"/>
    <n v="2533.3331250000001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d v="2014-09-08T17:11:25"/>
    <n v="1408050685"/>
    <x v="3781"/>
    <b v="0"/>
    <n v="52"/>
    <b v="1"/>
    <s v="theater/musical"/>
    <x v="2716"/>
    <n v="4562.0091666666667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d v="2016-07-24T19:00:00"/>
    <n v="1466887297"/>
    <x v="3782"/>
    <b v="0"/>
    <n v="27"/>
    <b v="1"/>
    <s v="theater/musical"/>
    <x v="1409"/>
    <n v="3204.2722222222224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d v="2016-03-15T12:00:00"/>
    <n v="1455938520"/>
    <x v="3783"/>
    <b v="0"/>
    <n v="24"/>
    <b v="1"/>
    <s v="theater/musical"/>
    <x v="2717"/>
    <n v="1764.2944117647057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d v="2016-07-10T19:32:12"/>
    <n v="1465601532"/>
    <x v="3784"/>
    <b v="0"/>
    <n v="10"/>
    <b v="1"/>
    <s v="theater/musical"/>
    <x v="935"/>
    <n v="842.98978723404264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d v="2016-08-02T06:03:00"/>
    <n v="1467040769"/>
    <x v="3785"/>
    <b v="0"/>
    <n v="30"/>
    <b v="1"/>
    <s v="theater/musical"/>
    <x v="2718"/>
    <n v="2533.3331250000001"/>
    <x v="1"/>
    <x v="4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d v="2016-05-26T20:54:35"/>
    <n v="1461718475"/>
    <x v="3786"/>
    <b v="0"/>
    <n v="71"/>
    <b v="1"/>
    <s v="theater/musical"/>
    <x v="2719"/>
    <n v="5650.0581249999996"/>
    <x v="1"/>
    <x v="40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d v="2015-07-10T23:59:00"/>
    <n v="1434113406"/>
    <x v="3787"/>
    <b v="0"/>
    <n v="10"/>
    <b v="1"/>
    <s v="theater/musical"/>
    <x v="2720"/>
    <n v="842.98978723404264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d v="2015-12-23T12:18:00"/>
    <n v="1448469719"/>
    <x v="3788"/>
    <b v="0"/>
    <n v="1"/>
    <b v="0"/>
    <s v="theater/musical"/>
    <x v="886"/>
    <n v="50.223295454545458"/>
    <x v="1"/>
    <x v="4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d v="2015-06-15T15:10:18"/>
    <n v="1431630618"/>
    <x v="3789"/>
    <b v="0"/>
    <n v="4"/>
    <b v="0"/>
    <s v="theater/musical"/>
    <x v="2721"/>
    <n v="227.7727868852458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d v="2016-11-22T13:00:23"/>
    <n v="1477238423"/>
    <x v="3790"/>
    <b v="0"/>
    <n v="0"/>
    <b v="0"/>
    <s v="theater/musical"/>
    <x v="109"/>
    <n v="0"/>
    <x v="1"/>
    <x v="40"/>
  </r>
  <r>
    <x v="3791"/>
    <s v="Spin! at The Cumming Playhouse"/>
    <s v="Spin! is an original musical comedy-drama presented by Blue Palm Productions."/>
    <x v="15"/>
    <x v="117"/>
    <x v="2"/>
    <x v="0"/>
    <s v="USD"/>
    <n v="1404664592"/>
    <d v="2014-07-06T12:36:32"/>
    <n v="1399480592"/>
    <x v="3791"/>
    <b v="0"/>
    <n v="0"/>
    <b v="0"/>
    <s v="theater/musical"/>
    <x v="109"/>
    <n v="0"/>
    <x v="1"/>
    <x v="40"/>
  </r>
  <r>
    <x v="3792"/>
    <s v="BorikÃ©n: The Show"/>
    <s v="A cultural and historic journey through Puerto Rico's music and dance!"/>
    <x v="78"/>
    <x v="428"/>
    <x v="2"/>
    <x v="0"/>
    <s v="USD"/>
    <n v="1436957022"/>
    <d v="2015-07-15T06:43:42"/>
    <n v="1434365022"/>
    <x v="3792"/>
    <b v="0"/>
    <n v="2"/>
    <b v="0"/>
    <s v="theater/musical"/>
    <x v="1228"/>
    <n v="91.389593023255813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d v="2014-12-16T18:32:09"/>
    <n v="1416954729"/>
    <x v="3793"/>
    <b v="0"/>
    <n v="24"/>
    <b v="0"/>
    <s v="theater/musical"/>
    <x v="2722"/>
    <n v="1764.2944117647057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d v="2015-06-07T09:55:54"/>
    <n v="1431093354"/>
    <x v="3794"/>
    <b v="0"/>
    <n v="1"/>
    <b v="0"/>
    <s v="theater/musical"/>
    <x v="460"/>
    <n v="50.223295454545458"/>
    <x v="1"/>
    <x v="40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d v="2015-08-28T18:30:00"/>
    <n v="1437042490"/>
    <x v="3795"/>
    <b v="0"/>
    <n v="2"/>
    <b v="0"/>
    <s v="theater/musical"/>
    <x v="1312"/>
    <n v="91.389593023255813"/>
    <x v="1"/>
    <x v="4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d v="2017-01-13T20:42:36"/>
    <n v="1479170556"/>
    <x v="3796"/>
    <b v="0"/>
    <n v="1"/>
    <b v="0"/>
    <s v="theater/musical"/>
    <x v="2723"/>
    <n v="50.223295454545458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d v="2015-04-20T17:09:25"/>
    <n v="1426972165"/>
    <x v="3797"/>
    <b v="0"/>
    <n v="37"/>
    <b v="0"/>
    <s v="theater/musical"/>
    <x v="2724"/>
    <n v="4326.8844444444449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d v="2014-08-10T13:20:48"/>
    <n v="1405099248"/>
    <x v="3798"/>
    <b v="0"/>
    <n v="5"/>
    <b v="0"/>
    <s v="theater/musical"/>
    <x v="2725"/>
    <n v="347.37"/>
    <x v="1"/>
    <x v="40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d v="2016-03-11T18:20:43"/>
    <n v="1455142843"/>
    <x v="3799"/>
    <b v="0"/>
    <n v="4"/>
    <b v="0"/>
    <s v="theater/musical"/>
    <x v="2726"/>
    <n v="227.77278688524589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d v="2015-01-11T00:59:00"/>
    <n v="1418146883"/>
    <x v="3800"/>
    <b v="0"/>
    <n v="16"/>
    <b v="0"/>
    <s v="theater/musical"/>
    <x v="2727"/>
    <n v="1278.3540625000001"/>
    <x v="1"/>
    <x v="4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d v="2015-01-02T12:13:36"/>
    <n v="1417536816"/>
    <x v="3801"/>
    <b v="0"/>
    <n v="9"/>
    <b v="0"/>
    <s v="theater/musical"/>
    <x v="2728"/>
    <n v="751.21245614035092"/>
    <x v="1"/>
    <x v="40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d v="2015-10-21T23:01:46"/>
    <n v="1442890906"/>
    <x v="3802"/>
    <b v="0"/>
    <n v="0"/>
    <b v="0"/>
    <s v="theater/musical"/>
    <x v="109"/>
    <n v="0"/>
    <x v="1"/>
    <x v="40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d v="2016-03-04T19:19:28"/>
    <n v="1454541568"/>
    <x v="3803"/>
    <b v="0"/>
    <n v="40"/>
    <b v="0"/>
    <s v="theater/musical"/>
    <x v="2729"/>
    <n v="3923.4666666666667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d v="2016-07-31T03:00:00"/>
    <n v="1465172024"/>
    <x v="3804"/>
    <b v="0"/>
    <n v="0"/>
    <b v="0"/>
    <s v="theater/musical"/>
    <x v="109"/>
    <n v="0"/>
    <x v="1"/>
    <x v="4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d v="2014-09-27T17:17:20"/>
    <n v="1406668640"/>
    <x v="3805"/>
    <b v="0"/>
    <n v="2"/>
    <b v="0"/>
    <s v="theater/musical"/>
    <x v="133"/>
    <n v="91.389593023255813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d v="2014-06-29T02:13:01"/>
    <n v="1402294381"/>
    <x v="3806"/>
    <b v="0"/>
    <n v="1"/>
    <b v="0"/>
    <s v="theater/musical"/>
    <x v="2730"/>
    <n v="50.223295454545458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d v="2015-04-03T17:48:59"/>
    <n v="1427492939"/>
    <x v="3807"/>
    <b v="0"/>
    <n v="9"/>
    <b v="0"/>
    <s v="theater/musical"/>
    <x v="2731"/>
    <n v="751.21245614035092"/>
    <x v="1"/>
    <x v="4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d v="2015-04-25T05:53:39"/>
    <n v="1424775219"/>
    <x v="3808"/>
    <b v="0"/>
    <n v="24"/>
    <b v="1"/>
    <s v="theater/plays"/>
    <x v="31"/>
    <n v="1764.2944117647057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d v="2014-07-30T19:00:00"/>
    <n v="1402403907"/>
    <x v="3809"/>
    <b v="0"/>
    <n v="38"/>
    <b v="1"/>
    <s v="theater/plays"/>
    <x v="982"/>
    <n v="2935.7157894736843"/>
    <x v="1"/>
    <x v="6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d v="2015-03-21T15:22:38"/>
    <n v="1424377358"/>
    <x v="3810"/>
    <b v="0"/>
    <n v="26"/>
    <b v="1"/>
    <s v="theater/plays"/>
    <x v="2732"/>
    <n v="2505.9714285714285"/>
    <x v="1"/>
    <x v="6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d v="2016-05-31T07:00:00"/>
    <n v="1461769373"/>
    <x v="3811"/>
    <b v="0"/>
    <n v="19"/>
    <b v="1"/>
    <s v="theater/plays"/>
    <x v="2733"/>
    <n v="2005.9729729729729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d v="2015-05-31T23:59:00"/>
    <n v="1429120908"/>
    <x v="3812"/>
    <b v="0"/>
    <n v="11"/>
    <b v="1"/>
    <s v="theater/plays"/>
    <x v="1708"/>
    <n v="1461.2"/>
    <x v="1"/>
    <x v="6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d v="2016-06-14T17:43:00"/>
    <n v="1462603021"/>
    <x v="3813"/>
    <b v="0"/>
    <n v="27"/>
    <b v="1"/>
    <s v="theater/plays"/>
    <x v="2734"/>
    <n v="3204.2722222222224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d v="2015-03-31T23:59:00"/>
    <n v="1424727712"/>
    <x v="3814"/>
    <b v="0"/>
    <n v="34"/>
    <b v="1"/>
    <s v="theater/plays"/>
    <x v="2735"/>
    <n v="3216.0669696969699"/>
    <x v="1"/>
    <x v="6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d v="2015-08-20T19:00:00"/>
    <n v="1437545657"/>
    <x v="3815"/>
    <b v="0"/>
    <n v="20"/>
    <b v="1"/>
    <s v="theater/plays"/>
    <x v="2736"/>
    <n v="1494.1595454545457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d v="2014-07-17T12:33:43"/>
    <n v="1403022823"/>
    <x v="3816"/>
    <b v="0"/>
    <n v="37"/>
    <b v="1"/>
    <s v="theater/plays"/>
    <x v="2737"/>
    <n v="4326.8844444444449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d v="2015-10-23T23:59:00"/>
    <n v="1444236216"/>
    <x v="3817"/>
    <b v="0"/>
    <n v="20"/>
    <b v="1"/>
    <s v="theater/plays"/>
    <x v="75"/>
    <n v="1494.1595454545457"/>
    <x v="1"/>
    <x v="6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d v="2015-03-12T15:13:02"/>
    <n v="1423599182"/>
    <x v="3818"/>
    <b v="0"/>
    <n v="10"/>
    <b v="1"/>
    <s v="theater/plays"/>
    <x v="2738"/>
    <n v="842.98978723404264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d v="2015-07-17T17:02:00"/>
    <n v="1435554104"/>
    <x v="3819"/>
    <b v="0"/>
    <n v="26"/>
    <b v="1"/>
    <s v="theater/plays"/>
    <x v="201"/>
    <n v="2505.9714285714285"/>
    <x v="1"/>
    <x v="6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d v="2015-07-05T11:38:37"/>
    <n v="1433518717"/>
    <x v="3820"/>
    <b v="0"/>
    <n v="20"/>
    <b v="1"/>
    <s v="theater/plays"/>
    <x v="2255"/>
    <n v="1494.1595454545457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d v="2016-01-04T00:20:07"/>
    <n v="1449116407"/>
    <x v="3821"/>
    <b v="0"/>
    <n v="46"/>
    <b v="1"/>
    <s v="theater/plays"/>
    <x v="2739"/>
    <n v="4256.6611999999996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d v="2016-01-19T18:59:00"/>
    <n v="1448136417"/>
    <x v="3822"/>
    <b v="0"/>
    <n v="76"/>
    <b v="1"/>
    <s v="theater/plays"/>
    <x v="2740"/>
    <n v="6833.6214285714286"/>
    <x v="1"/>
    <x v="6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d v="2015-07-19T23:59:00"/>
    <n v="1434405044"/>
    <x v="3823"/>
    <b v="0"/>
    <n v="41"/>
    <b v="1"/>
    <s v="theater/plays"/>
    <x v="938"/>
    <n v="2792.8691304347826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d v="2016-08-01T09:41:00"/>
    <n v="1469026903"/>
    <x v="3824"/>
    <b v="0"/>
    <n v="7"/>
    <b v="1"/>
    <s v="theater/plays"/>
    <x v="1277"/>
    <n v="705.95522388059703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d v="2015-06-16T21:40:14"/>
    <n v="1432690814"/>
    <x v="3825"/>
    <b v="0"/>
    <n v="49"/>
    <b v="1"/>
    <s v="theater/plays"/>
    <x v="2741"/>
    <n v="2909.8"/>
    <x v="1"/>
    <x v="6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d v="2015-05-07T06:09:54"/>
    <n v="1428401394"/>
    <x v="3826"/>
    <b v="0"/>
    <n v="26"/>
    <b v="1"/>
    <s v="theater/plays"/>
    <x v="650"/>
    <n v="2505.9714285714285"/>
    <x v="1"/>
    <x v="6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d v="2015-03-26T20:00:00"/>
    <n v="1422656201"/>
    <x v="3827"/>
    <b v="0"/>
    <n v="65"/>
    <b v="1"/>
    <s v="theater/plays"/>
    <x v="2742"/>
    <n v="5722.2508333333344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d v="2014-12-31T09:39:47"/>
    <n v="1414845587"/>
    <x v="3828"/>
    <b v="0"/>
    <n v="28"/>
    <b v="1"/>
    <s v="theater/plays"/>
    <x v="31"/>
    <n v="3472.1178947368426"/>
    <x v="1"/>
    <x v="6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d v="2016-08-31T16:46:11"/>
    <n v="1470948371"/>
    <x v="3829"/>
    <b v="0"/>
    <n v="8"/>
    <b v="1"/>
    <s v="theater/plays"/>
    <x v="20"/>
    <n v="570.671875"/>
    <x v="1"/>
    <x v="6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d v="2016-05-27T13:46:51"/>
    <n v="1463161611"/>
    <x v="3830"/>
    <b v="0"/>
    <n v="3"/>
    <b v="1"/>
    <s v="theater/plays"/>
    <x v="2743"/>
    <n v="191.76785714285714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d v="2014-11-05T17:22:25"/>
    <n v="1413404545"/>
    <x v="3831"/>
    <b v="0"/>
    <n v="9"/>
    <b v="1"/>
    <s v="theater/plays"/>
    <x v="2744"/>
    <n v="751.21245614035092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d v="2016-02-19T22:45:35"/>
    <n v="1452048335"/>
    <x v="3832"/>
    <b v="0"/>
    <n v="9"/>
    <b v="1"/>
    <s v="theater/plays"/>
    <x v="436"/>
    <n v="751.21245614035092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d v="2014-12-01T15:09:00"/>
    <n v="1416516972"/>
    <x v="3833"/>
    <b v="0"/>
    <n v="20"/>
    <b v="1"/>
    <s v="theater/plays"/>
    <x v="988"/>
    <n v="1494.1595454545457"/>
    <x v="1"/>
    <x v="6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d v="2015-06-18T06:41:07"/>
    <n v="1432032067"/>
    <x v="3834"/>
    <b v="0"/>
    <n v="57"/>
    <b v="1"/>
    <s v="theater/plays"/>
    <x v="2745"/>
    <n v="5781.163043478261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d v="2016-04-21T18:36:48"/>
    <n v="1459463808"/>
    <x v="3835"/>
    <b v="0"/>
    <n v="8"/>
    <b v="1"/>
    <s v="theater/plays"/>
    <x v="583"/>
    <n v="570.671875"/>
    <x v="1"/>
    <x v="6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d v="2016-08-03T00:09:00"/>
    <n v="1467497652"/>
    <x v="3836"/>
    <b v="0"/>
    <n v="14"/>
    <b v="1"/>
    <s v="theater/plays"/>
    <x v="2460"/>
    <n v="1006.2454545454545"/>
    <x v="1"/>
    <x v="6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d v="2015-07-03T14:22:38"/>
    <n v="1432837358"/>
    <x v="3837"/>
    <b v="0"/>
    <n v="17"/>
    <b v="1"/>
    <s v="theater/plays"/>
    <x v="426"/>
    <n v="1808.7556603773585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d v="2015-05-22T13:03:29"/>
    <n v="1429722209"/>
    <x v="3838"/>
    <b v="0"/>
    <n v="100"/>
    <b v="1"/>
    <s v="theater/plays"/>
    <x v="2746"/>
    <n v="24819.85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d v="2015-07-29T23:25:24"/>
    <n v="1433042724"/>
    <x v="3839"/>
    <b v="0"/>
    <n v="32"/>
    <b v="1"/>
    <s v="theater/plays"/>
    <x v="982"/>
    <n v="2546.9"/>
    <x v="1"/>
    <x v="6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d v="2016-03-28T11:50:29"/>
    <n v="1457023829"/>
    <x v="3840"/>
    <b v="0"/>
    <n v="3"/>
    <b v="1"/>
    <s v="theater/plays"/>
    <x v="2747"/>
    <n v="191.76785714285714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d v="2014-07-20T14:51:27"/>
    <n v="1400698287"/>
    <x v="3841"/>
    <b v="1"/>
    <n v="34"/>
    <b v="0"/>
    <s v="theater/plays"/>
    <x v="2748"/>
    <n v="3216.0669696969699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d v="2014-05-11T07:50:52"/>
    <n v="1397217052"/>
    <x v="3842"/>
    <b v="1"/>
    <n v="23"/>
    <b v="0"/>
    <s v="theater/plays"/>
    <x v="2749"/>
    <n v="2210.1433333333334"/>
    <x v="1"/>
    <x v="6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d v="2014-05-31T21:44:24"/>
    <n v="1399427064"/>
    <x v="3843"/>
    <b v="1"/>
    <n v="19"/>
    <b v="0"/>
    <s v="theater/plays"/>
    <x v="2750"/>
    <n v="2005.9729729729729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d v="2014-06-03T02:59:00"/>
    <n v="1399474134"/>
    <x v="3844"/>
    <b v="1"/>
    <n v="50"/>
    <b v="0"/>
    <s v="theater/plays"/>
    <x v="2751"/>
    <n v="3773.9390909090912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d v="2015-10-01T11:02:54"/>
    <n v="1441119774"/>
    <x v="3845"/>
    <b v="1"/>
    <n v="12"/>
    <b v="0"/>
    <s v="theater/plays"/>
    <x v="2752"/>
    <n v="1176.7069565217391"/>
    <x v="1"/>
    <x v="6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d v="2014-10-04T02:59:00"/>
    <n v="1409721542"/>
    <x v="3846"/>
    <b v="1"/>
    <n v="8"/>
    <b v="0"/>
    <s v="theater/plays"/>
    <x v="837"/>
    <n v="570.671875"/>
    <x v="1"/>
    <x v="6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d v="2015-07-19T01:23:11"/>
    <n v="1433395391"/>
    <x v="3847"/>
    <b v="1"/>
    <n v="9"/>
    <b v="0"/>
    <s v="theater/plays"/>
    <x v="2753"/>
    <n v="751.21245614035092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d v="2015-10-18T15:36:29"/>
    <n v="1442604989"/>
    <x v="3848"/>
    <b v="1"/>
    <n v="43"/>
    <b v="0"/>
    <s v="theater/plays"/>
    <x v="2754"/>
    <n v="5251.2666666666664"/>
    <x v="1"/>
    <x v="6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d v="2015-06-11T14:24:44"/>
    <n v="1431455084"/>
    <x v="3849"/>
    <b v="1"/>
    <n v="28"/>
    <b v="0"/>
    <s v="theater/plays"/>
    <x v="2755"/>
    <n v="3472.1178947368426"/>
    <x v="1"/>
    <x v="6"/>
  </r>
  <r>
    <x v="3850"/>
    <s v="The Vagina Monologues 2015"/>
    <s v="V-Day is a global activist movement to end violence against women and girls."/>
    <x v="28"/>
    <x v="2495"/>
    <x v="2"/>
    <x v="0"/>
    <s v="USD"/>
    <n v="1420081143"/>
    <d v="2014-12-31T22:59:03"/>
    <n v="1417489143"/>
    <x v="3850"/>
    <b v="1"/>
    <n v="4"/>
    <b v="0"/>
    <s v="theater/plays"/>
    <x v="2756"/>
    <n v="227.77278688524589"/>
    <x v="1"/>
    <x v="6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d v="2015-07-17T06:32:59"/>
    <n v="1434537179"/>
    <x v="3851"/>
    <b v="1"/>
    <n v="24"/>
    <b v="0"/>
    <s v="theater/plays"/>
    <x v="2757"/>
    <n v="1764.2944117647057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d v="2015-03-26T23:34:36"/>
    <n v="1425270876"/>
    <x v="3852"/>
    <b v="0"/>
    <n v="2"/>
    <b v="0"/>
    <s v="theater/plays"/>
    <x v="418"/>
    <n v="91.389593023255813"/>
    <x v="1"/>
    <x v="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d v="2014-09-01T16:09:38"/>
    <n v="1406578178"/>
    <x v="3853"/>
    <b v="0"/>
    <n v="2"/>
    <b v="0"/>
    <s v="theater/plays"/>
    <x v="2758"/>
    <n v="91.389593023255813"/>
    <x v="1"/>
    <x v="6"/>
  </r>
  <r>
    <x v="3854"/>
    <s v="The Case Of Soghomon Tehlirian"/>
    <s v="A play dedicated to the 100th anniversary of the Armenian Genocide."/>
    <x v="34"/>
    <x v="2496"/>
    <x v="2"/>
    <x v="0"/>
    <s v="USD"/>
    <n v="1431206058"/>
    <d v="2015-05-09T17:14:18"/>
    <n v="1428614058"/>
    <x v="3854"/>
    <b v="0"/>
    <n v="20"/>
    <b v="0"/>
    <s v="theater/plays"/>
    <x v="2759"/>
    <n v="1494.1595454545457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d v="2015-03-26T18:17:51"/>
    <n v="1424819871"/>
    <x v="3855"/>
    <b v="0"/>
    <n v="1"/>
    <b v="0"/>
    <s v="theater/plays"/>
    <x v="453"/>
    <n v="50.223295454545458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d v="2015-03-08T12:50:03"/>
    <n v="1423245003"/>
    <x v="3856"/>
    <b v="0"/>
    <n v="1"/>
    <b v="0"/>
    <s v="theater/plays"/>
    <x v="459"/>
    <n v="50.223295454545458"/>
    <x v="1"/>
    <x v="6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d v="2014-08-01T13:12:00"/>
    <n v="1404927690"/>
    <x v="3857"/>
    <b v="0"/>
    <n v="4"/>
    <b v="0"/>
    <s v="theater/plays"/>
    <x v="2760"/>
    <n v="227.77278688524589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d v="2015-05-22T17:00:00"/>
    <n v="1430734844"/>
    <x v="3858"/>
    <b v="0"/>
    <n v="1"/>
    <b v="0"/>
    <s v="theater/plays"/>
    <x v="172"/>
    <n v="50.223295454545458"/>
    <x v="1"/>
    <x v="6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d v="2014-06-25T17:00:00"/>
    <n v="1401485207"/>
    <x v="3859"/>
    <b v="0"/>
    <n v="1"/>
    <b v="0"/>
    <s v="theater/plays"/>
    <x v="167"/>
    <n v="50.223295454545458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d v="2014-08-12T11:51:50"/>
    <n v="1405266710"/>
    <x v="3860"/>
    <b v="0"/>
    <n v="13"/>
    <b v="0"/>
    <s v="theater/plays"/>
    <x v="2761"/>
    <n v="969.35458333333338"/>
    <x v="1"/>
    <x v="6"/>
  </r>
  <r>
    <x v="3861"/>
    <s v="READY OR NOT HERE I COME"/>
    <s v="THE COMING OF THE LORD!"/>
    <x v="13"/>
    <x v="173"/>
    <x v="2"/>
    <x v="0"/>
    <s v="USD"/>
    <n v="1415828820"/>
    <d v="2014-11-12T17:47:00"/>
    <n v="1412258977"/>
    <x v="3861"/>
    <b v="0"/>
    <n v="1"/>
    <b v="0"/>
    <s v="theater/plays"/>
    <x v="152"/>
    <n v="50.223295454545458"/>
    <x v="1"/>
    <x v="6"/>
  </r>
  <r>
    <x v="3862"/>
    <s v="The Container Play"/>
    <s v="The hit immersive theatre experience of England comes to Corpus Christi!"/>
    <x v="51"/>
    <x v="116"/>
    <x v="2"/>
    <x v="0"/>
    <s v="USD"/>
    <n v="1473699540"/>
    <d v="2016-09-12T12:59:00"/>
    <n v="1472451356"/>
    <x v="3862"/>
    <b v="0"/>
    <n v="1"/>
    <b v="0"/>
    <s v="theater/plays"/>
    <x v="473"/>
    <n v="50.223295454545458"/>
    <x v="1"/>
    <x v="6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d v="2015-11-05T12:11:45"/>
    <n v="1441552305"/>
    <x v="3863"/>
    <b v="0"/>
    <n v="0"/>
    <b v="0"/>
    <s v="theater/plays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d v="2015-11-17T18:24:14"/>
    <n v="1445203454"/>
    <x v="3864"/>
    <b v="0"/>
    <n v="3"/>
    <b v="0"/>
    <s v="theater/plays"/>
    <x v="444"/>
    <n v="191.76785714285714"/>
    <x v="1"/>
    <x v="6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d v="2014-08-30T01:30:00"/>
    <n v="1405957098"/>
    <x v="3865"/>
    <b v="0"/>
    <n v="14"/>
    <b v="0"/>
    <s v="theater/plays"/>
    <x v="2762"/>
    <n v="1006.2454545454545"/>
    <x v="1"/>
    <x v="6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d v="2016-03-22T23:29:00"/>
    <n v="1454453021"/>
    <x v="3866"/>
    <b v="0"/>
    <n v="2"/>
    <b v="0"/>
    <s v="theater/plays"/>
    <x v="1219"/>
    <n v="91.389593023255813"/>
    <x v="1"/>
    <x v="6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d v="2016-06-18T15:32:19"/>
    <n v="1463686339"/>
    <x v="3867"/>
    <b v="0"/>
    <n v="5"/>
    <b v="0"/>
    <s v="theater/plays"/>
    <x v="2763"/>
    <n v="347.37"/>
    <x v="1"/>
    <x v="6"/>
  </r>
  <r>
    <x v="3868"/>
    <s v="1000 words (Canceled)"/>
    <s v="New collection of music by Scott Evan Davis!"/>
    <x v="10"/>
    <x v="115"/>
    <x v="1"/>
    <x v="1"/>
    <s v="GBP"/>
    <n v="1410191405"/>
    <d v="2014-09-08T11:50:05"/>
    <n v="1408031405"/>
    <x v="3868"/>
    <b v="0"/>
    <n v="1"/>
    <b v="0"/>
    <s v="theater/musical"/>
    <x v="418"/>
    <n v="50.223295454545458"/>
    <x v="1"/>
    <x v="40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d v="2015-03-13T23:11:00"/>
    <n v="1423761792"/>
    <x v="3869"/>
    <b v="0"/>
    <n v="15"/>
    <b v="0"/>
    <s v="theater/musical"/>
    <x v="2764"/>
    <n v="2424.782608695652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d v="2014-07-03T00:07:58"/>
    <n v="1401768478"/>
    <x v="3870"/>
    <b v="0"/>
    <n v="10"/>
    <b v="0"/>
    <s v="theater/musical"/>
    <x v="2154"/>
    <n v="842.98978723404264"/>
    <x v="1"/>
    <x v="40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d v="2017-03-29T13:44:10"/>
    <n v="1485629050"/>
    <x v="3871"/>
    <b v="0"/>
    <n v="3"/>
    <b v="0"/>
    <s v="theater/musical"/>
    <x v="129"/>
    <n v="191.76785714285714"/>
    <x v="1"/>
    <x v="4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d v="2015-08-13T23:29:56"/>
    <n v="1435202996"/>
    <x v="3872"/>
    <b v="0"/>
    <n v="0"/>
    <b v="0"/>
    <s v="theater/musical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d v="2015-10-08T12:42:15"/>
    <n v="1441730535"/>
    <x v="3873"/>
    <b v="0"/>
    <n v="0"/>
    <b v="0"/>
    <s v="theater/musical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d v="2015-01-23T21:00:00"/>
    <n v="1420244622"/>
    <x v="3874"/>
    <b v="0"/>
    <n v="0"/>
    <b v="0"/>
    <s v="theater/musical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d v="2016-09-03T06:00:00"/>
    <n v="1472804365"/>
    <x v="3875"/>
    <b v="0"/>
    <n v="0"/>
    <b v="0"/>
    <s v="theater/musical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d v="2016-02-02T10:58:48"/>
    <n v="1451833128"/>
    <x v="3876"/>
    <b v="0"/>
    <n v="46"/>
    <b v="0"/>
    <s v="theater/musical"/>
    <x v="2765"/>
    <n v="4256.6611999999996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d v="2016-12-08T12:15:52"/>
    <n v="1478621752"/>
    <x v="3877"/>
    <b v="0"/>
    <n v="14"/>
    <b v="0"/>
    <s v="theater/musical"/>
    <x v="2766"/>
    <n v="1006.2454545454545"/>
    <x v="1"/>
    <x v="40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d v="2015-06-29T23:59:00"/>
    <n v="1433014746"/>
    <x v="3878"/>
    <b v="0"/>
    <n v="1"/>
    <b v="0"/>
    <s v="theater/musical"/>
    <x v="2767"/>
    <n v="50.223295454545458"/>
    <x v="1"/>
    <x v="4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d v="2015-01-25T16:39:56"/>
    <n v="1419626396"/>
    <x v="3879"/>
    <b v="0"/>
    <n v="0"/>
    <b v="0"/>
    <s v="theater/musical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d v="2014-07-30T19:00:00"/>
    <n v="1403724820"/>
    <x v="3880"/>
    <b v="0"/>
    <n v="17"/>
    <b v="0"/>
    <s v="theater/musical"/>
    <x v="2768"/>
    <n v="1808.7556603773585"/>
    <x v="1"/>
    <x v="4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d v="2017-02-19T20:26:39"/>
    <n v="1484958399"/>
    <x v="3881"/>
    <b v="0"/>
    <n v="1"/>
    <b v="0"/>
    <s v="theater/musical"/>
    <x v="152"/>
    <n v="50.223295454545458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d v="2016-01-31T19:03:00"/>
    <n v="1451950570"/>
    <x v="3882"/>
    <b v="0"/>
    <n v="0"/>
    <b v="0"/>
    <s v="theater/musical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d v="2014-09-02T10:27:49"/>
    <n v="1407076069"/>
    <x v="3883"/>
    <b v="0"/>
    <n v="0"/>
    <b v="0"/>
    <s v="theater/musical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d v="2015-03-27T13:59:52"/>
    <n v="1425322792"/>
    <x v="3884"/>
    <b v="0"/>
    <n v="0"/>
    <b v="0"/>
    <s v="theater/musical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d v="2016-05-09T18:49:51"/>
    <n v="1460242191"/>
    <x v="3885"/>
    <b v="0"/>
    <n v="0"/>
    <b v="0"/>
    <s v="theater/musical"/>
    <x v="109"/>
    <n v="0"/>
    <x v="1"/>
    <x v="40"/>
  </r>
  <r>
    <x v="3886"/>
    <s v="a (Canceled)"/>
    <n v="1"/>
    <x v="3"/>
    <x v="117"/>
    <x v="1"/>
    <x v="2"/>
    <s v="AUD"/>
    <n v="1418275702"/>
    <d v="2014-12-11T01:28:22"/>
    <n v="1415683702"/>
    <x v="3886"/>
    <b v="0"/>
    <n v="0"/>
    <b v="0"/>
    <s v="theater/musical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d v="2015-05-01T18:00:00"/>
    <n v="1426538129"/>
    <x v="3887"/>
    <b v="0"/>
    <n v="2"/>
    <b v="0"/>
    <s v="theater/musical"/>
    <x v="1922"/>
    <n v="91.389593023255813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d v="2017-02-26T09:05:58"/>
    <n v="1485522358"/>
    <x v="3888"/>
    <b v="0"/>
    <n v="14"/>
    <b v="0"/>
    <s v="theater/plays"/>
    <x v="2769"/>
    <n v="1006.2454545454545"/>
    <x v="1"/>
    <x v="6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d v="2015-01-04T19:26:00"/>
    <n v="1417651630"/>
    <x v="3889"/>
    <b v="0"/>
    <n v="9"/>
    <b v="0"/>
    <s v="theater/plays"/>
    <x v="2770"/>
    <n v="751.21245614035092"/>
    <x v="1"/>
    <x v="6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d v="2015-08-15T14:12:24"/>
    <n v="1434478344"/>
    <x v="3890"/>
    <b v="0"/>
    <n v="8"/>
    <b v="0"/>
    <s v="theater/plays"/>
    <x v="2771"/>
    <n v="570.671875"/>
    <x v="1"/>
    <x v="6"/>
  </r>
  <r>
    <x v="3891"/>
    <s v="Out of the Box: A Mime Story"/>
    <s v="A comedy about a mime who dreams of becoming a stand up comedian."/>
    <x v="134"/>
    <x v="92"/>
    <x v="2"/>
    <x v="0"/>
    <s v="USD"/>
    <n v="1427086740"/>
    <d v="2015-03-23T00:59:00"/>
    <n v="1424488244"/>
    <x v="3891"/>
    <b v="0"/>
    <n v="7"/>
    <b v="0"/>
    <s v="theater/plays"/>
    <x v="2164"/>
    <n v="705.95522388059703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d v="2014-08-24T03:00:00"/>
    <n v="1408203557"/>
    <x v="3892"/>
    <b v="0"/>
    <n v="0"/>
    <b v="0"/>
    <s v="theater/plays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d v="2014-07-01T02:00:00"/>
    <n v="1400600840"/>
    <x v="3893"/>
    <b v="0"/>
    <n v="84"/>
    <b v="0"/>
    <s v="theater/plays"/>
    <x v="2772"/>
    <n v="9253.3022222222226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d v="2016-12-06T00:59:00"/>
    <n v="1478386812"/>
    <x v="3894"/>
    <b v="0"/>
    <n v="11"/>
    <b v="0"/>
    <s v="theater/plays"/>
    <x v="2773"/>
    <n v="1461.2"/>
    <x v="1"/>
    <x v="6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d v="2015-02-28T02:00:18"/>
    <n v="1422424818"/>
    <x v="3895"/>
    <b v="0"/>
    <n v="1"/>
    <b v="0"/>
    <s v="theater/plays"/>
    <x v="152"/>
    <n v="50.223295454545458"/>
    <x v="1"/>
    <x v="6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d v="2014-06-17T00:36:18"/>
    <n v="1401770178"/>
    <x v="3896"/>
    <b v="0"/>
    <n v="4"/>
    <b v="0"/>
    <s v="theater/plays"/>
    <x v="2774"/>
    <n v="227.77278688524589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d v="2015-01-08T16:58:03"/>
    <n v="1418158683"/>
    <x v="3897"/>
    <b v="0"/>
    <n v="10"/>
    <b v="0"/>
    <s v="theater/plays"/>
    <x v="2775"/>
    <n v="842.9897872340426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d v="2015-08-17T12:00:00"/>
    <n v="1436355270"/>
    <x v="3898"/>
    <b v="0"/>
    <n v="16"/>
    <b v="0"/>
    <s v="theater/plays"/>
    <x v="397"/>
    <n v="1278.3540625000001"/>
    <x v="1"/>
    <x v="6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d v="2014-08-12T14:36:01"/>
    <n v="1406140561"/>
    <x v="3899"/>
    <b v="0"/>
    <n v="2"/>
    <b v="0"/>
    <s v="theater/plays"/>
    <x v="2372"/>
    <n v="91.389593023255813"/>
    <x v="1"/>
    <x v="6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d v="2015-06-10T22:13:11"/>
    <n v="1431396791"/>
    <x v="3900"/>
    <b v="0"/>
    <n v="5"/>
    <b v="0"/>
    <s v="theater/plays"/>
    <x v="2331"/>
    <n v="347.3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d v="2015-12-19T15:49:59"/>
    <n v="1447098599"/>
    <x v="3901"/>
    <b v="0"/>
    <n v="1"/>
    <b v="0"/>
    <s v="theater/plays"/>
    <x v="1863"/>
    <n v="50.223295454545458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d v="2016-11-14T08:14:02"/>
    <n v="1476962042"/>
    <x v="3902"/>
    <b v="0"/>
    <n v="31"/>
    <b v="0"/>
    <s v="theater/plays"/>
    <x v="2776"/>
    <n v="2489.3351851851853"/>
    <x v="1"/>
    <x v="6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d v="2015-08-14T15:38:00"/>
    <n v="1435709765"/>
    <x v="3903"/>
    <b v="0"/>
    <n v="0"/>
    <b v="0"/>
    <s v="theater/plays"/>
    <x v="109"/>
    <n v="0"/>
    <x v="1"/>
    <x v="6"/>
  </r>
  <r>
    <x v="3904"/>
    <s v="Black America from Prophets to Pimps"/>
    <s v="A play that will cover 4000 years of black history."/>
    <x v="3"/>
    <x v="158"/>
    <x v="2"/>
    <x v="0"/>
    <s v="USD"/>
    <n v="1429074240"/>
    <d v="2015-04-15T01:04:00"/>
    <n v="1427866200"/>
    <x v="3904"/>
    <b v="0"/>
    <n v="2"/>
    <b v="0"/>
    <s v="theater/plays"/>
    <x v="479"/>
    <n v="91.389593023255813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d v="2015-06-11T19:00:00"/>
    <n v="1430405903"/>
    <x v="3905"/>
    <b v="0"/>
    <n v="7"/>
    <b v="0"/>
    <s v="theater/plays"/>
    <x v="2777"/>
    <n v="705.95522388059703"/>
    <x v="1"/>
    <x v="6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d v="2015-06-26T09:25:00"/>
    <n v="1432072893"/>
    <x v="3906"/>
    <b v="0"/>
    <n v="16"/>
    <b v="0"/>
    <s v="theater/plays"/>
    <x v="2778"/>
    <n v="1278.3540625000001"/>
    <x v="1"/>
    <x v="6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d v="2014-10-26T16:08:00"/>
    <n v="1411587606"/>
    <x v="3907"/>
    <b v="0"/>
    <n v="4"/>
    <b v="0"/>
    <s v="theater/plays"/>
    <x v="2779"/>
    <n v="227.77278688524589"/>
    <x v="1"/>
    <x v="6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d v="2014-07-28T23:14:56"/>
    <n v="1405307696"/>
    <x v="3908"/>
    <b v="0"/>
    <n v="4"/>
    <b v="0"/>
    <s v="theater/plays"/>
    <x v="2780"/>
    <n v="227.77278688524589"/>
    <x v="1"/>
    <x v="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d v="2014-09-11T04:37:22"/>
    <n v="1407832642"/>
    <x v="3909"/>
    <b v="0"/>
    <n v="4"/>
    <b v="0"/>
    <s v="theater/plays"/>
    <x v="2781"/>
    <n v="227.77278688524589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d v="2015-09-07T14:09:57"/>
    <n v="1439057397"/>
    <x v="3910"/>
    <b v="0"/>
    <n v="3"/>
    <b v="0"/>
    <s v="theater/plays"/>
    <x v="2782"/>
    <n v="191.76785714285714"/>
    <x v="1"/>
    <x v="6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d v="2014-11-26T16:29:37"/>
    <n v="1414438177"/>
    <x v="3911"/>
    <b v="0"/>
    <n v="36"/>
    <b v="0"/>
    <s v="theater/plays"/>
    <x v="2783"/>
    <n v="2893.0464999999999"/>
    <x v="1"/>
    <x v="6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d v="2015-04-25T00:35:00"/>
    <n v="1424759330"/>
    <x v="3912"/>
    <b v="0"/>
    <n v="1"/>
    <b v="0"/>
    <s v="theater/plays"/>
    <x v="440"/>
    <n v="50.223295454545458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d v="2015-11-30T02:04:09"/>
    <n v="1446267849"/>
    <x v="3913"/>
    <b v="0"/>
    <n v="7"/>
    <b v="0"/>
    <s v="theater/plays"/>
    <x v="709"/>
    <n v="705.95522388059703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d v="2015-05-10T18:59:00"/>
    <n v="1429558756"/>
    <x v="3914"/>
    <b v="0"/>
    <n v="27"/>
    <b v="0"/>
    <s v="theater/plays"/>
    <x v="2784"/>
    <n v="3204.2722222222224"/>
    <x v="1"/>
    <x v="6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d v="2016-06-01T19:38:29"/>
    <n v="1462232309"/>
    <x v="3915"/>
    <b v="0"/>
    <n v="1"/>
    <b v="0"/>
    <s v="theater/plays"/>
    <x v="119"/>
    <n v="50.223295454545458"/>
    <x v="1"/>
    <x v="6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d v="2016-06-03T07:19:12"/>
    <n v="1462360752"/>
    <x v="3916"/>
    <b v="0"/>
    <n v="0"/>
    <b v="0"/>
    <s v="theater/plays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d v="2014-09-11T08:39:21"/>
    <n v="1407847161"/>
    <x v="3917"/>
    <b v="0"/>
    <n v="1"/>
    <b v="0"/>
    <s v="theater/plays"/>
    <x v="2785"/>
    <n v="50.223295454545458"/>
    <x v="1"/>
    <x v="6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d v="2014-08-04T12:00:00"/>
    <n v="1406131023"/>
    <x v="3918"/>
    <b v="0"/>
    <n v="3"/>
    <b v="0"/>
    <s v="theater/plays"/>
    <x v="418"/>
    <n v="191.76785714285714"/>
    <x v="1"/>
    <x v="6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d v="2016-01-17T20:00:00"/>
    <n v="1450628773"/>
    <x v="3919"/>
    <b v="0"/>
    <n v="3"/>
    <b v="0"/>
    <s v="theater/plays"/>
    <x v="2786"/>
    <n v="191.76785714285714"/>
    <x v="1"/>
    <x v="6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d v="2016-11-13T06:17:40"/>
    <n v="1476436660"/>
    <x v="3920"/>
    <b v="0"/>
    <n v="3"/>
    <b v="0"/>
    <s v="theater/plays"/>
    <x v="2331"/>
    <n v="191.76785714285714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d v="2014-10-26T14:00:00"/>
    <n v="1413291655"/>
    <x v="3921"/>
    <b v="0"/>
    <n v="0"/>
    <b v="0"/>
    <s v="theater/plays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d v="2015-03-02T19:00:00"/>
    <n v="1421432810"/>
    <x v="3922"/>
    <b v="0"/>
    <n v="6"/>
    <b v="0"/>
    <s v="theater/plays"/>
    <x v="2787"/>
    <n v="740.04042857142861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d v="2015-04-09T19:31:11"/>
    <n v="1426203071"/>
    <x v="3923"/>
    <b v="0"/>
    <n v="17"/>
    <b v="0"/>
    <s v="theater/plays"/>
    <x v="2788"/>
    <n v="1808.7556603773585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d v="2014-06-26T19:02:02"/>
    <n v="1401231722"/>
    <x v="3924"/>
    <b v="0"/>
    <n v="40"/>
    <b v="0"/>
    <s v="theater/plays"/>
    <x v="2789"/>
    <n v="3923.4666666666667"/>
    <x v="1"/>
    <x v="6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d v="2014-07-30T16:53:59"/>
    <n v="1404161639"/>
    <x v="3925"/>
    <b v="0"/>
    <n v="3"/>
    <b v="0"/>
    <s v="theater/plays"/>
    <x v="709"/>
    <n v="191.76785714285714"/>
    <x v="1"/>
    <x v="6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d v="2014-12-26T22:02:28"/>
    <n v="1417053748"/>
    <x v="3926"/>
    <b v="0"/>
    <n v="1"/>
    <b v="0"/>
    <s v="theater/plays"/>
    <x v="715"/>
    <n v="50.223295454545458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d v="2014-08-09T02:25:04"/>
    <n v="1404973504"/>
    <x v="3927"/>
    <b v="0"/>
    <n v="2"/>
    <b v="0"/>
    <s v="theater/plays"/>
    <x v="460"/>
    <n v="91.389593023255813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d v="2015-10-16T00:59:00"/>
    <n v="1442593427"/>
    <x v="3928"/>
    <b v="0"/>
    <n v="7"/>
    <b v="0"/>
    <s v="theater/plays"/>
    <x v="2790"/>
    <n v="705.9552238805970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d v="2016-09-18T15:51:05"/>
    <n v="1471636265"/>
    <x v="3929"/>
    <b v="0"/>
    <n v="14"/>
    <b v="0"/>
    <s v="theater/plays"/>
    <x v="2791"/>
    <n v="1006.2454545454545"/>
    <x v="1"/>
    <x v="6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d v="2016-04-01T02:00:00"/>
    <n v="1457078868"/>
    <x v="3930"/>
    <b v="0"/>
    <n v="0"/>
    <b v="0"/>
    <s v="theater/plays"/>
    <x v="109"/>
    <n v="0"/>
    <x v="1"/>
    <x v="6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d v="2015-09-05T23:38:27"/>
    <n v="1439350707"/>
    <x v="3931"/>
    <b v="0"/>
    <n v="0"/>
    <b v="0"/>
    <s v="theater/plays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d v="2016-03-15T23:02:44"/>
    <n v="1455508964"/>
    <x v="3932"/>
    <b v="0"/>
    <n v="1"/>
    <b v="0"/>
    <s v="theater/plays"/>
    <x v="2792"/>
    <n v="50.223295454545458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d v="2016-07-16T20:43:00"/>
    <n v="1466205262"/>
    <x v="3933"/>
    <b v="0"/>
    <n v="12"/>
    <b v="0"/>
    <s v="theater/plays"/>
    <x v="2793"/>
    <n v="1176.7069565217391"/>
    <x v="1"/>
    <x v="6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d v="2015-10-01T09:00:00"/>
    <n v="1439827639"/>
    <x v="3934"/>
    <b v="0"/>
    <n v="12"/>
    <b v="0"/>
    <s v="theater/plays"/>
    <x v="1324"/>
    <n v="1176.7069565217391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d v="2015-10-04T11:45:46"/>
    <n v="1438789546"/>
    <x v="3935"/>
    <b v="0"/>
    <n v="23"/>
    <b v="0"/>
    <s v="theater/plays"/>
    <x v="2794"/>
    <n v="2210.1433333333334"/>
    <x v="1"/>
    <x v="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d v="2016-12-01T03:18:40"/>
    <n v="1477981120"/>
    <x v="3936"/>
    <b v="0"/>
    <n v="0"/>
    <b v="0"/>
    <s v="theater/plays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d v="2016-07-11T11:09:20"/>
    <n v="1465830560"/>
    <x v="3937"/>
    <b v="0"/>
    <n v="10"/>
    <b v="0"/>
    <s v="theater/plays"/>
    <x v="2795"/>
    <n v="842.98978723404264"/>
    <x v="1"/>
    <x v="6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d v="2015-06-27T17:44:14"/>
    <n v="1432763054"/>
    <x v="3938"/>
    <b v="0"/>
    <n v="5"/>
    <b v="0"/>
    <s v="theater/plays"/>
    <x v="2796"/>
    <n v="347.37"/>
    <x v="1"/>
    <x v="6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d v="2014-10-07T00:30:00"/>
    <n v="1412328979"/>
    <x v="3939"/>
    <b v="0"/>
    <n v="1"/>
    <b v="0"/>
    <s v="theater/plays"/>
    <x v="370"/>
    <n v="50.223295454545458"/>
    <x v="1"/>
    <x v="6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d v="2015-01-02T07:49:11"/>
    <n v="1416311351"/>
    <x v="3940"/>
    <b v="0"/>
    <n v="2"/>
    <b v="0"/>
    <s v="theater/plays"/>
    <x v="881"/>
    <n v="91.389593023255813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d v="2014-11-24T21:00:00"/>
    <n v="1414505137"/>
    <x v="3941"/>
    <b v="0"/>
    <n v="2"/>
    <b v="0"/>
    <s v="theater/plays"/>
    <x v="957"/>
    <n v="91.389593023255813"/>
    <x v="1"/>
    <x v="6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d v="2015-06-16T17:41:54"/>
    <n v="1429306914"/>
    <x v="3942"/>
    <b v="0"/>
    <n v="0"/>
    <b v="0"/>
    <s v="theater/plays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d v="2015-11-02T12:50:00"/>
    <n v="1443811268"/>
    <x v="3943"/>
    <b v="0"/>
    <n v="13"/>
    <b v="0"/>
    <s v="theater/plays"/>
    <x v="2797"/>
    <n v="969.35458333333338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d v="2015-08-27T11:54:35"/>
    <n v="1438098875"/>
    <x v="3944"/>
    <b v="0"/>
    <n v="0"/>
    <b v="0"/>
    <s v="theater/plays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d v="2015-05-15T15:14:28"/>
    <n v="1429125268"/>
    <x v="3945"/>
    <b v="0"/>
    <n v="1"/>
    <b v="0"/>
    <s v="theater/plays"/>
    <x v="1161"/>
    <n v="50.223295454545458"/>
    <x v="1"/>
    <x v="6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d v="2015-02-28T04:00:00"/>
    <n v="1422388822"/>
    <x v="3946"/>
    <b v="0"/>
    <n v="5"/>
    <b v="0"/>
    <s v="theater/plays"/>
    <x v="140"/>
    <n v="347.37"/>
    <x v="1"/>
    <x v="6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d v="2016-10-01T23:25:44"/>
    <n v="1472786744"/>
    <x v="3947"/>
    <b v="0"/>
    <n v="2"/>
    <b v="0"/>
    <s v="theater/plays"/>
    <x v="2798"/>
    <n v="91.389593023255813"/>
    <x v="1"/>
    <x v="6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d v="2014-09-07T03:48:43"/>
    <n v="1404892123"/>
    <x v="3948"/>
    <b v="0"/>
    <n v="0"/>
    <b v="0"/>
    <s v="theater/plays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d v="2015-02-10T22:53:41"/>
    <n v="1421031221"/>
    <x v="3949"/>
    <b v="0"/>
    <n v="32"/>
    <b v="0"/>
    <s v="theater/plays"/>
    <x v="2799"/>
    <n v="2546.9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d v="2016-04-08T14:35:00"/>
    <n v="1457628680"/>
    <x v="3950"/>
    <b v="0"/>
    <n v="1"/>
    <b v="0"/>
    <s v="theater/plays"/>
    <x v="895"/>
    <n v="50.223295454545458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d v="2016-05-03T14:49:02"/>
    <n v="1457120942"/>
    <x v="3951"/>
    <b v="0"/>
    <n v="1"/>
    <b v="0"/>
    <s v="theater/plays"/>
    <x v="2800"/>
    <n v="50.223295454545458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d v="2015-10-26T14:58:10"/>
    <n v="1440701890"/>
    <x v="3952"/>
    <b v="0"/>
    <n v="1"/>
    <b v="0"/>
    <s v="theater/plays"/>
    <x v="2801"/>
    <n v="50.223295454545458"/>
    <x v="1"/>
    <x v="6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d v="2016-07-29T19:29:00"/>
    <n v="1467162586"/>
    <x v="3953"/>
    <b v="0"/>
    <n v="0"/>
    <b v="0"/>
    <s v="theater/plays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d v="2014-07-14T11:37:44"/>
    <n v="1400168264"/>
    <x v="3954"/>
    <b v="0"/>
    <n v="0"/>
    <b v="0"/>
    <s v="theater/plays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d v="2015-11-28T17:22:21"/>
    <n v="1446150141"/>
    <x v="3955"/>
    <b v="0"/>
    <n v="8"/>
    <b v="0"/>
    <s v="theater/plays"/>
    <x v="2802"/>
    <n v="570.671875"/>
    <x v="1"/>
    <x v="6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d v="2016-04-24T20:20:00"/>
    <n v="1459203727"/>
    <x v="3956"/>
    <b v="0"/>
    <n v="0"/>
    <b v="0"/>
    <s v="theater/plays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d v="2016-07-08T19:25:54"/>
    <n v="1464045954"/>
    <x v="3957"/>
    <b v="0"/>
    <n v="1"/>
    <b v="0"/>
    <s v="theater/plays"/>
    <x v="1866"/>
    <n v="50.223295454545458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d v="2014-08-02T10:00:00"/>
    <n v="1403822912"/>
    <x v="3958"/>
    <b v="0"/>
    <n v="16"/>
    <b v="0"/>
    <s v="theater/plays"/>
    <x v="2803"/>
    <n v="1278.3540625000001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d v="2014-09-28T14:55:56"/>
    <n v="1409338556"/>
    <x v="3959"/>
    <b v="0"/>
    <n v="12"/>
    <b v="0"/>
    <s v="theater/plays"/>
    <x v="695"/>
    <n v="1176.7069565217391"/>
    <x v="1"/>
    <x v="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d v="2016-01-03T16:17:36"/>
    <n v="1449260256"/>
    <x v="3960"/>
    <b v="0"/>
    <n v="4"/>
    <b v="0"/>
    <s v="theater/plays"/>
    <x v="1835"/>
    <n v="227.77278688524589"/>
    <x v="1"/>
    <x v="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d v="2014-05-08T17:23:30"/>
    <n v="1397683410"/>
    <x v="3961"/>
    <b v="0"/>
    <n v="2"/>
    <b v="0"/>
    <s v="theater/plays"/>
    <x v="714"/>
    <n v="91.389593023255813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d v="2015-11-28T10:54:54"/>
    <n v="1446562494"/>
    <x v="3962"/>
    <b v="0"/>
    <n v="3"/>
    <b v="0"/>
    <s v="theater/plays"/>
    <x v="2804"/>
    <n v="191.76785714285714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d v="2015-11-18T00:41:57"/>
    <n v="1445226117"/>
    <x v="3963"/>
    <b v="0"/>
    <n v="0"/>
    <b v="0"/>
    <s v="theater/plays"/>
    <x v="109"/>
    <n v="0"/>
    <x v="1"/>
    <x v="6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d v="2015-04-19T12:19:46"/>
    <n v="1424279986"/>
    <x v="3964"/>
    <b v="0"/>
    <n v="3"/>
    <b v="0"/>
    <s v="theater/plays"/>
    <x v="2805"/>
    <n v="191.76785714285714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d v="2016-04-14T00:39:40"/>
    <n v="1455428380"/>
    <x v="3965"/>
    <b v="0"/>
    <n v="4"/>
    <b v="0"/>
    <s v="theater/plays"/>
    <x v="2100"/>
    <n v="227.77278688524589"/>
    <x v="1"/>
    <x v="6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d v="2014-07-23T22:59:00"/>
    <n v="1402506278"/>
    <x v="3966"/>
    <b v="0"/>
    <n v="2"/>
    <b v="0"/>
    <s v="theater/plays"/>
    <x v="722"/>
    <n v="91.389593023255813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d v="2017-03-06T02:58:27"/>
    <n v="1486191507"/>
    <x v="3967"/>
    <b v="0"/>
    <n v="10"/>
    <b v="0"/>
    <s v="theater/plays"/>
    <x v="2806"/>
    <n v="842.98978723404264"/>
    <x v="1"/>
    <x v="6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d v="2016-05-22T15:34:33"/>
    <n v="1458761673"/>
    <x v="3968"/>
    <b v="0"/>
    <n v="11"/>
    <b v="0"/>
    <s v="theater/plays"/>
    <x v="2807"/>
    <n v="1461.2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d v="2016-08-28T23:55:00"/>
    <n v="1471638646"/>
    <x v="3969"/>
    <b v="0"/>
    <n v="6"/>
    <b v="0"/>
    <s v="theater/plays"/>
    <x v="2808"/>
    <n v="740.04042857142861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d v="2016-04-17T16:43:31"/>
    <n v="1458333811"/>
    <x v="3970"/>
    <b v="0"/>
    <n v="2"/>
    <b v="0"/>
    <s v="theater/plays"/>
    <x v="2809"/>
    <n v="91.389593023255813"/>
    <x v="1"/>
    <x v="6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d v="2014-07-21T08:52:06"/>
    <n v="1403355126"/>
    <x v="3971"/>
    <b v="0"/>
    <n v="6"/>
    <b v="0"/>
    <s v="theater/plays"/>
    <x v="2810"/>
    <n v="740.04042857142861"/>
    <x v="1"/>
    <x v="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d v="2015-02-05T21:37:14"/>
    <n v="1418002634"/>
    <x v="3972"/>
    <b v="0"/>
    <n v="8"/>
    <b v="0"/>
    <s v="theater/plays"/>
    <x v="2811"/>
    <n v="570.671875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d v="2016-05-09T00:00:00"/>
    <n v="1460219110"/>
    <x v="3973"/>
    <b v="0"/>
    <n v="37"/>
    <b v="0"/>
    <s v="theater/plays"/>
    <x v="2812"/>
    <n v="4326.8844444444449"/>
    <x v="1"/>
    <x v="6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d v="2016-06-02T09:07:28"/>
    <n v="1462280848"/>
    <x v="3974"/>
    <b v="0"/>
    <n v="11"/>
    <b v="0"/>
    <s v="theater/plays"/>
    <x v="2149"/>
    <n v="1461.2"/>
    <x v="1"/>
    <x v="6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d v="2016-07-13T16:48:18"/>
    <n v="1465850898"/>
    <x v="3975"/>
    <b v="0"/>
    <n v="0"/>
    <b v="0"/>
    <s v="theater/plays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d v="2014-08-01T03:00:00"/>
    <n v="1405024561"/>
    <x v="3976"/>
    <b v="0"/>
    <n v="10"/>
    <b v="0"/>
    <s v="theater/plays"/>
    <x v="2813"/>
    <n v="842.98978723404264"/>
    <x v="1"/>
    <x v="6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d v="2016-07-22T14:55:32"/>
    <n v="1466621732"/>
    <x v="3977"/>
    <b v="0"/>
    <n v="6"/>
    <b v="0"/>
    <s v="theater/plays"/>
    <x v="2814"/>
    <n v="740.04042857142861"/>
    <x v="1"/>
    <x v="6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d v="2015-01-31T11:25:53"/>
    <n v="1417533953"/>
    <x v="3978"/>
    <b v="0"/>
    <n v="8"/>
    <b v="0"/>
    <s v="theater/plays"/>
    <x v="2815"/>
    <n v="570.67187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d v="2015-03-29T16:00:00"/>
    <n v="1425678057"/>
    <x v="3979"/>
    <b v="0"/>
    <n v="6"/>
    <b v="0"/>
    <s v="theater/plays"/>
    <x v="2816"/>
    <n v="740.04042857142861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d v="2014-07-05T10:22:27"/>
    <n v="1401978147"/>
    <x v="3980"/>
    <b v="0"/>
    <n v="7"/>
    <b v="0"/>
    <s v="theater/plays"/>
    <x v="2693"/>
    <n v="705.95522388059703"/>
    <x v="1"/>
    <x v="6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d v="2016-07-17T00:19:09"/>
    <n v="1463545149"/>
    <x v="3981"/>
    <b v="0"/>
    <n v="7"/>
    <b v="0"/>
    <s v="theater/plays"/>
    <x v="2817"/>
    <n v="705.95522388059703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d v="2015-07-07T15:26:20"/>
    <n v="1431113180"/>
    <x v="3982"/>
    <b v="0"/>
    <n v="5"/>
    <b v="0"/>
    <s v="theater/plays"/>
    <x v="143"/>
    <n v="347.37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d v="2014-05-20T02:59:00"/>
    <n v="1397854356"/>
    <x v="3983"/>
    <b v="0"/>
    <n v="46"/>
    <b v="0"/>
    <s v="theater/plays"/>
    <x v="2818"/>
    <n v="4256.6611999999996"/>
    <x v="1"/>
    <x v="6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d v="2014-11-07T20:00:00"/>
    <n v="1412809644"/>
    <x v="3984"/>
    <b v="0"/>
    <n v="10"/>
    <b v="0"/>
    <s v="theater/plays"/>
    <x v="2819"/>
    <n v="842.98978723404264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d v="2016-02-20T17:05:00"/>
    <n v="1454173120"/>
    <x v="3985"/>
    <b v="0"/>
    <n v="19"/>
    <b v="0"/>
    <s v="theater/plays"/>
    <x v="2803"/>
    <n v="2005.9729729729729"/>
    <x v="1"/>
    <x v="6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d v="2016-05-06T09:04:00"/>
    <n v="1460034594"/>
    <x v="3986"/>
    <b v="0"/>
    <n v="13"/>
    <b v="0"/>
    <s v="theater/plays"/>
    <x v="2820"/>
    <n v="969.35458333333338"/>
    <x v="1"/>
    <x v="6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d v="2014-05-16T18:11:30"/>
    <n v="1399414290"/>
    <x v="3987"/>
    <b v="0"/>
    <n v="13"/>
    <b v="0"/>
    <s v="theater/plays"/>
    <x v="2821"/>
    <n v="969.35458333333338"/>
    <x v="1"/>
    <x v="6"/>
  </r>
  <r>
    <x v="3988"/>
    <s v="Folk-Tales: What Stories Do Your Folks Tell?"/>
    <s v="An evening of of stories based both in myth and truth."/>
    <x v="15"/>
    <x v="573"/>
    <x v="2"/>
    <x v="0"/>
    <s v="USD"/>
    <n v="1440813413"/>
    <d v="2015-08-28T21:56:53"/>
    <n v="1439517413"/>
    <x v="3988"/>
    <b v="0"/>
    <n v="4"/>
    <b v="0"/>
    <s v="theater/plays"/>
    <x v="2822"/>
    <n v="227.77278688524589"/>
    <x v="1"/>
    <x v="6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d v="2015-11-08T14:59:41"/>
    <n v="1444413581"/>
    <x v="3989"/>
    <b v="0"/>
    <n v="0"/>
    <b v="0"/>
    <s v="theater/plays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d v="2016-03-02T12:08:13"/>
    <n v="1454342893"/>
    <x v="3990"/>
    <b v="0"/>
    <n v="3"/>
    <b v="0"/>
    <s v="theater/plays"/>
    <x v="2823"/>
    <n v="191.76785714285714"/>
    <x v="1"/>
    <x v="6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d v="2015-05-31T11:28:02"/>
    <n v="1430494082"/>
    <x v="3991"/>
    <b v="0"/>
    <n v="1"/>
    <b v="0"/>
    <s v="theater/plays"/>
    <x v="143"/>
    <n v="50.223295454545458"/>
    <x v="1"/>
    <x v="6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d v="2015-12-11T19:34:19"/>
    <n v="1444689259"/>
    <x v="3992"/>
    <b v="0"/>
    <n v="9"/>
    <b v="0"/>
    <s v="theater/plays"/>
    <x v="2824"/>
    <n v="751.21245614035092"/>
    <x v="1"/>
    <x v="6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d v="2015-05-13T16:45:12"/>
    <n v="1428957912"/>
    <x v="3993"/>
    <b v="0"/>
    <n v="1"/>
    <b v="0"/>
    <s v="theater/plays"/>
    <x v="130"/>
    <n v="50.223295454545458"/>
    <x v="1"/>
    <x v="6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d v="2014-07-19T05:21:30"/>
    <n v="1403169690"/>
    <x v="3994"/>
    <b v="0"/>
    <n v="1"/>
    <b v="0"/>
    <s v="theater/plays"/>
    <x v="1161"/>
    <n v="50.223295454545458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d v="2015-02-14T07:27:00"/>
    <n v="1421339077"/>
    <x v="3995"/>
    <b v="0"/>
    <n v="4"/>
    <b v="0"/>
    <s v="theater/plays"/>
    <x v="2825"/>
    <n v="227.77278688524589"/>
    <x v="1"/>
    <x v="6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d v="2014-11-20T12:04:00"/>
    <n v="1415341464"/>
    <x v="3996"/>
    <b v="0"/>
    <n v="17"/>
    <b v="0"/>
    <s v="theater/plays"/>
    <x v="2826"/>
    <n v="1808.7556603773585"/>
    <x v="1"/>
    <x v="6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d v="2015-04-05T04:23:41"/>
    <n v="1425633821"/>
    <x v="3997"/>
    <b v="0"/>
    <n v="0"/>
    <b v="0"/>
    <s v="theater/plays"/>
    <x v="109"/>
    <n v="0"/>
    <x v="1"/>
    <x v="6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d v="2015-03-28T18:07:06"/>
    <n v="1424992026"/>
    <x v="3998"/>
    <b v="0"/>
    <n v="12"/>
    <b v="0"/>
    <s v="theater/plays"/>
    <x v="2827"/>
    <n v="1176.7069565217391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d v="2014-08-31T15:51:49"/>
    <n v="1406058798"/>
    <x v="3999"/>
    <b v="0"/>
    <n v="14"/>
    <b v="0"/>
    <s v="theater/plays"/>
    <x v="2828"/>
    <n v="1006.2454545454545"/>
    <x v="1"/>
    <x v="6"/>
  </r>
  <r>
    <x v="4000"/>
    <s v="The Escorts"/>
    <s v="An Enticing Trip into the World of Assisted Dying"/>
    <x v="6"/>
    <x v="115"/>
    <x v="2"/>
    <x v="0"/>
    <s v="USD"/>
    <n v="1462631358"/>
    <d v="2016-05-07T10:29:18"/>
    <n v="1457450958"/>
    <x v="4000"/>
    <b v="0"/>
    <n v="1"/>
    <b v="0"/>
    <s v="theater/plays"/>
    <x v="415"/>
    <n v="50.223295454545458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d v="2017-03-01T15:00:00"/>
    <n v="1486681708"/>
    <x v="4001"/>
    <b v="0"/>
    <n v="14"/>
    <b v="0"/>
    <s v="theater/plays"/>
    <x v="2821"/>
    <n v="1006.2454545454545"/>
    <x v="1"/>
    <x v="6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d v="2014-09-26T21:02:41"/>
    <n v="1409187761"/>
    <x v="4002"/>
    <b v="0"/>
    <n v="4"/>
    <b v="0"/>
    <s v="theater/plays"/>
    <x v="1861"/>
    <n v="227.77278688524589"/>
    <x v="1"/>
    <x v="6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d v="2015-02-15T10:05:47"/>
    <n v="1421417147"/>
    <x v="4003"/>
    <b v="0"/>
    <n v="2"/>
    <b v="0"/>
    <s v="theater/plays"/>
    <x v="2829"/>
    <n v="91.389593023255813"/>
    <x v="1"/>
    <x v="6"/>
  </r>
  <r>
    <x v="4004"/>
    <s v="South Florida Tours"/>
    <s v="Help Launch The Queen Into South Florida!"/>
    <x v="2"/>
    <x v="116"/>
    <x v="2"/>
    <x v="0"/>
    <s v="USD"/>
    <n v="1412740457"/>
    <d v="2014-10-07T23:54:17"/>
    <n v="1410148457"/>
    <x v="4004"/>
    <b v="0"/>
    <n v="1"/>
    <b v="0"/>
    <s v="theater/plays"/>
    <x v="418"/>
    <n v="50.223295454545458"/>
    <x v="1"/>
    <x v="6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d v="2014-10-20T15:23:05"/>
    <n v="1408648985"/>
    <x v="4005"/>
    <b v="0"/>
    <n v="2"/>
    <b v="0"/>
    <s v="theater/plays"/>
    <x v="843"/>
    <n v="91.389593023255813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d v="2016-02-16T14:33:07"/>
    <n v="1453487587"/>
    <x v="4006"/>
    <b v="0"/>
    <n v="1"/>
    <b v="0"/>
    <s v="theater/plays"/>
    <x v="440"/>
    <n v="50.223295454545458"/>
    <x v="1"/>
    <x v="6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d v="2014-08-26T12:28:00"/>
    <n v="1406572381"/>
    <x v="4007"/>
    <b v="0"/>
    <n v="1"/>
    <b v="0"/>
    <s v="theater/plays"/>
    <x v="1161"/>
    <n v="50.223295454545458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d v="2015-07-22T19:08:27"/>
    <n v="1435014507"/>
    <x v="4008"/>
    <b v="0"/>
    <n v="4"/>
    <b v="0"/>
    <s v="theater/plays"/>
    <x v="733"/>
    <n v="227.77278688524589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d v="2014-09-09T12:49:20"/>
    <n v="1406825360"/>
    <x v="4009"/>
    <b v="0"/>
    <n v="3"/>
    <b v="0"/>
    <s v="theater/plays"/>
    <x v="2830"/>
    <n v="191.76785714285714"/>
    <x v="1"/>
    <x v="6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d v="2014-10-26T14:29:26"/>
    <n v="1412879366"/>
    <x v="4010"/>
    <b v="0"/>
    <n v="38"/>
    <b v="0"/>
    <s v="theater/plays"/>
    <x v="2831"/>
    <n v="2935.7157894736843"/>
    <x v="1"/>
    <x v="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d v="2015-01-28T09:04:38"/>
    <n v="1419858278"/>
    <x v="4011"/>
    <b v="0"/>
    <n v="4"/>
    <b v="0"/>
    <s v="theater/plays"/>
    <x v="2832"/>
    <n v="227.77278688524589"/>
    <x v="1"/>
    <x v="6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d v="2015-05-02T09:04:09"/>
    <n v="1427979849"/>
    <x v="4012"/>
    <b v="0"/>
    <n v="0"/>
    <b v="0"/>
    <s v="theater/plays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d v="2015-02-16T03:13:43"/>
    <n v="1421478823"/>
    <x v="4013"/>
    <b v="0"/>
    <n v="2"/>
    <b v="0"/>
    <s v="theater/plays"/>
    <x v="698"/>
    <n v="91.389593023255813"/>
    <x v="1"/>
    <x v="6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d v="2016-03-05T01:54:29"/>
    <n v="1455861269"/>
    <x v="4014"/>
    <b v="0"/>
    <n v="0"/>
    <b v="0"/>
    <s v="theater/plays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d v="2015-07-19T14:44:23"/>
    <n v="1434739463"/>
    <x v="4015"/>
    <b v="0"/>
    <n v="1"/>
    <b v="0"/>
    <s v="theater/plays"/>
    <x v="107"/>
    <n v="50.223295454545458"/>
    <x v="1"/>
    <x v="6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d v="2014-09-17T16:56:40"/>
    <n v="1408395400"/>
    <x v="4016"/>
    <b v="0"/>
    <n v="7"/>
    <b v="0"/>
    <s v="theater/plays"/>
    <x v="111"/>
    <n v="705.95522388059703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d v="2014-09-04T12:07:54"/>
    <n v="1407254874"/>
    <x v="4017"/>
    <b v="0"/>
    <n v="2"/>
    <b v="0"/>
    <s v="theater/plays"/>
    <x v="857"/>
    <n v="91.389593023255813"/>
    <x v="1"/>
    <x v="6"/>
  </r>
  <r>
    <x v="4018"/>
    <s v="Time Please Fringe"/>
    <s v="Funding for a production of Time Please at the Brighton Fringe 2017... and beyond."/>
    <x v="15"/>
    <x v="176"/>
    <x v="2"/>
    <x v="1"/>
    <s v="GBP"/>
    <n v="1475877108"/>
    <d v="2016-10-07T17:51:48"/>
    <n v="1473285108"/>
    <x v="4018"/>
    <b v="0"/>
    <n v="4"/>
    <b v="0"/>
    <s v="theater/plays"/>
    <x v="2780"/>
    <n v="227.77278688524589"/>
    <x v="1"/>
    <x v="6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d v="2016-04-15T12:28:00"/>
    <n v="1455725596"/>
    <x v="4019"/>
    <b v="0"/>
    <n v="4"/>
    <b v="0"/>
    <s v="theater/plays"/>
    <x v="2833"/>
    <n v="227.77278688524589"/>
    <x v="1"/>
    <x v="6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d v="2015-03-23T23:34:59"/>
    <n v="1424579699"/>
    <x v="4020"/>
    <b v="0"/>
    <n v="3"/>
    <b v="0"/>
    <s v="theater/plays"/>
    <x v="2834"/>
    <n v="191.76785714285714"/>
    <x v="1"/>
    <x v="6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d v="2014-10-26T17:52:38"/>
    <n v="1409176358"/>
    <x v="4021"/>
    <b v="0"/>
    <n v="2"/>
    <b v="0"/>
    <s v="theater/plays"/>
    <x v="1863"/>
    <n v="91.389593023255813"/>
    <x v="1"/>
    <x v="6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d v="2015-01-31T22:54:00"/>
    <n v="1418824867"/>
    <x v="4022"/>
    <b v="0"/>
    <n v="197"/>
    <b v="0"/>
    <s v="theater/plays"/>
    <x v="2835"/>
    <n v="8621.6666666666661"/>
    <x v="1"/>
    <x v="6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d v="2016-03-24T18:59:23"/>
    <n v="1454975963"/>
    <x v="4023"/>
    <b v="0"/>
    <n v="0"/>
    <b v="0"/>
    <s v="theater/plays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d v="2015-08-31T12:04:57"/>
    <n v="1438445097"/>
    <x v="4024"/>
    <b v="0"/>
    <n v="1"/>
    <b v="0"/>
    <s v="theater/plays"/>
    <x v="2372"/>
    <n v="50.223295454545458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d v="2015-07-26T01:42:16"/>
    <n v="1432705336"/>
    <x v="4025"/>
    <b v="0"/>
    <n v="4"/>
    <b v="0"/>
    <s v="theater/plays"/>
    <x v="152"/>
    <n v="227.77278688524589"/>
    <x v="1"/>
    <x v="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d v="2015-12-04T12:43:59"/>
    <n v="1444059839"/>
    <x v="4026"/>
    <b v="0"/>
    <n v="0"/>
    <b v="0"/>
    <s v="theater/plays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d v="2017-02-22T21:00:00"/>
    <n v="1486077481"/>
    <x v="4027"/>
    <b v="0"/>
    <n v="7"/>
    <b v="0"/>
    <s v="theater/plays"/>
    <x v="2836"/>
    <n v="705.95522388059703"/>
    <x v="1"/>
    <x v="6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d v="2014-06-05T18:31:40"/>
    <n v="1399415500"/>
    <x v="4028"/>
    <b v="0"/>
    <n v="11"/>
    <b v="0"/>
    <s v="theater/plays"/>
    <x v="2837"/>
    <n v="1461.2"/>
    <x v="1"/>
    <x v="6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d v="2015-12-13T20:36:10"/>
    <n v="1447461370"/>
    <x v="4029"/>
    <b v="0"/>
    <n v="0"/>
    <b v="0"/>
    <s v="theater/plays"/>
    <x v="109"/>
    <n v="0"/>
    <x v="1"/>
    <x v="6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d v="2016-02-03T14:49:00"/>
    <n v="1452008599"/>
    <x v="4030"/>
    <b v="0"/>
    <n v="6"/>
    <b v="0"/>
    <s v="theater/plays"/>
    <x v="149"/>
    <n v="740.0404285714286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d v="2014-12-18T11:02:44"/>
    <n v="1414591364"/>
    <x v="4031"/>
    <b v="0"/>
    <n v="0"/>
    <b v="0"/>
    <s v="theater/plays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d v="2015-12-15T16:25:16"/>
    <n v="1445023516"/>
    <x v="4032"/>
    <b v="0"/>
    <n v="7"/>
    <b v="0"/>
    <s v="theater/plays"/>
    <x v="2838"/>
    <n v="705.95522388059703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d v="2016-10-02T05:00:00"/>
    <n v="1472711224"/>
    <x v="4033"/>
    <b v="0"/>
    <n v="94"/>
    <b v="0"/>
    <s v="theater/plays"/>
    <x v="2839"/>
    <n v="8782.21818181818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d v="2015-04-03T17:44:10"/>
    <n v="1425509050"/>
    <x v="4034"/>
    <b v="0"/>
    <n v="2"/>
    <b v="0"/>
    <s v="theater/plays"/>
    <x v="2840"/>
    <n v="91.389593023255813"/>
    <x v="1"/>
    <x v="6"/>
  </r>
  <r>
    <x v="4035"/>
    <s v="The Lost Boy"/>
    <s v="&quot;Stories are where you go to look for the truth of your own life.&quot; (Frank Delaney)"/>
    <x v="3"/>
    <x v="2534"/>
    <x v="2"/>
    <x v="0"/>
    <s v="USD"/>
    <n v="1413925887"/>
    <d v="2014-10-21T17:11:27"/>
    <n v="1411333887"/>
    <x v="4035"/>
    <b v="0"/>
    <n v="25"/>
    <b v="0"/>
    <s v="theater/plays"/>
    <x v="2841"/>
    <n v="1634.83275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d v="2014-07-01T18:30:00"/>
    <n v="1402784964"/>
    <x v="4036"/>
    <b v="0"/>
    <n v="17"/>
    <b v="0"/>
    <s v="theater/plays"/>
    <x v="2842"/>
    <n v="1808.7556603773585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d v="2016-05-24T10:25:00"/>
    <n v="1462585315"/>
    <x v="4037"/>
    <b v="0"/>
    <n v="2"/>
    <b v="0"/>
    <s v="theater/plays"/>
    <x v="2843"/>
    <n v="91.389593023255813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d v="2014-10-17T15:10:10"/>
    <n v="1408389010"/>
    <x v="4038"/>
    <b v="0"/>
    <n v="4"/>
    <b v="0"/>
    <s v="theater/plays"/>
    <x v="2844"/>
    <n v="227.77278688524589"/>
    <x v="1"/>
    <x v="6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d v="2015-12-01T01:59:00"/>
    <n v="1446048367"/>
    <x v="4039"/>
    <b v="0"/>
    <n v="5"/>
    <b v="0"/>
    <s v="theater/plays"/>
    <x v="137"/>
    <n v="347.37"/>
    <x v="1"/>
    <x v="6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d v="2015-07-17T23:00:00"/>
    <n v="1432100004"/>
    <x v="4040"/>
    <b v="0"/>
    <n v="2"/>
    <b v="0"/>
    <s v="theater/plays"/>
    <x v="1296"/>
    <n v="91.389593023255813"/>
    <x v="1"/>
    <x v="6"/>
  </r>
  <r>
    <x v="4041"/>
    <s v="In the Land of Gold"/>
    <s v="A bold, colouful, vibrant play centred around the last remaining monarchy of Africa."/>
    <x v="10"/>
    <x v="577"/>
    <x v="2"/>
    <x v="1"/>
    <s v="GBP"/>
    <n v="1473160954"/>
    <d v="2016-09-06T07:22:34"/>
    <n v="1467976954"/>
    <x v="4041"/>
    <b v="0"/>
    <n v="2"/>
    <b v="0"/>
    <s v="theater/plays"/>
    <x v="714"/>
    <n v="91.389593023255813"/>
    <x v="1"/>
    <x v="6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d v="2015-01-20T15:16:00"/>
    <n v="1419213664"/>
    <x v="4042"/>
    <b v="0"/>
    <n v="3"/>
    <b v="0"/>
    <s v="theater/plays"/>
    <x v="2845"/>
    <n v="191.76785714285714"/>
    <x v="1"/>
    <x v="6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d v="2014-11-20T18:58:45"/>
    <n v="1415228325"/>
    <x v="4043"/>
    <b v="0"/>
    <n v="0"/>
    <b v="0"/>
    <s v="theater/plays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d v="2015-04-10T01:00:00"/>
    <n v="1426050982"/>
    <x v="4044"/>
    <b v="0"/>
    <n v="4"/>
    <b v="0"/>
    <s v="theater/plays"/>
    <x v="2846"/>
    <n v="227.77278688524589"/>
    <x v="1"/>
    <x v="6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d v="2014-08-21T00:49:49"/>
    <n v="1406004589"/>
    <x v="4045"/>
    <b v="0"/>
    <n v="1"/>
    <b v="0"/>
    <s v="theater/plays"/>
    <x v="459"/>
    <n v="50.223295454545458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d v="2014-10-22T11:36:50"/>
    <n v="1411400210"/>
    <x v="4046"/>
    <b v="0"/>
    <n v="12"/>
    <b v="0"/>
    <s v="theater/plays"/>
    <x v="2847"/>
    <n v="1176.7069565217391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d v="2015-01-10T21:00:00"/>
    <n v="1418862743"/>
    <x v="4047"/>
    <b v="0"/>
    <n v="4"/>
    <b v="0"/>
    <s v="theater/plays"/>
    <x v="727"/>
    <n v="227.77278688524589"/>
    <x v="1"/>
    <x v="6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d v="2016-04-11T07:13:07"/>
    <n v="1457352787"/>
    <x v="4048"/>
    <b v="0"/>
    <n v="91"/>
    <b v="0"/>
    <s v="theater/plays"/>
    <x v="2848"/>
    <n v="6337.128333333334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d v="2015-07-14T19:00:15"/>
    <n v="1434322815"/>
    <x v="4049"/>
    <b v="0"/>
    <n v="1"/>
    <b v="0"/>
    <s v="theater/plays"/>
    <x v="123"/>
    <n v="50.223295454545458"/>
    <x v="1"/>
    <x v="6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d v="2014-10-23T11:16:31"/>
    <n v="1411485391"/>
    <x v="4050"/>
    <b v="0"/>
    <n v="1"/>
    <b v="0"/>
    <s v="theater/plays"/>
    <x v="2730"/>
    <n v="50.223295454545458"/>
    <x v="1"/>
    <x v="6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d v="2014-05-09T02:53:00"/>
    <n v="1399058797"/>
    <x v="4051"/>
    <b v="0"/>
    <n v="0"/>
    <b v="0"/>
    <s v="theater/plays"/>
    <x v="109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d v="2014-10-13T17:05:16"/>
    <n v="1408050316"/>
    <x v="4052"/>
    <b v="0"/>
    <n v="13"/>
    <b v="0"/>
    <s v="theater/plays"/>
    <x v="2849"/>
    <n v="969.35458333333338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d v="2014-11-15T16:00:00"/>
    <n v="1413477228"/>
    <x v="4053"/>
    <b v="0"/>
    <n v="2"/>
    <b v="0"/>
    <s v="theater/plays"/>
    <x v="2850"/>
    <n v="91.389593023255813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d v="2016-10-01T00:00:00"/>
    <n v="1472674285"/>
    <x v="4054"/>
    <b v="0"/>
    <n v="0"/>
    <b v="0"/>
    <s v="theater/plays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d v="2014-06-19T11:33:51"/>
    <n v="1400600031"/>
    <x v="4055"/>
    <b v="0"/>
    <n v="21"/>
    <b v="0"/>
    <s v="theater/plays"/>
    <x v="2851"/>
    <n v="1658.1821621621621"/>
    <x v="1"/>
    <x v="6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d v="2016-07-03T15:59:00"/>
    <n v="1465856639"/>
    <x v="4056"/>
    <b v="0"/>
    <n v="9"/>
    <b v="0"/>
    <s v="theater/plays"/>
    <x v="2852"/>
    <n v="751.21245614035092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d v="2015-11-25T19:00:00"/>
    <n v="1446506080"/>
    <x v="4057"/>
    <b v="0"/>
    <n v="6"/>
    <b v="0"/>
    <s v="theater/plays"/>
    <x v="2853"/>
    <n v="740.04042857142861"/>
    <x v="1"/>
    <x v="6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d v="2016-03-31T23:59:00"/>
    <n v="1458178044"/>
    <x v="4058"/>
    <b v="0"/>
    <n v="4"/>
    <b v="0"/>
    <s v="theater/plays"/>
    <x v="2854"/>
    <n v="227.77278688524589"/>
    <x v="1"/>
    <x v="6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d v="2014-09-15T23:00:00"/>
    <n v="1408116152"/>
    <x v="4059"/>
    <b v="0"/>
    <n v="7"/>
    <b v="0"/>
    <s v="theater/plays"/>
    <x v="453"/>
    <n v="705.95522388059703"/>
    <x v="1"/>
    <x v="6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d v="2014-06-23T12:00:00"/>
    <n v="1400604056"/>
    <x v="4060"/>
    <b v="0"/>
    <n v="5"/>
    <b v="0"/>
    <s v="theater/plays"/>
    <x v="2855"/>
    <n v="347.37"/>
    <x v="1"/>
    <x v="6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d v="2016-04-20T22:23:43"/>
    <n v="1456025023"/>
    <x v="4061"/>
    <b v="0"/>
    <n v="0"/>
    <b v="0"/>
    <s v="theater/plays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d v="2016-07-02T13:44:28"/>
    <n v="1464889468"/>
    <x v="4062"/>
    <b v="0"/>
    <n v="3"/>
    <b v="0"/>
    <s v="theater/plays"/>
    <x v="2856"/>
    <n v="191.76785714285714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d v="2014-06-27T12:21:24"/>
    <n v="1401294084"/>
    <x v="4063"/>
    <b v="0"/>
    <n v="9"/>
    <b v="0"/>
    <s v="theater/plays"/>
    <x v="2857"/>
    <n v="751.2124561403509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d v="2015-04-29T10:07:06"/>
    <n v="1427724426"/>
    <x v="4064"/>
    <b v="0"/>
    <n v="6"/>
    <b v="0"/>
    <s v="theater/plays"/>
    <x v="2858"/>
    <n v="740.04042857142861"/>
    <x v="1"/>
    <x v="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d v="2014-08-12T18:50:11"/>
    <n v="1405291811"/>
    <x v="4065"/>
    <b v="0"/>
    <n v="4"/>
    <b v="0"/>
    <s v="theater/plays"/>
    <x v="2859"/>
    <n v="227.77278688524589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d v="2016-05-18T20:56:28"/>
    <n v="1461027388"/>
    <x v="4066"/>
    <b v="0"/>
    <n v="1"/>
    <b v="0"/>
    <s v="theater/plays"/>
    <x v="874"/>
    <n v="50.223295454545458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d v="2015-09-27T22:49:10"/>
    <n v="1439952550"/>
    <x v="4067"/>
    <b v="0"/>
    <n v="17"/>
    <b v="0"/>
    <s v="theater/plays"/>
    <x v="2860"/>
    <n v="1808.7556603773585"/>
    <x v="1"/>
    <x v="6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d v="2017-01-13T19:05:00"/>
    <n v="1481756855"/>
    <x v="4068"/>
    <b v="0"/>
    <n v="1"/>
    <b v="0"/>
    <s v="theater/plays"/>
    <x v="460"/>
    <n v="50.223295454545458"/>
    <x v="1"/>
    <x v="6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d v="2015-02-28T08:00:00"/>
    <n v="1421596356"/>
    <x v="4069"/>
    <b v="0"/>
    <n v="13"/>
    <b v="0"/>
    <s v="theater/plays"/>
    <x v="2861"/>
    <n v="969.35458333333338"/>
    <x v="1"/>
    <x v="6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d v="2015-02-28T23:00:00"/>
    <n v="1422374420"/>
    <x v="4070"/>
    <b v="0"/>
    <n v="6"/>
    <b v="0"/>
    <s v="theater/plays"/>
    <x v="2862"/>
    <n v="740.04042857142861"/>
    <x v="1"/>
    <x v="6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d v="2016-12-26T15:18:51"/>
    <n v="1480187931"/>
    <x v="4071"/>
    <b v="0"/>
    <n v="0"/>
    <b v="0"/>
    <s v="theater/plays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d v="2014-08-21T14:35:11"/>
    <n v="1403462111"/>
    <x v="4072"/>
    <b v="0"/>
    <n v="2"/>
    <b v="0"/>
    <s v="theater/plays"/>
    <x v="177"/>
    <n v="91.389593023255813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d v="2015-05-09T00:00:00"/>
    <n v="1426407426"/>
    <x v="4073"/>
    <b v="0"/>
    <n v="2"/>
    <b v="0"/>
    <s v="theater/plays"/>
    <x v="2863"/>
    <n v="91.389593023255813"/>
    <x v="1"/>
    <x v="6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d v="2015-11-05T10:16:15"/>
    <n v="1444137375"/>
    <x v="4074"/>
    <b v="0"/>
    <n v="21"/>
    <b v="0"/>
    <s v="theater/plays"/>
    <x v="2864"/>
    <n v="1658.1821621621621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d v="2014-06-30T13:28:00"/>
    <n v="1400547969"/>
    <x v="4075"/>
    <b v="0"/>
    <n v="13"/>
    <b v="0"/>
    <s v="theater/plays"/>
    <x v="2865"/>
    <n v="969.35458333333338"/>
    <x v="1"/>
    <x v="6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d v="2014-10-21T15:51:00"/>
    <n v="1411499149"/>
    <x v="4076"/>
    <b v="0"/>
    <n v="0"/>
    <b v="0"/>
    <s v="theater/plays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d v="2016-12-21T13:03:14"/>
    <n v="1479747794"/>
    <x v="4077"/>
    <b v="0"/>
    <n v="6"/>
    <b v="0"/>
    <s v="theater/plays"/>
    <x v="1159"/>
    <n v="740.04042857142861"/>
    <x v="1"/>
    <x v="6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d v="2017-01-27T14:54:02"/>
    <n v="1482951242"/>
    <x v="4078"/>
    <b v="0"/>
    <n v="0"/>
    <b v="0"/>
    <s v="theater/plays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d v="2016-06-19T18:32:01"/>
    <n v="1463783521"/>
    <x v="4079"/>
    <b v="0"/>
    <n v="1"/>
    <b v="0"/>
    <s v="theater/plays"/>
    <x v="874"/>
    <n v="50.223295454545458"/>
    <x v="1"/>
    <x v="6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d v="2016-06-14T14:54:00"/>
    <n v="1463849116"/>
    <x v="4080"/>
    <b v="0"/>
    <n v="0"/>
    <b v="0"/>
    <s v="theater/plays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d v="2015-03-08T08:57:05"/>
    <n v="1423231025"/>
    <x v="4081"/>
    <b v="0"/>
    <n v="12"/>
    <b v="0"/>
    <s v="theater/plays"/>
    <x v="2866"/>
    <n v="1176.7069565217391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d v="2015-11-14T19:00:00"/>
    <n v="1446179553"/>
    <x v="4082"/>
    <b v="0"/>
    <n v="2"/>
    <b v="0"/>
    <s v="theater/plays"/>
    <x v="172"/>
    <n v="91.389593023255813"/>
    <x v="1"/>
    <x v="6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d v="2016-01-14T14:16:56"/>
    <n v="1450203416"/>
    <x v="4083"/>
    <b v="0"/>
    <n v="6"/>
    <b v="0"/>
    <s v="theater/plays"/>
    <x v="2867"/>
    <n v="740.04042857142861"/>
    <x v="1"/>
    <x v="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d v="2016-10-09T06:28:26"/>
    <n v="1473416906"/>
    <x v="4084"/>
    <b v="0"/>
    <n v="1"/>
    <b v="0"/>
    <s v="theater/plays"/>
    <x v="119"/>
    <n v="50.223295454545458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d v="2015-03-23T23:59:00"/>
    <n v="1424701775"/>
    <x v="4085"/>
    <b v="0"/>
    <n v="1"/>
    <b v="0"/>
    <s v="theater/plays"/>
    <x v="2785"/>
    <n v="50.223295454545458"/>
    <x v="1"/>
    <x v="6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d v="2015-11-21T00:00:00"/>
    <n v="1445985299"/>
    <x v="4086"/>
    <b v="0"/>
    <n v="5"/>
    <b v="0"/>
    <s v="theater/plays"/>
    <x v="609"/>
    <n v="347.37"/>
    <x v="1"/>
    <x v="6"/>
  </r>
  <r>
    <x v="4087"/>
    <s v="Stage Production &quot;The Nail Shop&quot;"/>
    <s v="Comedy Stage Play"/>
    <x v="376"/>
    <x v="117"/>
    <x v="2"/>
    <x v="0"/>
    <s v="USD"/>
    <n v="1468777786"/>
    <d v="2016-07-17T13:49:46"/>
    <n v="1466185786"/>
    <x v="4087"/>
    <b v="0"/>
    <n v="0"/>
    <b v="0"/>
    <s v="theater/plays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d v="2015-01-16T06:26:00"/>
    <n v="1418827324"/>
    <x v="4088"/>
    <b v="0"/>
    <n v="3"/>
    <b v="0"/>
    <s v="theater/plays"/>
    <x v="2868"/>
    <n v="191.76785714285714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d v="2015-05-31T13:35:00"/>
    <n v="1430242488"/>
    <x v="4089"/>
    <b v="0"/>
    <n v="8"/>
    <b v="0"/>
    <s v="theater/plays"/>
    <x v="2869"/>
    <n v="570.671875"/>
    <x v="1"/>
    <x v="6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d v="2015-08-07T11:00:00"/>
    <n v="1437754137"/>
    <x v="4090"/>
    <b v="0"/>
    <n v="3"/>
    <b v="0"/>
    <s v="theater/plays"/>
    <x v="416"/>
    <n v="191.76785714285714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d v="2015-01-16T08:09:11"/>
    <n v="1418818151"/>
    <x v="4091"/>
    <b v="0"/>
    <n v="8"/>
    <b v="0"/>
    <s v="theater/plays"/>
    <x v="782"/>
    <n v="570.671875"/>
    <x v="1"/>
    <x v="6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d v="2015-04-04T23:40:47"/>
    <n v="1423024847"/>
    <x v="4092"/>
    <b v="0"/>
    <n v="1"/>
    <b v="0"/>
    <s v="theater/plays"/>
    <x v="2870"/>
    <n v="50.223295454545458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d v="2015-08-22T15:34:53"/>
    <n v="1435088093"/>
    <x v="4093"/>
    <b v="0"/>
    <n v="4"/>
    <b v="0"/>
    <s v="theater/plays"/>
    <x v="365"/>
    <n v="227.77278688524589"/>
    <x v="1"/>
    <x v="6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d v="2014-10-22T00:59:00"/>
    <n v="1410141900"/>
    <x v="4094"/>
    <b v="0"/>
    <n v="8"/>
    <b v="0"/>
    <s v="theater/plays"/>
    <x v="2176"/>
    <n v="570.671875"/>
    <x v="1"/>
    <x v="6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d v="2016-12-18T20:45:50"/>
    <n v="1479516350"/>
    <x v="4095"/>
    <b v="0"/>
    <n v="1"/>
    <b v="0"/>
    <s v="theater/plays"/>
    <x v="129"/>
    <n v="50.223295454545458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d v="2017-02-28T04:51:00"/>
    <n v="1484484219"/>
    <x v="4096"/>
    <b v="0"/>
    <n v="5"/>
    <b v="0"/>
    <s v="theater/plays"/>
    <x v="2843"/>
    <n v="347.37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d v="2016-01-31T19:55:00"/>
    <n v="1449431237"/>
    <x v="4097"/>
    <b v="0"/>
    <n v="0"/>
    <b v="0"/>
    <s v="theater/plays"/>
    <x v="109"/>
    <n v="0"/>
    <x v="1"/>
    <x v="6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d v="2016-06-04T13:19:57"/>
    <n v="1462468797"/>
    <x v="4098"/>
    <b v="0"/>
    <n v="0"/>
    <b v="0"/>
    <s v="theater/plays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d v="2016-09-02T16:24:33"/>
    <n v="1468959873"/>
    <x v="4099"/>
    <b v="0"/>
    <n v="1"/>
    <b v="0"/>
    <s v="theater/plays"/>
    <x v="2871"/>
    <n v="50.223295454545458"/>
    <x v="1"/>
    <x v="6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d v="2014-10-24T22:59:50"/>
    <n v="1413341990"/>
    <x v="4100"/>
    <b v="0"/>
    <n v="0"/>
    <b v="0"/>
    <s v="theater/plays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d v="2017-01-25T17:41:22"/>
    <n v="1482788482"/>
    <x v="4101"/>
    <b v="0"/>
    <n v="0"/>
    <b v="0"/>
    <s v="theater/plays"/>
    <x v="109"/>
    <n v="0"/>
    <x v="1"/>
    <x v="6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d v="2016-05-15T16:21:13"/>
    <n v="1460751673"/>
    <x v="4102"/>
    <b v="0"/>
    <n v="6"/>
    <b v="0"/>
    <s v="theater/plays"/>
    <x v="2872"/>
    <n v="740.04042857142861"/>
    <x v="1"/>
    <x v="6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d v="2015-08-26T14:32:00"/>
    <n v="1435953566"/>
    <x v="4103"/>
    <b v="0"/>
    <n v="6"/>
    <b v="0"/>
    <s v="theater/plays"/>
    <x v="709"/>
    <n v="740.04042857142861"/>
    <x v="1"/>
    <x v="6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d v="2016-10-27T02:40:34"/>
    <n v="1474958434"/>
    <x v="4104"/>
    <b v="0"/>
    <n v="14"/>
    <b v="0"/>
    <s v="theater/plays"/>
    <x v="2873"/>
    <n v="1006.2454545454545"/>
    <x v="1"/>
    <x v="6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d v="2016-12-25T20:15:09"/>
    <n v="1479860109"/>
    <x v="4105"/>
    <b v="0"/>
    <n v="6"/>
    <b v="0"/>
    <s v="theater/plays"/>
    <x v="2874"/>
    <n v="740.04042857142861"/>
    <x v="1"/>
    <x v="6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d v="2015-04-01T21:00:00"/>
    <n v="1424221866"/>
    <x v="4106"/>
    <b v="0"/>
    <n v="33"/>
    <b v="0"/>
    <s v="theater/plays"/>
    <x v="2875"/>
    <n v="5887.1719354838715"/>
    <x v="1"/>
    <x v="6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d v="2014-09-24T18:00:01"/>
    <n v="1409608801"/>
    <x v="4107"/>
    <b v="0"/>
    <n v="4"/>
    <b v="0"/>
    <s v="theater/plays"/>
    <x v="2876"/>
    <n v="227.77278688524589"/>
    <x v="1"/>
    <x v="6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d v="2017-03-03T01:00:00"/>
    <n v="1485909937"/>
    <x v="4108"/>
    <b v="0"/>
    <n v="1"/>
    <b v="0"/>
    <s v="theater/plays"/>
    <x v="2877"/>
    <n v="50.223295454545458"/>
    <x v="1"/>
    <x v="6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d v="2015-11-29T09:56:44"/>
    <n v="1446209804"/>
    <x v="4109"/>
    <b v="0"/>
    <n v="0"/>
    <b v="0"/>
    <s v="theater/plays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d v="2016-07-21T11:02:31"/>
    <n v="1463929351"/>
    <x v="4110"/>
    <b v="0"/>
    <n v="6"/>
    <b v="0"/>
    <s v="theater/plays"/>
    <x v="2878"/>
    <n v="740.04042857142861"/>
    <x v="1"/>
    <x v="6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d v="2015-02-23T23:15:40"/>
    <n v="1422155740"/>
    <x v="4111"/>
    <b v="0"/>
    <n v="6"/>
    <b v="0"/>
    <s v="theater/plays"/>
    <x v="2879"/>
    <n v="740.04042857142861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d v="2016-02-27T20:00:00"/>
    <n v="1454280186"/>
    <x v="4112"/>
    <b v="0"/>
    <n v="1"/>
    <b v="0"/>
    <s v="theater/plays"/>
    <x v="167"/>
    <n v="50.223295454545458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d v="2016-01-08T02:34:00"/>
    <n v="1450619123"/>
    <x v="4113"/>
    <b v="0"/>
    <n v="3"/>
    <b v="0"/>
    <s v="theater/plays"/>
    <x v="418"/>
    <n v="191.76785714285714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EACCC-485E-F64A-AFC1-702D5AE405A7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9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AD976-C5FD-974D-B848-9CFC5ABD366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15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3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3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853C7-8776-F64E-92E8-BAA2AEEDB1E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C1FAD-CA39-094D-A6F9-295723641B5F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1">
  <location ref="A4:B24" firstHeaderRow="1" firstDataRow="1" firstDataCol="1" rowPageCount="1" colPageCount="1"/>
  <pivotFields count="22">
    <pivotField showAll="0"/>
    <pivotField showAll="0"/>
    <pivotField showAll="0"/>
    <pivotField showAll="0"/>
    <pivotField dataField="1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5" hier="-1"/>
  </pageFields>
  <dataFields count="1">
    <dataField name="Sum of pledged" fld="4" baseField="0" baseItem="0"/>
  </dataFields>
  <chartFormats count="40">
    <chartFormat chart="8" format="1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3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13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13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13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13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0" format="13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0" format="139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0" format="14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0" format="14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0" format="14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0" format="14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0" format="144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0" format="145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0" format="146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0" format="147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0" format="148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0" format="149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0" format="150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8" format="1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1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1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1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11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11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11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11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11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12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1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122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8" format="123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8" format="124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8" format="125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8" format="126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8" format="127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8" format="128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8" format="129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70B32-229C-E845-BDF7-BD8A45678D9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3">
  <location ref="A4:B14" firstHeaderRow="1" firstDataRow="1" firstDataCol="1" rowPageCount="1" colPageCount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multipleItemSelectionAllowed="1"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6" hier="-1"/>
  </pageFields>
  <dataFields count="1">
    <dataField name="Sum of pledged" fld="4" baseField="0" baseItem="0"/>
  </dataFields>
  <chartFormats count="20">
    <chartFormat chart="10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55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156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157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158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0" format="159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0" format="160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0" format="16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0" format="162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0" format="163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2" format="1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5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2" format="176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2" format="177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2" format="178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2" format="179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2" format="180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2" format="18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2" format="182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2" format="183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2136B-3B3E-7B44-BEB6-4EF091EF4923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1">
  <location ref="A5:B2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multipleItemSelectionAllowe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chartFormats count="34">
    <chartFormat chart="6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9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9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9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0" format="99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0" format="100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0" format="10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0" format="102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0" format="103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0" format="104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0" format="105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0" format="106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0" format="107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0" format="108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0" format="109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0" format="1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6" format="7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78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79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80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8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6" format="8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6" format="83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6" format="84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6" format="85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6" format="86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6" format="87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6" format="88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6" format="89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6" format="90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6" format="9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6" format="9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43D71-A906-854C-B4AD-0D86A05F3AF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3">
  <location ref="A4:B4119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multipleItemSelectionAllowed="1" showAll="0"/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0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18" hier="-1"/>
  </pageFields>
  <dataFields count="1">
    <dataField name="Sum of percent funded" fld="16" baseField="0" baseItem="0"/>
  </dataFields>
  <chartFormats count="1">
    <chartFormat chart="12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selection activeCell="H1" sqref="H1:I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9.33203125" style="14" customWidth="1"/>
    <col min="12" max="12" width="17.83203125" customWidth="1"/>
    <col min="13" max="13" width="23.1640625" customWidth="1"/>
    <col min="14" max="14" width="15.5" customWidth="1"/>
    <col min="15" max="15" width="24.5" customWidth="1"/>
    <col min="16" max="16" width="36.5" customWidth="1"/>
    <col min="17" max="17" width="23.5" customWidth="1"/>
    <col min="18" max="18" width="14.33203125" style="18" customWidth="1"/>
    <col min="19" max="19" width="16.6640625" customWidth="1"/>
    <col min="20" max="20" width="11" customWidth="1"/>
    <col min="21" max="21" width="12.33203125" customWidth="1"/>
  </cols>
  <sheetData>
    <row r="1" spans="1:21" ht="16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/>
      <c r="G1" s="2" t="s">
        <v>8218</v>
      </c>
      <c r="H1" s="2" t="s">
        <v>8223</v>
      </c>
      <c r="I1" s="2" t="s">
        <v>8245</v>
      </c>
      <c r="J1" s="2" t="s">
        <v>8259</v>
      </c>
      <c r="K1" s="15" t="s">
        <v>8368</v>
      </c>
      <c r="L1" s="2" t="s">
        <v>8260</v>
      </c>
      <c r="M1" s="16" t="s">
        <v>8367</v>
      </c>
      <c r="N1" s="2" t="s">
        <v>8261</v>
      </c>
      <c r="O1" s="2" t="s">
        <v>8262</v>
      </c>
      <c r="P1" s="2" t="s">
        <v>8263</v>
      </c>
      <c r="Q1" s="2" t="s">
        <v>8264</v>
      </c>
      <c r="R1" s="8" t="s">
        <v>8306</v>
      </c>
      <c r="S1" s="7" t="s">
        <v>8307</v>
      </c>
      <c r="T1" s="7" t="s">
        <v>8308</v>
      </c>
      <c r="U1" s="7" t="s">
        <v>8309</v>
      </c>
    </row>
    <row r="2" spans="1:21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tr">
        <f>IF(E2&gt;=D2,"successful")</f>
        <v>successful</v>
      </c>
      <c r="G2" s="4" t="s">
        <v>8219</v>
      </c>
      <c r="H2" s="4" t="s">
        <v>8224</v>
      </c>
      <c r="I2" s="4" t="s">
        <v>8246</v>
      </c>
      <c r="J2" s="4">
        <v>1437620400</v>
      </c>
      <c r="K2" s="13">
        <f>(J2/60)/60/24+DATE(1970,1,1)+(-4/24)</f>
        <v>42207.958333333336</v>
      </c>
      <c r="L2" s="4">
        <v>1434931811</v>
      </c>
      <c r="M2" s="13">
        <f>(L2/60)/60/24+DATE(1970,1,1)+(-4/24)</f>
        <v>42176.840405092596</v>
      </c>
      <c r="N2" s="4" t="b">
        <v>0</v>
      </c>
      <c r="O2" s="4">
        <v>182</v>
      </c>
      <c r="P2" s="4" t="b">
        <v>1</v>
      </c>
      <c r="Q2" s="4" t="s">
        <v>8265</v>
      </c>
      <c r="R2" s="17">
        <f>E2/D2*100</f>
        <v>136.85882352941178</v>
      </c>
      <c r="S2">
        <f>AVERAGEIF(O:O,O2,E:E)</f>
        <v>12651.333333333334</v>
      </c>
      <c r="T2" t="str">
        <f>LEFT(Q2,FIND("/",Q2)-1)</f>
        <v>film &amp; video</v>
      </c>
      <c r="U2" t="str">
        <f>RIGHT(Q2,LEN(Q2)-FIND("/",Q2))</f>
        <v>television</v>
      </c>
    </row>
    <row r="3" spans="1:21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tr">
        <f t="shared" ref="F3:F66" si="0">IF(E3&gt;=D3,"successful")</f>
        <v>successful</v>
      </c>
      <c r="G3" s="4" t="s">
        <v>8219</v>
      </c>
      <c r="H3" s="4" t="s">
        <v>8224</v>
      </c>
      <c r="I3" s="4" t="s">
        <v>8246</v>
      </c>
      <c r="J3" s="4">
        <v>1488464683</v>
      </c>
      <c r="K3" s="13">
        <f t="shared" ref="K3:K66" si="1">(J3/60)/60/24+DATE(1970,1,1)+(-4/24)</f>
        <v>42796.433831018519</v>
      </c>
      <c r="L3" s="4">
        <v>1485872683</v>
      </c>
      <c r="M3" s="13">
        <f t="shared" ref="M3:M66" si="2">(L3/60)/60/24+DATE(1970,1,1)+(-4/24)</f>
        <v>42766.433831018519</v>
      </c>
      <c r="N3" s="4" t="b">
        <v>0</v>
      </c>
      <c r="O3" s="4">
        <v>79</v>
      </c>
      <c r="P3" s="4" t="b">
        <v>1</v>
      </c>
      <c r="Q3" s="4" t="s">
        <v>8265</v>
      </c>
      <c r="R3" s="17">
        <f>E3/D3*100</f>
        <v>142.60827250608273</v>
      </c>
      <c r="S3">
        <f>AVERAGEIF(O:O,O3,E:E)</f>
        <v>5590.7553846153851</v>
      </c>
      <c r="T3" t="str">
        <f t="shared" ref="T3:T66" si="3">LEFT(Q3,FIND("/",Q3)-1)</f>
        <v>film &amp; video</v>
      </c>
      <c r="U3" t="str">
        <f t="shared" ref="U3:U66" si="4">RIGHT(Q3,LEN(Q3)-FIND("/",Q3))</f>
        <v>television</v>
      </c>
    </row>
    <row r="4" spans="1:21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tr">
        <f t="shared" si="0"/>
        <v>successful</v>
      </c>
      <c r="G4" s="4" t="s">
        <v>8219</v>
      </c>
      <c r="H4" s="4" t="s">
        <v>8225</v>
      </c>
      <c r="I4" s="4" t="s">
        <v>8247</v>
      </c>
      <c r="J4" s="4">
        <v>1455555083</v>
      </c>
      <c r="K4" s="13">
        <f t="shared" si="1"/>
        <v>42415.535682870373</v>
      </c>
      <c r="L4" s="4">
        <v>1454691083</v>
      </c>
      <c r="M4" s="13">
        <f t="shared" si="2"/>
        <v>42405.535682870373</v>
      </c>
      <c r="N4" s="4" t="b">
        <v>0</v>
      </c>
      <c r="O4" s="4">
        <v>35</v>
      </c>
      <c r="P4" s="4" t="b">
        <v>1</v>
      </c>
      <c r="Q4" s="4" t="s">
        <v>8265</v>
      </c>
      <c r="R4" s="17">
        <f>E4/D4*100</f>
        <v>105</v>
      </c>
      <c r="S4">
        <f>AVERAGEIF(O:O,O4,E:E)</f>
        <v>3370.6326923076922</v>
      </c>
      <c r="T4" t="str">
        <f t="shared" si="3"/>
        <v>film &amp; video</v>
      </c>
      <c r="U4" t="str">
        <f t="shared" si="4"/>
        <v>television</v>
      </c>
    </row>
    <row r="5" spans="1:21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tr">
        <f t="shared" si="0"/>
        <v>successful</v>
      </c>
      <c r="G5" s="4" t="s">
        <v>8219</v>
      </c>
      <c r="H5" s="4" t="s">
        <v>8224</v>
      </c>
      <c r="I5" s="4" t="s">
        <v>8246</v>
      </c>
      <c r="J5" s="4">
        <v>1407414107</v>
      </c>
      <c r="K5" s="13">
        <f t="shared" si="1"/>
        <v>41858.348460648151</v>
      </c>
      <c r="L5" s="4">
        <v>1404822107</v>
      </c>
      <c r="M5" s="13">
        <f t="shared" si="2"/>
        <v>41828.348460648151</v>
      </c>
      <c r="N5" s="4" t="b">
        <v>0</v>
      </c>
      <c r="O5" s="4">
        <v>150</v>
      </c>
      <c r="P5" s="4" t="b">
        <v>1</v>
      </c>
      <c r="Q5" s="4" t="s">
        <v>8265</v>
      </c>
      <c r="R5" s="17">
        <f>E5/D5*100</f>
        <v>103.89999999999999</v>
      </c>
      <c r="S5">
        <f>AVERAGEIF(O:O,O5,E:E)</f>
        <v>12890.206</v>
      </c>
      <c r="T5" t="str">
        <f t="shared" si="3"/>
        <v>film &amp; video</v>
      </c>
      <c r="U5" t="str">
        <f t="shared" si="4"/>
        <v>television</v>
      </c>
    </row>
    <row r="6" spans="1:21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tr">
        <f t="shared" si="0"/>
        <v>successful</v>
      </c>
      <c r="G6" s="4" t="s">
        <v>8219</v>
      </c>
      <c r="H6" s="4" t="s">
        <v>8224</v>
      </c>
      <c r="I6" s="4" t="s">
        <v>8246</v>
      </c>
      <c r="J6" s="4">
        <v>1450555279</v>
      </c>
      <c r="K6" s="13">
        <f t="shared" si="1"/>
        <v>42357.667581018519</v>
      </c>
      <c r="L6" s="4">
        <v>1447963279</v>
      </c>
      <c r="M6" s="13">
        <f t="shared" si="2"/>
        <v>42327.667581018519</v>
      </c>
      <c r="N6" s="4" t="b">
        <v>0</v>
      </c>
      <c r="O6" s="4">
        <v>284</v>
      </c>
      <c r="P6" s="4" t="b">
        <v>1</v>
      </c>
      <c r="Q6" s="4" t="s">
        <v>8265</v>
      </c>
      <c r="R6" s="17">
        <f>E6/D6*100</f>
        <v>122.99154545454545</v>
      </c>
      <c r="S6">
        <f>AVERAGEIF(O:O,O6,E:E)</f>
        <v>31826.5</v>
      </c>
      <c r="T6" t="str">
        <f t="shared" si="3"/>
        <v>film &amp; video</v>
      </c>
      <c r="U6" t="str">
        <f t="shared" si="4"/>
        <v>television</v>
      </c>
    </row>
    <row r="7" spans="1:21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tr">
        <f t="shared" si="0"/>
        <v>successful</v>
      </c>
      <c r="G7" s="4" t="s">
        <v>8219</v>
      </c>
      <c r="H7" s="4" t="s">
        <v>8224</v>
      </c>
      <c r="I7" s="4" t="s">
        <v>8246</v>
      </c>
      <c r="J7" s="4">
        <v>1469770500</v>
      </c>
      <c r="K7" s="13">
        <f t="shared" si="1"/>
        <v>42580.065972222226</v>
      </c>
      <c r="L7" s="4">
        <v>1468362207</v>
      </c>
      <c r="M7" s="13">
        <f t="shared" si="2"/>
        <v>42563.766284722224</v>
      </c>
      <c r="N7" s="4" t="b">
        <v>0</v>
      </c>
      <c r="O7" s="4">
        <v>47</v>
      </c>
      <c r="P7" s="4" t="b">
        <v>1</v>
      </c>
      <c r="Q7" s="4" t="s">
        <v>8265</v>
      </c>
      <c r="R7" s="17">
        <f>E7/D7*100</f>
        <v>109.77744436109028</v>
      </c>
      <c r="S7">
        <f>AVERAGEIF(O:O,O7,E:E)</f>
        <v>4347.336956521739</v>
      </c>
      <c r="T7" t="str">
        <f t="shared" si="3"/>
        <v>film &amp; video</v>
      </c>
      <c r="U7" t="str">
        <f t="shared" si="4"/>
        <v>television</v>
      </c>
    </row>
    <row r="8" spans="1:21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tr">
        <f t="shared" si="0"/>
        <v>successful</v>
      </c>
      <c r="G8" s="4" t="s">
        <v>8219</v>
      </c>
      <c r="H8" s="4" t="s">
        <v>8224</v>
      </c>
      <c r="I8" s="4" t="s">
        <v>8246</v>
      </c>
      <c r="J8" s="4">
        <v>1402710250</v>
      </c>
      <c r="K8" s="13">
        <f t="shared" si="1"/>
        <v>41803.905671296299</v>
      </c>
      <c r="L8" s="4">
        <v>1401846250</v>
      </c>
      <c r="M8" s="13">
        <f t="shared" si="2"/>
        <v>41793.905671296299</v>
      </c>
      <c r="N8" s="4" t="b">
        <v>0</v>
      </c>
      <c r="O8" s="4">
        <v>58</v>
      </c>
      <c r="P8" s="4" t="b">
        <v>1</v>
      </c>
      <c r="Q8" s="4" t="s">
        <v>8265</v>
      </c>
      <c r="R8" s="17">
        <f>E8/D8*100</f>
        <v>106.4875</v>
      </c>
      <c r="S8">
        <f>AVERAGEIF(O:O,O8,E:E)</f>
        <v>5705.3728571428574</v>
      </c>
      <c r="T8" t="str">
        <f t="shared" si="3"/>
        <v>film &amp; video</v>
      </c>
      <c r="U8" t="str">
        <f t="shared" si="4"/>
        <v>television</v>
      </c>
    </row>
    <row r="9" spans="1:21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tr">
        <f t="shared" si="0"/>
        <v>successful</v>
      </c>
      <c r="G9" s="4" t="s">
        <v>8219</v>
      </c>
      <c r="H9" s="4" t="s">
        <v>8224</v>
      </c>
      <c r="I9" s="4" t="s">
        <v>8246</v>
      </c>
      <c r="J9" s="4">
        <v>1467680867</v>
      </c>
      <c r="K9" s="13">
        <f t="shared" si="1"/>
        <v>42555.880405092597</v>
      </c>
      <c r="L9" s="4">
        <v>1464224867</v>
      </c>
      <c r="M9" s="13">
        <f t="shared" si="2"/>
        <v>42515.880405092597</v>
      </c>
      <c r="N9" s="4" t="b">
        <v>0</v>
      </c>
      <c r="O9" s="4">
        <v>57</v>
      </c>
      <c r="P9" s="4" t="b">
        <v>1</v>
      </c>
      <c r="Q9" s="4" t="s">
        <v>8265</v>
      </c>
      <c r="R9" s="17">
        <f>E9/D9*100</f>
        <v>101.22222222222221</v>
      </c>
      <c r="S9">
        <f>AVERAGEIF(O:O,O9,E:E)</f>
        <v>5781.163043478261</v>
      </c>
      <c r="T9" t="str">
        <f t="shared" si="3"/>
        <v>film &amp; video</v>
      </c>
      <c r="U9" t="str">
        <f t="shared" si="4"/>
        <v>television</v>
      </c>
    </row>
    <row r="10" spans="1:21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tr">
        <f t="shared" si="0"/>
        <v>successful</v>
      </c>
      <c r="G10" s="4" t="s">
        <v>8219</v>
      </c>
      <c r="H10" s="4" t="s">
        <v>8224</v>
      </c>
      <c r="I10" s="4" t="s">
        <v>8246</v>
      </c>
      <c r="J10" s="4">
        <v>1460754000</v>
      </c>
      <c r="K10" s="13">
        <f t="shared" si="1"/>
        <v>42475.708333333336</v>
      </c>
      <c r="L10" s="4">
        <v>1460155212</v>
      </c>
      <c r="M10" s="13">
        <f t="shared" si="2"/>
        <v>42468.777916666666</v>
      </c>
      <c r="N10" s="4" t="b">
        <v>0</v>
      </c>
      <c r="O10" s="4">
        <v>12</v>
      </c>
      <c r="P10" s="4" t="b">
        <v>1</v>
      </c>
      <c r="Q10" s="4" t="s">
        <v>8265</v>
      </c>
      <c r="R10" s="17">
        <f>E10/D10*100</f>
        <v>100.04342857142856</v>
      </c>
      <c r="S10">
        <f>AVERAGEIF(O:O,O10,E:E)</f>
        <v>1176.7069565217391</v>
      </c>
      <c r="T10" t="str">
        <f t="shared" si="3"/>
        <v>film &amp; video</v>
      </c>
      <c r="U10" t="str">
        <f t="shared" si="4"/>
        <v>television</v>
      </c>
    </row>
    <row r="11" spans="1:21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tr">
        <f t="shared" si="0"/>
        <v>successful</v>
      </c>
      <c r="G11" s="4" t="s">
        <v>8219</v>
      </c>
      <c r="H11" s="4" t="s">
        <v>8224</v>
      </c>
      <c r="I11" s="4" t="s">
        <v>8246</v>
      </c>
      <c r="J11" s="4">
        <v>1460860144</v>
      </c>
      <c r="K11" s="13">
        <f t="shared" si="1"/>
        <v>42476.936851851853</v>
      </c>
      <c r="L11" s="4">
        <v>1458268144</v>
      </c>
      <c r="M11" s="13">
        <f t="shared" si="2"/>
        <v>42446.936851851853</v>
      </c>
      <c r="N11" s="4" t="b">
        <v>0</v>
      </c>
      <c r="O11" s="4">
        <v>20</v>
      </c>
      <c r="P11" s="4" t="b">
        <v>1</v>
      </c>
      <c r="Q11" s="4" t="s">
        <v>8265</v>
      </c>
      <c r="R11" s="17">
        <f>E11/D11*100</f>
        <v>125.998</v>
      </c>
      <c r="S11">
        <f>AVERAGEIF(O:O,O11,E:E)</f>
        <v>1494.1595454545457</v>
      </c>
      <c r="T11" t="str">
        <f t="shared" si="3"/>
        <v>film &amp; video</v>
      </c>
      <c r="U11" t="str">
        <f t="shared" si="4"/>
        <v>television</v>
      </c>
    </row>
    <row r="12" spans="1:21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tr">
        <f t="shared" si="0"/>
        <v>successful</v>
      </c>
      <c r="G12" s="4" t="s">
        <v>8219</v>
      </c>
      <c r="H12" s="4" t="s">
        <v>8224</v>
      </c>
      <c r="I12" s="4" t="s">
        <v>8246</v>
      </c>
      <c r="J12" s="4">
        <v>1403660279</v>
      </c>
      <c r="K12" s="13">
        <f t="shared" si="1"/>
        <v>41814.901377314818</v>
      </c>
      <c r="L12" s="4">
        <v>1400636279</v>
      </c>
      <c r="M12" s="13">
        <f t="shared" si="2"/>
        <v>41779.901377314818</v>
      </c>
      <c r="N12" s="4" t="b">
        <v>0</v>
      </c>
      <c r="O12" s="4">
        <v>19</v>
      </c>
      <c r="P12" s="4" t="b">
        <v>1</v>
      </c>
      <c r="Q12" s="4" t="s">
        <v>8265</v>
      </c>
      <c r="R12" s="17">
        <f>E12/D12*100</f>
        <v>100.49999999999999</v>
      </c>
      <c r="S12">
        <f>AVERAGEIF(O:O,O12,E:E)</f>
        <v>2005.9729729729729</v>
      </c>
      <c r="T12" t="str">
        <f t="shared" si="3"/>
        <v>film &amp; video</v>
      </c>
      <c r="U12" t="str">
        <f t="shared" si="4"/>
        <v>television</v>
      </c>
    </row>
    <row r="13" spans="1:21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tr">
        <f t="shared" si="0"/>
        <v>successful</v>
      </c>
      <c r="G13" s="4" t="s">
        <v>8219</v>
      </c>
      <c r="H13" s="4" t="s">
        <v>8224</v>
      </c>
      <c r="I13" s="4" t="s">
        <v>8246</v>
      </c>
      <c r="J13" s="4">
        <v>1471834800</v>
      </c>
      <c r="K13" s="13">
        <f t="shared" si="1"/>
        <v>42603.958333333336</v>
      </c>
      <c r="L13" s="4">
        <v>1469126462</v>
      </c>
      <c r="M13" s="13">
        <f t="shared" si="2"/>
        <v>42572.611828703702</v>
      </c>
      <c r="N13" s="4" t="b">
        <v>0</v>
      </c>
      <c r="O13" s="4">
        <v>75</v>
      </c>
      <c r="P13" s="4" t="b">
        <v>1</v>
      </c>
      <c r="Q13" s="4" t="s">
        <v>8265</v>
      </c>
      <c r="R13" s="17">
        <f>E13/D13*100</f>
        <v>120.5</v>
      </c>
      <c r="S13">
        <f>AVERAGEIF(O:O,O13,E:E)</f>
        <v>6039.7753846153846</v>
      </c>
      <c r="T13" t="str">
        <f t="shared" si="3"/>
        <v>film &amp; video</v>
      </c>
      <c r="U13" t="str">
        <f t="shared" si="4"/>
        <v>television</v>
      </c>
    </row>
    <row r="14" spans="1:21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tr">
        <f t="shared" si="0"/>
        <v>successful</v>
      </c>
      <c r="G14" s="4" t="s">
        <v>8219</v>
      </c>
      <c r="H14" s="4" t="s">
        <v>8224</v>
      </c>
      <c r="I14" s="4" t="s">
        <v>8246</v>
      </c>
      <c r="J14" s="4">
        <v>1405479600</v>
      </c>
      <c r="K14" s="13">
        <f t="shared" si="1"/>
        <v>41835.958333333336</v>
      </c>
      <c r="L14" s="4">
        <v>1401642425</v>
      </c>
      <c r="M14" s="13">
        <f t="shared" si="2"/>
        <v>41791.546585648153</v>
      </c>
      <c r="N14" s="4" t="b">
        <v>0</v>
      </c>
      <c r="O14" s="4">
        <v>827</v>
      </c>
      <c r="P14" s="4" t="b">
        <v>1</v>
      </c>
      <c r="Q14" s="4" t="s">
        <v>8265</v>
      </c>
      <c r="R14" s="17">
        <f>E14/D14*100</f>
        <v>165.29333333333335</v>
      </c>
      <c r="S14">
        <f>AVERAGEIF(O:O,O14,E:E)</f>
        <v>49588</v>
      </c>
      <c r="T14" t="str">
        <f t="shared" si="3"/>
        <v>film &amp; video</v>
      </c>
      <c r="U14" t="str">
        <f t="shared" si="4"/>
        <v>television</v>
      </c>
    </row>
    <row r="15" spans="1:21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tr">
        <f t="shared" si="0"/>
        <v>successful</v>
      </c>
      <c r="G15" s="4" t="s">
        <v>8219</v>
      </c>
      <c r="H15" s="4" t="s">
        <v>8224</v>
      </c>
      <c r="I15" s="4" t="s">
        <v>8246</v>
      </c>
      <c r="J15" s="4">
        <v>1466713620</v>
      </c>
      <c r="K15" s="13">
        <f t="shared" si="1"/>
        <v>42544.685416666667</v>
      </c>
      <c r="L15" s="4">
        <v>1463588109</v>
      </c>
      <c r="M15" s="13">
        <f t="shared" si="2"/>
        <v>42508.510520833333</v>
      </c>
      <c r="N15" s="4" t="b">
        <v>0</v>
      </c>
      <c r="O15" s="4">
        <v>51</v>
      </c>
      <c r="P15" s="4" t="b">
        <v>1</v>
      </c>
      <c r="Q15" s="4" t="s">
        <v>8265</v>
      </c>
      <c r="R15" s="17">
        <f>E15/D15*100</f>
        <v>159.97142857142856</v>
      </c>
      <c r="S15">
        <f>AVERAGEIF(O:O,O15,E:E)</f>
        <v>3143.8429999999998</v>
      </c>
      <c r="T15" t="str">
        <f t="shared" si="3"/>
        <v>film &amp; video</v>
      </c>
      <c r="U15" t="str">
        <f t="shared" si="4"/>
        <v>television</v>
      </c>
    </row>
    <row r="16" spans="1:21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tr">
        <f t="shared" si="0"/>
        <v>successful</v>
      </c>
      <c r="G16" s="4" t="s">
        <v>8219</v>
      </c>
      <c r="H16" s="4" t="s">
        <v>8226</v>
      </c>
      <c r="I16" s="4" t="s">
        <v>8248</v>
      </c>
      <c r="J16" s="4">
        <v>1405259940</v>
      </c>
      <c r="K16" s="13">
        <f t="shared" si="1"/>
        <v>41833.415972222225</v>
      </c>
      <c r="L16" s="4">
        <v>1403051888</v>
      </c>
      <c r="M16" s="13">
        <f t="shared" si="2"/>
        <v>41807.859814814816</v>
      </c>
      <c r="N16" s="4" t="b">
        <v>0</v>
      </c>
      <c r="O16" s="4">
        <v>41</v>
      </c>
      <c r="P16" s="4" t="b">
        <v>1</v>
      </c>
      <c r="Q16" s="4" t="s">
        <v>8265</v>
      </c>
      <c r="R16" s="17">
        <f>E16/D16*100</f>
        <v>100.93333333333334</v>
      </c>
      <c r="S16">
        <f>AVERAGEIF(O:O,O16,E:E)</f>
        <v>2792.8691304347826</v>
      </c>
      <c r="T16" t="str">
        <f t="shared" si="3"/>
        <v>film &amp; video</v>
      </c>
      <c r="U16" t="str">
        <f t="shared" si="4"/>
        <v>television</v>
      </c>
    </row>
    <row r="17" spans="1:21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tr">
        <f t="shared" si="0"/>
        <v>successful</v>
      </c>
      <c r="G17" s="4" t="s">
        <v>8219</v>
      </c>
      <c r="H17" s="4" t="s">
        <v>8227</v>
      </c>
      <c r="I17" s="4" t="s">
        <v>8249</v>
      </c>
      <c r="J17" s="4">
        <v>1443384840</v>
      </c>
      <c r="K17" s="13">
        <f t="shared" si="1"/>
        <v>42274.676388888889</v>
      </c>
      <c r="L17" s="4">
        <v>1441790658</v>
      </c>
      <c r="M17" s="13">
        <f t="shared" si="2"/>
        <v>42256.225208333337</v>
      </c>
      <c r="N17" s="4" t="b">
        <v>0</v>
      </c>
      <c r="O17" s="4">
        <v>98</v>
      </c>
      <c r="P17" s="4" t="b">
        <v>1</v>
      </c>
      <c r="Q17" s="4" t="s">
        <v>8265</v>
      </c>
      <c r="R17" s="17">
        <f>E17/D17*100</f>
        <v>106.60000000000001</v>
      </c>
      <c r="S17">
        <f>AVERAGEIF(O:O,O17,E:E)</f>
        <v>7234.5714285714284</v>
      </c>
      <c r="T17" t="str">
        <f t="shared" si="3"/>
        <v>film &amp; video</v>
      </c>
      <c r="U17" t="str">
        <f t="shared" si="4"/>
        <v>television</v>
      </c>
    </row>
    <row r="18" spans="1:21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tr">
        <f t="shared" si="0"/>
        <v>successful</v>
      </c>
      <c r="G18" s="4" t="s">
        <v>8219</v>
      </c>
      <c r="H18" s="4" t="s">
        <v>8224</v>
      </c>
      <c r="I18" s="4" t="s">
        <v>8246</v>
      </c>
      <c r="J18" s="4">
        <v>1402896600</v>
      </c>
      <c r="K18" s="13">
        <f t="shared" si="1"/>
        <v>41806.0625</v>
      </c>
      <c r="L18" s="4">
        <v>1398971211</v>
      </c>
      <c r="M18" s="13">
        <f t="shared" si="2"/>
        <v>41760.62975694445</v>
      </c>
      <c r="N18" s="4" t="b">
        <v>0</v>
      </c>
      <c r="O18" s="4">
        <v>70</v>
      </c>
      <c r="P18" s="4" t="b">
        <v>1</v>
      </c>
      <c r="Q18" s="4" t="s">
        <v>8265</v>
      </c>
      <c r="R18" s="17">
        <f>E18/D18*100</f>
        <v>100.24166666666667</v>
      </c>
      <c r="S18">
        <f>AVERAGEIF(O:O,O18,E:E)</f>
        <v>15630.539500000003</v>
      </c>
      <c r="T18" t="str">
        <f t="shared" si="3"/>
        <v>film &amp; video</v>
      </c>
      <c r="U18" t="str">
        <f t="shared" si="4"/>
        <v>television</v>
      </c>
    </row>
    <row r="19" spans="1:21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tr">
        <f t="shared" si="0"/>
        <v>successful</v>
      </c>
      <c r="G19" s="4" t="s">
        <v>8219</v>
      </c>
      <c r="H19" s="4" t="s">
        <v>8225</v>
      </c>
      <c r="I19" s="4" t="s">
        <v>8247</v>
      </c>
      <c r="J19" s="4">
        <v>1415126022</v>
      </c>
      <c r="K19" s="13">
        <f t="shared" si="1"/>
        <v>41947.606736111113</v>
      </c>
      <c r="L19" s="4">
        <v>1412530422</v>
      </c>
      <c r="M19" s="13">
        <f t="shared" si="2"/>
        <v>41917.565069444448</v>
      </c>
      <c r="N19" s="4" t="b">
        <v>0</v>
      </c>
      <c r="O19" s="4">
        <v>36</v>
      </c>
      <c r="P19" s="4" t="b">
        <v>1</v>
      </c>
      <c r="Q19" s="4" t="s">
        <v>8265</v>
      </c>
      <c r="R19" s="17">
        <f>E19/D19*100</f>
        <v>100.66666666666666</v>
      </c>
      <c r="S19">
        <f>AVERAGEIF(O:O,O19,E:E)</f>
        <v>2893.0464999999999</v>
      </c>
      <c r="T19" t="str">
        <f t="shared" si="3"/>
        <v>film &amp; video</v>
      </c>
      <c r="U19" t="str">
        <f t="shared" si="4"/>
        <v>television</v>
      </c>
    </row>
    <row r="20" spans="1:21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tr">
        <f t="shared" si="0"/>
        <v>successful</v>
      </c>
      <c r="G20" s="4" t="s">
        <v>8219</v>
      </c>
      <c r="H20" s="4" t="s">
        <v>8224</v>
      </c>
      <c r="I20" s="4" t="s">
        <v>8246</v>
      </c>
      <c r="J20" s="4">
        <v>1410958856</v>
      </c>
      <c r="K20" s="13">
        <f t="shared" si="1"/>
        <v>41899.375648148154</v>
      </c>
      <c r="L20" s="4">
        <v>1408366856</v>
      </c>
      <c r="M20" s="13">
        <f t="shared" si="2"/>
        <v>41869.375648148154</v>
      </c>
      <c r="N20" s="4" t="b">
        <v>0</v>
      </c>
      <c r="O20" s="4">
        <v>342</v>
      </c>
      <c r="P20" s="4" t="b">
        <v>1</v>
      </c>
      <c r="Q20" s="4" t="s">
        <v>8265</v>
      </c>
      <c r="R20" s="17">
        <f>E20/D20*100</f>
        <v>106.32110000000002</v>
      </c>
      <c r="S20">
        <f>AVERAGEIF(O:O,O20,E:E)</f>
        <v>31896.33</v>
      </c>
      <c r="T20" t="str">
        <f t="shared" si="3"/>
        <v>film &amp; video</v>
      </c>
      <c r="U20" t="str">
        <f t="shared" si="4"/>
        <v>television</v>
      </c>
    </row>
    <row r="21" spans="1:21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tr">
        <f t="shared" si="0"/>
        <v>successful</v>
      </c>
      <c r="G21" s="4" t="s">
        <v>8219</v>
      </c>
      <c r="H21" s="4" t="s">
        <v>8224</v>
      </c>
      <c r="I21" s="4" t="s">
        <v>8246</v>
      </c>
      <c r="J21" s="4">
        <v>1437420934</v>
      </c>
      <c r="K21" s="13">
        <f t="shared" si="1"/>
        <v>42205.649699074078</v>
      </c>
      <c r="L21" s="4">
        <v>1434828934</v>
      </c>
      <c r="M21" s="13">
        <f t="shared" si="2"/>
        <v>42175.649699074078</v>
      </c>
      <c r="N21" s="4" t="b">
        <v>0</v>
      </c>
      <c r="O21" s="4">
        <v>22</v>
      </c>
      <c r="P21" s="4" t="b">
        <v>1</v>
      </c>
      <c r="Q21" s="4" t="s">
        <v>8265</v>
      </c>
      <c r="R21" s="17">
        <f>E21/D21*100</f>
        <v>145.29411764705881</v>
      </c>
      <c r="S21">
        <f>AVERAGEIF(O:O,O21,E:E)</f>
        <v>1547.9137931034484</v>
      </c>
      <c r="T21" t="str">
        <f t="shared" si="3"/>
        <v>film &amp; video</v>
      </c>
      <c r="U21" t="str">
        <f t="shared" si="4"/>
        <v>television</v>
      </c>
    </row>
    <row r="22" spans="1:21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tr">
        <f t="shared" si="0"/>
        <v>successful</v>
      </c>
      <c r="G22" s="4" t="s">
        <v>8219</v>
      </c>
      <c r="H22" s="4" t="s">
        <v>8224</v>
      </c>
      <c r="I22" s="4" t="s">
        <v>8246</v>
      </c>
      <c r="J22" s="4">
        <v>1442167912</v>
      </c>
      <c r="K22" s="13">
        <f t="shared" si="1"/>
        <v>42260.591574074082</v>
      </c>
      <c r="L22" s="4">
        <v>1436983912</v>
      </c>
      <c r="M22" s="13">
        <f t="shared" si="2"/>
        <v>42200.591574074082</v>
      </c>
      <c r="N22" s="4" t="b">
        <v>0</v>
      </c>
      <c r="O22" s="4">
        <v>25</v>
      </c>
      <c r="P22" s="4" t="b">
        <v>1</v>
      </c>
      <c r="Q22" s="4" t="s">
        <v>8265</v>
      </c>
      <c r="R22" s="17">
        <f>E22/D22*100</f>
        <v>100.2</v>
      </c>
      <c r="S22">
        <f>AVERAGEIF(O:O,O22,E:E)</f>
        <v>1634.83275</v>
      </c>
      <c r="T22" t="str">
        <f t="shared" si="3"/>
        <v>film &amp; video</v>
      </c>
      <c r="U22" t="str">
        <f t="shared" si="4"/>
        <v>television</v>
      </c>
    </row>
    <row r="23" spans="1:21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tr">
        <f t="shared" si="0"/>
        <v>successful</v>
      </c>
      <c r="G23" s="4" t="s">
        <v>8219</v>
      </c>
      <c r="H23" s="4" t="s">
        <v>8224</v>
      </c>
      <c r="I23" s="4" t="s">
        <v>8246</v>
      </c>
      <c r="J23" s="4">
        <v>1411743789</v>
      </c>
      <c r="K23" s="13">
        <f t="shared" si="1"/>
        <v>41908.460520833338</v>
      </c>
      <c r="L23" s="4">
        <v>1409151789</v>
      </c>
      <c r="M23" s="13">
        <f t="shared" si="2"/>
        <v>41878.460520833338</v>
      </c>
      <c r="N23" s="4" t="b">
        <v>0</v>
      </c>
      <c r="O23" s="4">
        <v>101</v>
      </c>
      <c r="P23" s="4" t="b">
        <v>1</v>
      </c>
      <c r="Q23" s="4" t="s">
        <v>8265</v>
      </c>
      <c r="R23" s="17">
        <f>E23/D23*100</f>
        <v>109.13513513513513</v>
      </c>
      <c r="S23">
        <f>AVERAGEIF(O:O,O23,E:E)</f>
        <v>11721.333333333334</v>
      </c>
      <c r="T23" t="str">
        <f t="shared" si="3"/>
        <v>film &amp; video</v>
      </c>
      <c r="U23" t="str">
        <f t="shared" si="4"/>
        <v>television</v>
      </c>
    </row>
    <row r="24" spans="1:21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tr">
        <f t="shared" si="0"/>
        <v>successful</v>
      </c>
      <c r="G24" s="4" t="s">
        <v>8219</v>
      </c>
      <c r="H24" s="4" t="s">
        <v>8224</v>
      </c>
      <c r="I24" s="4" t="s">
        <v>8246</v>
      </c>
      <c r="J24" s="4">
        <v>1420099140</v>
      </c>
      <c r="K24" s="13">
        <f t="shared" si="1"/>
        <v>42005.165972222225</v>
      </c>
      <c r="L24" s="4">
        <v>1418766740</v>
      </c>
      <c r="M24" s="13">
        <f t="shared" si="2"/>
        <v>41989.744675925926</v>
      </c>
      <c r="N24" s="4" t="b">
        <v>0</v>
      </c>
      <c r="O24" s="4">
        <v>8</v>
      </c>
      <c r="P24" s="4" t="b">
        <v>1</v>
      </c>
      <c r="Q24" s="4" t="s">
        <v>8265</v>
      </c>
      <c r="R24" s="17">
        <f>E24/D24*100</f>
        <v>117.14285714285715</v>
      </c>
      <c r="S24">
        <f>AVERAGEIF(O:O,O24,E:E)</f>
        <v>570.671875</v>
      </c>
      <c r="T24" t="str">
        <f t="shared" si="3"/>
        <v>film &amp; video</v>
      </c>
      <c r="U24" t="str">
        <f t="shared" si="4"/>
        <v>television</v>
      </c>
    </row>
    <row r="25" spans="1:21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tr">
        <f t="shared" si="0"/>
        <v>successful</v>
      </c>
      <c r="G25" s="4" t="s">
        <v>8219</v>
      </c>
      <c r="H25" s="4" t="s">
        <v>8224</v>
      </c>
      <c r="I25" s="4" t="s">
        <v>8246</v>
      </c>
      <c r="J25" s="4">
        <v>1430407200</v>
      </c>
      <c r="K25" s="13">
        <f t="shared" si="1"/>
        <v>42124.472222222226</v>
      </c>
      <c r="L25" s="4">
        <v>1428086501</v>
      </c>
      <c r="M25" s="13">
        <f t="shared" si="2"/>
        <v>42097.612280092595</v>
      </c>
      <c r="N25" s="4" t="b">
        <v>0</v>
      </c>
      <c r="O25" s="4">
        <v>23</v>
      </c>
      <c r="P25" s="4" t="b">
        <v>1</v>
      </c>
      <c r="Q25" s="4" t="s">
        <v>8265</v>
      </c>
      <c r="R25" s="17">
        <f>E25/D25*100</f>
        <v>118.5</v>
      </c>
      <c r="S25">
        <f>AVERAGEIF(O:O,O25,E:E)</f>
        <v>2210.1433333333334</v>
      </c>
      <c r="T25" t="str">
        <f t="shared" si="3"/>
        <v>film &amp; video</v>
      </c>
      <c r="U25" t="str">
        <f t="shared" si="4"/>
        <v>television</v>
      </c>
    </row>
    <row r="26" spans="1:21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tr">
        <f t="shared" si="0"/>
        <v>successful</v>
      </c>
      <c r="G26" s="4" t="s">
        <v>8219</v>
      </c>
      <c r="H26" s="4" t="s">
        <v>8224</v>
      </c>
      <c r="I26" s="4" t="s">
        <v>8246</v>
      </c>
      <c r="J26" s="4">
        <v>1442345940</v>
      </c>
      <c r="K26" s="13">
        <f t="shared" si="1"/>
        <v>42262.652083333342</v>
      </c>
      <c r="L26" s="4">
        <v>1439494863</v>
      </c>
      <c r="M26" s="13">
        <f t="shared" si="2"/>
        <v>42229.653506944444</v>
      </c>
      <c r="N26" s="4" t="b">
        <v>0</v>
      </c>
      <c r="O26" s="4">
        <v>574</v>
      </c>
      <c r="P26" s="4" t="b">
        <v>1</v>
      </c>
      <c r="Q26" s="4" t="s">
        <v>8265</v>
      </c>
      <c r="R26" s="17">
        <f>E26/D26*100</f>
        <v>108.80768571428572</v>
      </c>
      <c r="S26">
        <f>AVERAGEIF(O:O,O26,E:E)</f>
        <v>38082.69</v>
      </c>
      <c r="T26" t="str">
        <f t="shared" si="3"/>
        <v>film &amp; video</v>
      </c>
      <c r="U26" t="str">
        <f t="shared" si="4"/>
        <v>television</v>
      </c>
    </row>
    <row r="27" spans="1:21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tr">
        <f t="shared" si="0"/>
        <v>successful</v>
      </c>
      <c r="G27" s="4" t="s">
        <v>8219</v>
      </c>
      <c r="H27" s="4" t="s">
        <v>8224</v>
      </c>
      <c r="I27" s="4" t="s">
        <v>8246</v>
      </c>
      <c r="J27" s="4">
        <v>1452299761</v>
      </c>
      <c r="K27" s="13">
        <f t="shared" si="1"/>
        <v>42377.858344907414</v>
      </c>
      <c r="L27" s="4">
        <v>1447115761</v>
      </c>
      <c r="M27" s="13">
        <f t="shared" si="2"/>
        <v>42317.858344907414</v>
      </c>
      <c r="N27" s="4" t="b">
        <v>0</v>
      </c>
      <c r="O27" s="4">
        <v>14</v>
      </c>
      <c r="P27" s="4" t="b">
        <v>1</v>
      </c>
      <c r="Q27" s="4" t="s">
        <v>8265</v>
      </c>
      <c r="R27" s="17">
        <f>E27/D27*100</f>
        <v>133.33333333333331</v>
      </c>
      <c r="S27">
        <f>AVERAGEIF(O:O,O27,E:E)</f>
        <v>1006.2454545454545</v>
      </c>
      <c r="T27" t="str">
        <f t="shared" si="3"/>
        <v>film &amp; video</v>
      </c>
      <c r="U27" t="str">
        <f t="shared" si="4"/>
        <v>television</v>
      </c>
    </row>
    <row r="28" spans="1:21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tr">
        <f t="shared" si="0"/>
        <v>successful</v>
      </c>
      <c r="G28" s="4" t="s">
        <v>8219</v>
      </c>
      <c r="H28" s="4" t="s">
        <v>8224</v>
      </c>
      <c r="I28" s="4" t="s">
        <v>8246</v>
      </c>
      <c r="J28" s="4">
        <v>1408278144</v>
      </c>
      <c r="K28" s="13">
        <f t="shared" si="1"/>
        <v>41868.34888888889</v>
      </c>
      <c r="L28" s="4">
        <v>1404822144</v>
      </c>
      <c r="M28" s="13">
        <f t="shared" si="2"/>
        <v>41828.34888888889</v>
      </c>
      <c r="N28" s="4" t="b">
        <v>0</v>
      </c>
      <c r="O28" s="4">
        <v>19</v>
      </c>
      <c r="P28" s="4" t="b">
        <v>1</v>
      </c>
      <c r="Q28" s="4" t="s">
        <v>8265</v>
      </c>
      <c r="R28" s="17">
        <f>E28/D28*100</f>
        <v>155.20000000000002</v>
      </c>
      <c r="S28">
        <f>AVERAGEIF(O:O,O28,E:E)</f>
        <v>2005.9729729729729</v>
      </c>
      <c r="T28" t="str">
        <f t="shared" si="3"/>
        <v>film &amp; video</v>
      </c>
      <c r="U28" t="str">
        <f t="shared" si="4"/>
        <v>television</v>
      </c>
    </row>
    <row r="29" spans="1:21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tr">
        <f t="shared" si="0"/>
        <v>successful</v>
      </c>
      <c r="G29" s="4" t="s">
        <v>8219</v>
      </c>
      <c r="H29" s="4" t="s">
        <v>8228</v>
      </c>
      <c r="I29" s="4" t="s">
        <v>8250</v>
      </c>
      <c r="J29" s="4">
        <v>1416113833</v>
      </c>
      <c r="K29" s="13">
        <f t="shared" si="1"/>
        <v>41959.0397337963</v>
      </c>
      <c r="L29" s="4">
        <v>1413518233</v>
      </c>
      <c r="M29" s="13">
        <f t="shared" si="2"/>
        <v>41928.998067129629</v>
      </c>
      <c r="N29" s="4" t="b">
        <v>0</v>
      </c>
      <c r="O29" s="4">
        <v>150</v>
      </c>
      <c r="P29" s="4" t="b">
        <v>1</v>
      </c>
      <c r="Q29" s="4" t="s">
        <v>8265</v>
      </c>
      <c r="R29" s="17">
        <f>E29/D29*100</f>
        <v>111.72500000000001</v>
      </c>
      <c r="S29">
        <f>AVERAGEIF(O:O,O29,E:E)</f>
        <v>12890.206</v>
      </c>
      <c r="T29" t="str">
        <f t="shared" si="3"/>
        <v>film &amp; video</v>
      </c>
      <c r="U29" t="str">
        <f t="shared" si="4"/>
        <v>television</v>
      </c>
    </row>
    <row r="30" spans="1:21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tr">
        <f t="shared" si="0"/>
        <v>successful</v>
      </c>
      <c r="G30" s="4" t="s">
        <v>8219</v>
      </c>
      <c r="H30" s="4" t="s">
        <v>8224</v>
      </c>
      <c r="I30" s="4" t="s">
        <v>8246</v>
      </c>
      <c r="J30" s="4">
        <v>1450307284</v>
      </c>
      <c r="K30" s="13">
        <f t="shared" si="1"/>
        <v>42354.797268518516</v>
      </c>
      <c r="L30" s="4">
        <v>1447715284</v>
      </c>
      <c r="M30" s="13">
        <f t="shared" si="2"/>
        <v>42324.797268518516</v>
      </c>
      <c r="N30" s="4" t="b">
        <v>0</v>
      </c>
      <c r="O30" s="4">
        <v>71</v>
      </c>
      <c r="P30" s="4" t="b">
        <v>1</v>
      </c>
      <c r="Q30" s="4" t="s">
        <v>8265</v>
      </c>
      <c r="R30" s="17">
        <f>E30/D30*100</f>
        <v>100.35000000000001</v>
      </c>
      <c r="S30">
        <f>AVERAGEIF(O:O,O30,E:E)</f>
        <v>5650.0581249999996</v>
      </c>
      <c r="T30" t="str">
        <f t="shared" si="3"/>
        <v>film &amp; video</v>
      </c>
      <c r="U30" t="str">
        <f t="shared" si="4"/>
        <v>television</v>
      </c>
    </row>
    <row r="31" spans="1:21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tr">
        <f t="shared" si="0"/>
        <v>successful</v>
      </c>
      <c r="G31" s="4" t="s">
        <v>8219</v>
      </c>
      <c r="H31" s="4" t="s">
        <v>8225</v>
      </c>
      <c r="I31" s="4" t="s">
        <v>8247</v>
      </c>
      <c r="J31" s="4">
        <v>1406045368</v>
      </c>
      <c r="K31" s="13">
        <f t="shared" si="1"/>
        <v>41842.506574074076</v>
      </c>
      <c r="L31" s="4">
        <v>1403453368</v>
      </c>
      <c r="M31" s="13">
        <f t="shared" si="2"/>
        <v>41812.506574074076</v>
      </c>
      <c r="N31" s="4" t="b">
        <v>0</v>
      </c>
      <c r="O31" s="4">
        <v>117</v>
      </c>
      <c r="P31" s="4" t="b">
        <v>1</v>
      </c>
      <c r="Q31" s="4" t="s">
        <v>8265</v>
      </c>
      <c r="R31" s="17">
        <f>E31/D31*100</f>
        <v>123.33333333333334</v>
      </c>
      <c r="S31">
        <f>AVERAGEIF(O:O,O31,E:E)</f>
        <v>6922.666666666667</v>
      </c>
      <c r="T31" t="str">
        <f t="shared" si="3"/>
        <v>film &amp; video</v>
      </c>
      <c r="U31" t="str">
        <f t="shared" si="4"/>
        <v>television</v>
      </c>
    </row>
    <row r="32" spans="1:21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tr">
        <f t="shared" si="0"/>
        <v>successful</v>
      </c>
      <c r="G32" s="4" t="s">
        <v>8219</v>
      </c>
      <c r="H32" s="4" t="s">
        <v>8224</v>
      </c>
      <c r="I32" s="4" t="s">
        <v>8246</v>
      </c>
      <c r="J32" s="4">
        <v>1408604515</v>
      </c>
      <c r="K32" s="13">
        <f t="shared" si="1"/>
        <v>41872.126331018524</v>
      </c>
      <c r="L32" s="4">
        <v>1406012515</v>
      </c>
      <c r="M32" s="13">
        <f t="shared" si="2"/>
        <v>41842.126331018524</v>
      </c>
      <c r="N32" s="4" t="b">
        <v>0</v>
      </c>
      <c r="O32" s="4">
        <v>53</v>
      </c>
      <c r="P32" s="4" t="b">
        <v>1</v>
      </c>
      <c r="Q32" s="4" t="s">
        <v>8265</v>
      </c>
      <c r="R32" s="17">
        <f>E32/D32*100</f>
        <v>101.29975</v>
      </c>
      <c r="S32">
        <f>AVERAGEIF(O:O,O32,E:E)</f>
        <v>4559.2333333333336</v>
      </c>
      <c r="T32" t="str">
        <f t="shared" si="3"/>
        <v>film &amp; video</v>
      </c>
      <c r="U32" t="str">
        <f t="shared" si="4"/>
        <v>television</v>
      </c>
    </row>
    <row r="33" spans="1:21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tr">
        <f t="shared" si="0"/>
        <v>successful</v>
      </c>
      <c r="G33" s="4" t="s">
        <v>8219</v>
      </c>
      <c r="H33" s="4" t="s">
        <v>8224</v>
      </c>
      <c r="I33" s="4" t="s">
        <v>8246</v>
      </c>
      <c r="J33" s="4">
        <v>1453748434</v>
      </c>
      <c r="K33" s="13">
        <f t="shared" si="1"/>
        <v>42394.625393518516</v>
      </c>
      <c r="L33" s="4">
        <v>1452193234</v>
      </c>
      <c r="M33" s="13">
        <f t="shared" si="2"/>
        <v>42376.625393518516</v>
      </c>
      <c r="N33" s="4" t="b">
        <v>0</v>
      </c>
      <c r="O33" s="4">
        <v>1</v>
      </c>
      <c r="P33" s="4" t="b">
        <v>1</v>
      </c>
      <c r="Q33" s="4" t="s">
        <v>8265</v>
      </c>
      <c r="R33" s="17">
        <f>E33/D33*100</f>
        <v>100</v>
      </c>
      <c r="S33">
        <f>AVERAGEIF(O:O,O33,E:E)</f>
        <v>50.223295454545458</v>
      </c>
      <c r="T33" t="str">
        <f t="shared" si="3"/>
        <v>film &amp; video</v>
      </c>
      <c r="U33" t="str">
        <f t="shared" si="4"/>
        <v>television</v>
      </c>
    </row>
    <row r="34" spans="1:21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tr">
        <f t="shared" si="0"/>
        <v>successful</v>
      </c>
      <c r="G34" s="4" t="s">
        <v>8219</v>
      </c>
      <c r="H34" s="4" t="s">
        <v>8224</v>
      </c>
      <c r="I34" s="4" t="s">
        <v>8246</v>
      </c>
      <c r="J34" s="4">
        <v>1463111940</v>
      </c>
      <c r="K34" s="13">
        <f t="shared" si="1"/>
        <v>42502.999305555561</v>
      </c>
      <c r="L34" s="4">
        <v>1459523017</v>
      </c>
      <c r="M34" s="13">
        <f t="shared" si="2"/>
        <v>42461.460844907408</v>
      </c>
      <c r="N34" s="4" t="b">
        <v>0</v>
      </c>
      <c r="O34" s="4">
        <v>89</v>
      </c>
      <c r="P34" s="4" t="b">
        <v>1</v>
      </c>
      <c r="Q34" s="4" t="s">
        <v>8265</v>
      </c>
      <c r="R34" s="17">
        <f>E34/D34*100</f>
        <v>100.24604569420035</v>
      </c>
      <c r="S34">
        <f>AVERAGEIF(O:O,O34,E:E)</f>
        <v>8175.8975</v>
      </c>
      <c r="T34" t="str">
        <f t="shared" si="3"/>
        <v>film &amp; video</v>
      </c>
      <c r="U34" t="str">
        <f t="shared" si="4"/>
        <v>television</v>
      </c>
    </row>
    <row r="35" spans="1:21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tr">
        <f t="shared" si="0"/>
        <v>successful</v>
      </c>
      <c r="G35" s="4" t="s">
        <v>8219</v>
      </c>
      <c r="H35" s="4" t="s">
        <v>8224</v>
      </c>
      <c r="I35" s="4" t="s">
        <v>8246</v>
      </c>
      <c r="J35" s="4">
        <v>1447001501</v>
      </c>
      <c r="K35" s="13">
        <f t="shared" si="1"/>
        <v>42316.535891203712</v>
      </c>
      <c r="L35" s="4">
        <v>1444405901</v>
      </c>
      <c r="M35" s="13">
        <f t="shared" si="2"/>
        <v>42286.49422453704</v>
      </c>
      <c r="N35" s="4" t="b">
        <v>0</v>
      </c>
      <c r="O35" s="4">
        <v>64</v>
      </c>
      <c r="P35" s="4" t="b">
        <v>1</v>
      </c>
      <c r="Q35" s="4" t="s">
        <v>8265</v>
      </c>
      <c r="R35" s="17">
        <f>E35/D35*100</f>
        <v>102.0952380952381</v>
      </c>
      <c r="S35">
        <f>AVERAGEIF(O:O,O35,E:E)</f>
        <v>3333.5607692307685</v>
      </c>
      <c r="T35" t="str">
        <f t="shared" si="3"/>
        <v>film &amp; video</v>
      </c>
      <c r="U35" t="str">
        <f t="shared" si="4"/>
        <v>television</v>
      </c>
    </row>
    <row r="36" spans="1:21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tr">
        <f t="shared" si="0"/>
        <v>successful</v>
      </c>
      <c r="G36" s="4" t="s">
        <v>8219</v>
      </c>
      <c r="H36" s="4" t="s">
        <v>8224</v>
      </c>
      <c r="I36" s="4" t="s">
        <v>8246</v>
      </c>
      <c r="J36" s="4">
        <v>1407224601</v>
      </c>
      <c r="K36" s="13">
        <f t="shared" si="1"/>
        <v>41856.155104166668</v>
      </c>
      <c r="L36" s="4">
        <v>1405928601</v>
      </c>
      <c r="M36" s="13">
        <f t="shared" si="2"/>
        <v>41841.155104166668</v>
      </c>
      <c r="N36" s="4" t="b">
        <v>0</v>
      </c>
      <c r="O36" s="4">
        <v>68</v>
      </c>
      <c r="P36" s="4" t="b">
        <v>1</v>
      </c>
      <c r="Q36" s="4" t="s">
        <v>8265</v>
      </c>
      <c r="R36" s="17">
        <f>E36/D36*100</f>
        <v>130.46153846153845</v>
      </c>
      <c r="S36">
        <f>AVERAGEIF(O:O,O36,E:E)</f>
        <v>4475.4349999999995</v>
      </c>
      <c r="T36" t="str">
        <f t="shared" si="3"/>
        <v>film &amp; video</v>
      </c>
      <c r="U36" t="str">
        <f t="shared" si="4"/>
        <v>television</v>
      </c>
    </row>
    <row r="37" spans="1:21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tr">
        <f t="shared" si="0"/>
        <v>successful</v>
      </c>
      <c r="G37" s="4" t="s">
        <v>8219</v>
      </c>
      <c r="H37" s="4" t="s">
        <v>8224</v>
      </c>
      <c r="I37" s="4" t="s">
        <v>8246</v>
      </c>
      <c r="J37" s="4">
        <v>1430179200</v>
      </c>
      <c r="K37" s="13">
        <f t="shared" si="1"/>
        <v>42121.833333333336</v>
      </c>
      <c r="L37" s="4">
        <v>1428130814</v>
      </c>
      <c r="M37" s="13">
        <f t="shared" si="2"/>
        <v>42098.125162037039</v>
      </c>
      <c r="N37" s="4" t="b">
        <v>0</v>
      </c>
      <c r="O37" s="4">
        <v>28</v>
      </c>
      <c r="P37" s="4" t="b">
        <v>1</v>
      </c>
      <c r="Q37" s="4" t="s">
        <v>8265</v>
      </c>
      <c r="R37" s="17">
        <f>E37/D37*100</f>
        <v>166.5</v>
      </c>
      <c r="S37">
        <f>AVERAGEIF(O:O,O37,E:E)</f>
        <v>3472.1178947368426</v>
      </c>
      <c r="T37" t="str">
        <f t="shared" si="3"/>
        <v>film &amp; video</v>
      </c>
      <c r="U37" t="str">
        <f t="shared" si="4"/>
        <v>television</v>
      </c>
    </row>
    <row r="38" spans="1:21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tr">
        <f t="shared" si="0"/>
        <v>successful</v>
      </c>
      <c r="G38" s="4" t="s">
        <v>8219</v>
      </c>
      <c r="H38" s="4" t="s">
        <v>8224</v>
      </c>
      <c r="I38" s="4" t="s">
        <v>8246</v>
      </c>
      <c r="J38" s="4">
        <v>1428128525</v>
      </c>
      <c r="K38" s="13">
        <f t="shared" si="1"/>
        <v>42098.098668981482</v>
      </c>
      <c r="L38" s="4">
        <v>1425540125</v>
      </c>
      <c r="M38" s="13">
        <f t="shared" si="2"/>
        <v>42068.140335648153</v>
      </c>
      <c r="N38" s="4" t="b">
        <v>0</v>
      </c>
      <c r="O38" s="4">
        <v>44</v>
      </c>
      <c r="P38" s="4" t="b">
        <v>1</v>
      </c>
      <c r="Q38" s="4" t="s">
        <v>8265</v>
      </c>
      <c r="R38" s="17">
        <f>E38/D38*100</f>
        <v>142.15</v>
      </c>
      <c r="S38">
        <f>AVERAGEIF(O:O,O38,E:E)</f>
        <v>3565.1529411764704</v>
      </c>
      <c r="T38" t="str">
        <f t="shared" si="3"/>
        <v>film &amp; video</v>
      </c>
      <c r="U38" t="str">
        <f t="shared" si="4"/>
        <v>television</v>
      </c>
    </row>
    <row r="39" spans="1:21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tr">
        <f t="shared" si="0"/>
        <v>successful</v>
      </c>
      <c r="G39" s="4" t="s">
        <v>8219</v>
      </c>
      <c r="H39" s="4" t="s">
        <v>8224</v>
      </c>
      <c r="I39" s="4" t="s">
        <v>8246</v>
      </c>
      <c r="J39" s="4">
        <v>1425055079</v>
      </c>
      <c r="K39" s="13">
        <f t="shared" si="1"/>
        <v>42062.526377314818</v>
      </c>
      <c r="L39" s="4">
        <v>1422463079</v>
      </c>
      <c r="M39" s="13">
        <f t="shared" si="2"/>
        <v>42032.526377314818</v>
      </c>
      <c r="N39" s="4" t="b">
        <v>0</v>
      </c>
      <c r="O39" s="4">
        <v>253</v>
      </c>
      <c r="P39" s="4" t="b">
        <v>1</v>
      </c>
      <c r="Q39" s="4" t="s">
        <v>8265</v>
      </c>
      <c r="R39" s="17">
        <f>E39/D39*100</f>
        <v>183.44090909090909</v>
      </c>
      <c r="S39">
        <f>AVERAGEIF(O:O,O39,E:E)</f>
        <v>33258.113333333335</v>
      </c>
      <c r="T39" t="str">
        <f t="shared" si="3"/>
        <v>film &amp; video</v>
      </c>
      <c r="U39" t="str">
        <f t="shared" si="4"/>
        <v>television</v>
      </c>
    </row>
    <row r="40" spans="1:21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tr">
        <f t="shared" si="0"/>
        <v>successful</v>
      </c>
      <c r="G40" s="4" t="s">
        <v>8219</v>
      </c>
      <c r="H40" s="4" t="s">
        <v>8224</v>
      </c>
      <c r="I40" s="4" t="s">
        <v>8246</v>
      </c>
      <c r="J40" s="4">
        <v>1368235344</v>
      </c>
      <c r="K40" s="13">
        <f t="shared" si="1"/>
        <v>41404.890555555554</v>
      </c>
      <c r="L40" s="4">
        <v>1365643344</v>
      </c>
      <c r="M40" s="13">
        <f t="shared" si="2"/>
        <v>41374.890555555554</v>
      </c>
      <c r="N40" s="4" t="b">
        <v>0</v>
      </c>
      <c r="O40" s="4">
        <v>66</v>
      </c>
      <c r="P40" s="4" t="b">
        <v>1</v>
      </c>
      <c r="Q40" s="4" t="s">
        <v>8265</v>
      </c>
      <c r="R40" s="17">
        <f>E40/D40*100</f>
        <v>110.04</v>
      </c>
      <c r="S40">
        <f>AVERAGEIF(O:O,O40,E:E)</f>
        <v>4160.7966666666662</v>
      </c>
      <c r="T40" t="str">
        <f t="shared" si="3"/>
        <v>film &amp; video</v>
      </c>
      <c r="U40" t="str">
        <f t="shared" si="4"/>
        <v>television</v>
      </c>
    </row>
    <row r="41" spans="1:21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tr">
        <f t="shared" si="0"/>
        <v>successful</v>
      </c>
      <c r="G41" s="4" t="s">
        <v>8219</v>
      </c>
      <c r="H41" s="4" t="s">
        <v>8225</v>
      </c>
      <c r="I41" s="4" t="s">
        <v>8247</v>
      </c>
      <c r="J41" s="4">
        <v>1401058740</v>
      </c>
      <c r="K41" s="13">
        <f t="shared" si="1"/>
        <v>41784.790972222225</v>
      </c>
      <c r="L41" s="4">
        <v>1398388068</v>
      </c>
      <c r="M41" s="13">
        <f t="shared" si="2"/>
        <v>41753.880416666667</v>
      </c>
      <c r="N41" s="4" t="b">
        <v>0</v>
      </c>
      <c r="O41" s="4">
        <v>217</v>
      </c>
      <c r="P41" s="4" t="b">
        <v>1</v>
      </c>
      <c r="Q41" s="4" t="s">
        <v>8265</v>
      </c>
      <c r="R41" s="17">
        <f>E41/D41*100</f>
        <v>130.98000000000002</v>
      </c>
      <c r="S41">
        <f>AVERAGEIF(O:O,O41,E:E)</f>
        <v>22427.5</v>
      </c>
      <c r="T41" t="str">
        <f t="shared" si="3"/>
        <v>film &amp; video</v>
      </c>
      <c r="U41" t="str">
        <f t="shared" si="4"/>
        <v>television</v>
      </c>
    </row>
    <row r="42" spans="1:21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tr">
        <f t="shared" si="0"/>
        <v>successful</v>
      </c>
      <c r="G42" s="4" t="s">
        <v>8219</v>
      </c>
      <c r="H42" s="4" t="s">
        <v>8224</v>
      </c>
      <c r="I42" s="4" t="s">
        <v>8246</v>
      </c>
      <c r="J42" s="4">
        <v>1403150400</v>
      </c>
      <c r="K42" s="13">
        <f t="shared" si="1"/>
        <v>41809</v>
      </c>
      <c r="L42" s="4">
        <v>1401426488</v>
      </c>
      <c r="M42" s="13">
        <f t="shared" si="2"/>
        <v>41789.047314814816</v>
      </c>
      <c r="N42" s="4" t="b">
        <v>0</v>
      </c>
      <c r="O42" s="4">
        <v>16</v>
      </c>
      <c r="P42" s="4" t="b">
        <v>1</v>
      </c>
      <c r="Q42" s="4" t="s">
        <v>8265</v>
      </c>
      <c r="R42" s="17">
        <f>E42/D42*100</f>
        <v>101.35000000000001</v>
      </c>
      <c r="S42">
        <f>AVERAGEIF(O:O,O42,E:E)</f>
        <v>1278.3540625000001</v>
      </c>
      <c r="T42" t="str">
        <f t="shared" si="3"/>
        <v>film &amp; video</v>
      </c>
      <c r="U42" t="str">
        <f t="shared" si="4"/>
        <v>television</v>
      </c>
    </row>
    <row r="43" spans="1:21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tr">
        <f t="shared" si="0"/>
        <v>successful</v>
      </c>
      <c r="G43" s="4" t="s">
        <v>8219</v>
      </c>
      <c r="H43" s="4" t="s">
        <v>8224</v>
      </c>
      <c r="I43" s="4" t="s">
        <v>8246</v>
      </c>
      <c r="J43" s="4">
        <v>1412516354</v>
      </c>
      <c r="K43" s="13">
        <f t="shared" si="1"/>
        <v>41917.402245370373</v>
      </c>
      <c r="L43" s="4">
        <v>1409924354</v>
      </c>
      <c r="M43" s="13">
        <f t="shared" si="2"/>
        <v>41887.402245370373</v>
      </c>
      <c r="N43" s="4" t="b">
        <v>0</v>
      </c>
      <c r="O43" s="4">
        <v>19</v>
      </c>
      <c r="P43" s="4" t="b">
        <v>1</v>
      </c>
      <c r="Q43" s="4" t="s">
        <v>8265</v>
      </c>
      <c r="R43" s="17">
        <f>E43/D43*100</f>
        <v>100</v>
      </c>
      <c r="S43">
        <f>AVERAGEIF(O:O,O43,E:E)</f>
        <v>2005.9729729729729</v>
      </c>
      <c r="T43" t="str">
        <f t="shared" si="3"/>
        <v>film &amp; video</v>
      </c>
      <c r="U43" t="str">
        <f t="shared" si="4"/>
        <v>television</v>
      </c>
    </row>
    <row r="44" spans="1:21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tr">
        <f t="shared" si="0"/>
        <v>successful</v>
      </c>
      <c r="G44" s="4" t="s">
        <v>8219</v>
      </c>
      <c r="H44" s="4" t="s">
        <v>8224</v>
      </c>
      <c r="I44" s="4" t="s">
        <v>8246</v>
      </c>
      <c r="J44" s="4">
        <v>1419780026</v>
      </c>
      <c r="K44" s="13">
        <f t="shared" si="1"/>
        <v>42001.47252314815</v>
      </c>
      <c r="L44" s="4">
        <v>1417188026</v>
      </c>
      <c r="M44" s="13">
        <f t="shared" si="2"/>
        <v>41971.47252314815</v>
      </c>
      <c r="N44" s="4" t="b">
        <v>0</v>
      </c>
      <c r="O44" s="4">
        <v>169</v>
      </c>
      <c r="P44" s="4" t="b">
        <v>1</v>
      </c>
      <c r="Q44" s="4" t="s">
        <v>8265</v>
      </c>
      <c r="R44" s="17">
        <f>E44/D44*100</f>
        <v>141.85714285714286</v>
      </c>
      <c r="S44">
        <f>AVERAGEIF(O:O,O44,E:E)</f>
        <v>10898.9</v>
      </c>
      <c r="T44" t="str">
        <f t="shared" si="3"/>
        <v>film &amp; video</v>
      </c>
      <c r="U44" t="str">
        <f t="shared" si="4"/>
        <v>television</v>
      </c>
    </row>
    <row r="45" spans="1:21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tr">
        <f t="shared" si="0"/>
        <v>successful</v>
      </c>
      <c r="G45" s="4" t="s">
        <v>8219</v>
      </c>
      <c r="H45" s="4" t="s">
        <v>8224</v>
      </c>
      <c r="I45" s="4" t="s">
        <v>8246</v>
      </c>
      <c r="J45" s="4">
        <v>1405209600</v>
      </c>
      <c r="K45" s="13">
        <f t="shared" si="1"/>
        <v>41832.833333333336</v>
      </c>
      <c r="L45" s="4">
        <v>1402599486</v>
      </c>
      <c r="M45" s="13">
        <f t="shared" si="2"/>
        <v>41802.62368055556</v>
      </c>
      <c r="N45" s="4" t="b">
        <v>0</v>
      </c>
      <c r="O45" s="4">
        <v>263</v>
      </c>
      <c r="P45" s="4" t="b">
        <v>1</v>
      </c>
      <c r="Q45" s="4" t="s">
        <v>8265</v>
      </c>
      <c r="R45" s="17">
        <f>E45/D45*100</f>
        <v>308.65999999999997</v>
      </c>
      <c r="S45">
        <f>AVERAGEIF(O:O,O45,E:E)</f>
        <v>37071.268000000004</v>
      </c>
      <c r="T45" t="str">
        <f t="shared" si="3"/>
        <v>film &amp; video</v>
      </c>
      <c r="U45" t="str">
        <f t="shared" si="4"/>
        <v>television</v>
      </c>
    </row>
    <row r="46" spans="1:21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tr">
        <f t="shared" si="0"/>
        <v>successful</v>
      </c>
      <c r="G46" s="4" t="s">
        <v>8219</v>
      </c>
      <c r="H46" s="4" t="s">
        <v>8224</v>
      </c>
      <c r="I46" s="4" t="s">
        <v>8246</v>
      </c>
      <c r="J46" s="4">
        <v>1412648537</v>
      </c>
      <c r="K46" s="13">
        <f t="shared" si="1"/>
        <v>41918.93214120371</v>
      </c>
      <c r="L46" s="4">
        <v>1408760537</v>
      </c>
      <c r="M46" s="13">
        <f t="shared" si="2"/>
        <v>41873.93214120371</v>
      </c>
      <c r="N46" s="4" t="b">
        <v>0</v>
      </c>
      <c r="O46" s="4">
        <v>15</v>
      </c>
      <c r="P46" s="4" t="b">
        <v>1</v>
      </c>
      <c r="Q46" s="4" t="s">
        <v>8265</v>
      </c>
      <c r="R46" s="17">
        <f>E46/D46*100</f>
        <v>100</v>
      </c>
      <c r="S46">
        <f>AVERAGEIF(O:O,O46,E:E)</f>
        <v>2424.782608695652</v>
      </c>
      <c r="T46" t="str">
        <f t="shared" si="3"/>
        <v>film &amp; video</v>
      </c>
      <c r="U46" t="str">
        <f t="shared" si="4"/>
        <v>television</v>
      </c>
    </row>
    <row r="47" spans="1:21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tr">
        <f t="shared" si="0"/>
        <v>successful</v>
      </c>
      <c r="G47" s="4" t="s">
        <v>8219</v>
      </c>
      <c r="H47" s="4" t="s">
        <v>8224</v>
      </c>
      <c r="I47" s="4" t="s">
        <v>8246</v>
      </c>
      <c r="J47" s="4">
        <v>1461769107</v>
      </c>
      <c r="K47" s="13">
        <f t="shared" si="1"/>
        <v>42487.45725694445</v>
      </c>
      <c r="L47" s="4">
        <v>1459177107</v>
      </c>
      <c r="M47" s="13">
        <f t="shared" si="2"/>
        <v>42457.45725694445</v>
      </c>
      <c r="N47" s="4" t="b">
        <v>0</v>
      </c>
      <c r="O47" s="4">
        <v>61</v>
      </c>
      <c r="P47" s="4" t="b">
        <v>1</v>
      </c>
      <c r="Q47" s="4" t="s">
        <v>8265</v>
      </c>
      <c r="R47" s="17">
        <f>E47/D47*100</f>
        <v>120</v>
      </c>
      <c r="S47">
        <f>AVERAGEIF(O:O,O47,E:E)</f>
        <v>5367.37</v>
      </c>
      <c r="T47" t="str">
        <f t="shared" si="3"/>
        <v>film &amp; video</v>
      </c>
      <c r="U47" t="str">
        <f t="shared" si="4"/>
        <v>television</v>
      </c>
    </row>
    <row r="48" spans="1:21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tr">
        <f t="shared" si="0"/>
        <v>successful</v>
      </c>
      <c r="G48" s="4" t="s">
        <v>8219</v>
      </c>
      <c r="H48" s="4" t="s">
        <v>8226</v>
      </c>
      <c r="I48" s="4" t="s">
        <v>8248</v>
      </c>
      <c r="J48" s="4">
        <v>1450220974</v>
      </c>
      <c r="K48" s="13">
        <f t="shared" si="1"/>
        <v>42353.798310185193</v>
      </c>
      <c r="L48" s="4">
        <v>1447628974</v>
      </c>
      <c r="M48" s="13">
        <f t="shared" si="2"/>
        <v>42323.798310185193</v>
      </c>
      <c r="N48" s="4" t="b">
        <v>0</v>
      </c>
      <c r="O48" s="4">
        <v>45</v>
      </c>
      <c r="P48" s="4" t="b">
        <v>1</v>
      </c>
      <c r="Q48" s="4" t="s">
        <v>8265</v>
      </c>
      <c r="R48" s="17">
        <f>E48/D48*100</f>
        <v>104.16666666666667</v>
      </c>
      <c r="S48">
        <f>AVERAGEIF(O:O,O48,E:E)</f>
        <v>5035.5005000000001</v>
      </c>
      <c r="T48" t="str">
        <f t="shared" si="3"/>
        <v>film &amp; video</v>
      </c>
      <c r="U48" t="str">
        <f t="shared" si="4"/>
        <v>television</v>
      </c>
    </row>
    <row r="49" spans="1:21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tr">
        <f t="shared" si="0"/>
        <v>successful</v>
      </c>
      <c r="G49" s="4" t="s">
        <v>8219</v>
      </c>
      <c r="H49" s="4" t="s">
        <v>8224</v>
      </c>
      <c r="I49" s="4" t="s">
        <v>8246</v>
      </c>
      <c r="J49" s="4">
        <v>1419021607</v>
      </c>
      <c r="K49" s="13">
        <f t="shared" si="1"/>
        <v>41992.694525462961</v>
      </c>
      <c r="L49" s="4">
        <v>1413834007</v>
      </c>
      <c r="M49" s="13">
        <f t="shared" si="2"/>
        <v>41932.652858796297</v>
      </c>
      <c r="N49" s="4" t="b">
        <v>0</v>
      </c>
      <c r="O49" s="4">
        <v>70</v>
      </c>
      <c r="P49" s="4" t="b">
        <v>1</v>
      </c>
      <c r="Q49" s="4" t="s">
        <v>8265</v>
      </c>
      <c r="R49" s="17">
        <f>E49/D49*100</f>
        <v>107.61100000000002</v>
      </c>
      <c r="S49">
        <f>AVERAGEIF(O:O,O49,E:E)</f>
        <v>15630.539500000003</v>
      </c>
      <c r="T49" t="str">
        <f t="shared" si="3"/>
        <v>film &amp; video</v>
      </c>
      <c r="U49" t="str">
        <f t="shared" si="4"/>
        <v>television</v>
      </c>
    </row>
    <row r="50" spans="1:21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tr">
        <f t="shared" si="0"/>
        <v>successful</v>
      </c>
      <c r="G50" s="4" t="s">
        <v>8219</v>
      </c>
      <c r="H50" s="4" t="s">
        <v>8225</v>
      </c>
      <c r="I50" s="4" t="s">
        <v>8247</v>
      </c>
      <c r="J50" s="4">
        <v>1425211200</v>
      </c>
      <c r="K50" s="13">
        <f t="shared" si="1"/>
        <v>42064.333333333336</v>
      </c>
      <c r="L50" s="4">
        <v>1422534260</v>
      </c>
      <c r="M50" s="13">
        <f t="shared" si="2"/>
        <v>42033.350231481483</v>
      </c>
      <c r="N50" s="4" t="b">
        <v>0</v>
      </c>
      <c r="O50" s="4">
        <v>38</v>
      </c>
      <c r="P50" s="4" t="b">
        <v>1</v>
      </c>
      <c r="Q50" s="4" t="s">
        <v>8265</v>
      </c>
      <c r="R50" s="17">
        <f>E50/D50*100</f>
        <v>107.94999999999999</v>
      </c>
      <c r="S50">
        <f>AVERAGEIF(O:O,O50,E:E)</f>
        <v>2935.7157894736843</v>
      </c>
      <c r="T50" t="str">
        <f t="shared" si="3"/>
        <v>film &amp; video</v>
      </c>
      <c r="U50" t="str">
        <f t="shared" si="4"/>
        <v>television</v>
      </c>
    </row>
    <row r="51" spans="1:21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tr">
        <f t="shared" si="0"/>
        <v>successful</v>
      </c>
      <c r="G51" s="4" t="s">
        <v>8219</v>
      </c>
      <c r="H51" s="4" t="s">
        <v>8224</v>
      </c>
      <c r="I51" s="4" t="s">
        <v>8246</v>
      </c>
      <c r="J51" s="4">
        <v>1445660045</v>
      </c>
      <c r="K51" s="13">
        <f t="shared" si="1"/>
        <v>42301.009780092594</v>
      </c>
      <c r="L51" s="4">
        <v>1443068045</v>
      </c>
      <c r="M51" s="13">
        <f t="shared" si="2"/>
        <v>42271.009780092594</v>
      </c>
      <c r="N51" s="4" t="b">
        <v>0</v>
      </c>
      <c r="O51" s="4">
        <v>87</v>
      </c>
      <c r="P51" s="4" t="b">
        <v>1</v>
      </c>
      <c r="Q51" s="4" t="s">
        <v>8265</v>
      </c>
      <c r="R51" s="17">
        <f>E51/D51*100</f>
        <v>100</v>
      </c>
      <c r="S51">
        <f>AVERAGEIF(O:O,O51,E:E)</f>
        <v>7158.84</v>
      </c>
      <c r="T51" t="str">
        <f t="shared" si="3"/>
        <v>film &amp; video</v>
      </c>
      <c r="U51" t="str">
        <f t="shared" si="4"/>
        <v>television</v>
      </c>
    </row>
    <row r="52" spans="1:21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tr">
        <f t="shared" si="0"/>
        <v>successful</v>
      </c>
      <c r="G52" s="4" t="s">
        <v>8219</v>
      </c>
      <c r="H52" s="4" t="s">
        <v>8225</v>
      </c>
      <c r="I52" s="4" t="s">
        <v>8247</v>
      </c>
      <c r="J52" s="4">
        <v>1422637200</v>
      </c>
      <c r="K52" s="13">
        <f t="shared" si="1"/>
        <v>42034.541666666664</v>
      </c>
      <c r="L52" s="4">
        <v>1419271458</v>
      </c>
      <c r="M52" s="13">
        <f t="shared" si="2"/>
        <v>41995.586319444446</v>
      </c>
      <c r="N52" s="4" t="b">
        <v>0</v>
      </c>
      <c r="O52" s="4">
        <v>22</v>
      </c>
      <c r="P52" s="4" t="b">
        <v>1</v>
      </c>
      <c r="Q52" s="4" t="s">
        <v>8265</v>
      </c>
      <c r="R52" s="17">
        <f>E52/D52*100</f>
        <v>100</v>
      </c>
      <c r="S52">
        <f>AVERAGEIF(O:O,O52,E:E)</f>
        <v>1547.9137931034484</v>
      </c>
      <c r="T52" t="str">
        <f t="shared" si="3"/>
        <v>film &amp; video</v>
      </c>
      <c r="U52" t="str">
        <f t="shared" si="4"/>
        <v>television</v>
      </c>
    </row>
    <row r="53" spans="1:21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tr">
        <f t="shared" si="0"/>
        <v>successful</v>
      </c>
      <c r="G53" s="4" t="s">
        <v>8219</v>
      </c>
      <c r="H53" s="4" t="s">
        <v>8224</v>
      </c>
      <c r="I53" s="4" t="s">
        <v>8246</v>
      </c>
      <c r="J53" s="4">
        <v>1439245037</v>
      </c>
      <c r="K53" s="13">
        <f t="shared" si="1"/>
        <v>42226.762002314819</v>
      </c>
      <c r="L53" s="4">
        <v>1436653037</v>
      </c>
      <c r="M53" s="13">
        <f t="shared" si="2"/>
        <v>42196.762002314819</v>
      </c>
      <c r="N53" s="4" t="b">
        <v>0</v>
      </c>
      <c r="O53" s="4">
        <v>119</v>
      </c>
      <c r="P53" s="4" t="b">
        <v>1</v>
      </c>
      <c r="Q53" s="4" t="s">
        <v>8265</v>
      </c>
      <c r="R53" s="17">
        <f>E53/D53*100</f>
        <v>128.0181818181818</v>
      </c>
      <c r="S53">
        <f>AVERAGEIF(O:O,O53,E:E)</f>
        <v>19753.501666666667</v>
      </c>
      <c r="T53" t="str">
        <f t="shared" si="3"/>
        <v>film &amp; video</v>
      </c>
      <c r="U53" t="str">
        <f t="shared" si="4"/>
        <v>television</v>
      </c>
    </row>
    <row r="54" spans="1:21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tr">
        <f t="shared" si="0"/>
        <v>successful</v>
      </c>
      <c r="G54" s="4" t="s">
        <v>8219</v>
      </c>
      <c r="H54" s="4" t="s">
        <v>8224</v>
      </c>
      <c r="I54" s="4" t="s">
        <v>8246</v>
      </c>
      <c r="J54" s="4">
        <v>1405615846</v>
      </c>
      <c r="K54" s="13">
        <f t="shared" si="1"/>
        <v>41837.535254629634</v>
      </c>
      <c r="L54" s="4">
        <v>1403023846</v>
      </c>
      <c r="M54" s="13">
        <f t="shared" si="2"/>
        <v>41807.535254629634</v>
      </c>
      <c r="N54" s="4" t="b">
        <v>0</v>
      </c>
      <c r="O54" s="4">
        <v>52</v>
      </c>
      <c r="P54" s="4" t="b">
        <v>1</v>
      </c>
      <c r="Q54" s="4" t="s">
        <v>8265</v>
      </c>
      <c r="R54" s="17">
        <f>E54/D54*100</f>
        <v>116.21</v>
      </c>
      <c r="S54">
        <f>AVERAGEIF(O:O,O54,E:E)</f>
        <v>4562.0091666666667</v>
      </c>
      <c r="T54" t="str">
        <f t="shared" si="3"/>
        <v>film &amp; video</v>
      </c>
      <c r="U54" t="str">
        <f t="shared" si="4"/>
        <v>television</v>
      </c>
    </row>
    <row r="55" spans="1:21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tr">
        <f t="shared" si="0"/>
        <v>successful</v>
      </c>
      <c r="G55" s="4" t="s">
        <v>8219</v>
      </c>
      <c r="H55" s="4" t="s">
        <v>8224</v>
      </c>
      <c r="I55" s="4" t="s">
        <v>8246</v>
      </c>
      <c r="J55" s="4">
        <v>1396648800</v>
      </c>
      <c r="K55" s="13">
        <f t="shared" si="1"/>
        <v>41733.75</v>
      </c>
      <c r="L55" s="4">
        <v>1395407445</v>
      </c>
      <c r="M55" s="13">
        <f t="shared" si="2"/>
        <v>41719.382465277777</v>
      </c>
      <c r="N55" s="4" t="b">
        <v>0</v>
      </c>
      <c r="O55" s="4">
        <v>117</v>
      </c>
      <c r="P55" s="4" t="b">
        <v>1</v>
      </c>
      <c r="Q55" s="4" t="s">
        <v>8265</v>
      </c>
      <c r="R55" s="17">
        <f>E55/D55*100</f>
        <v>109.63333333333334</v>
      </c>
      <c r="S55">
        <f>AVERAGEIF(O:O,O55,E:E)</f>
        <v>6922.666666666667</v>
      </c>
      <c r="T55" t="str">
        <f t="shared" si="3"/>
        <v>film &amp; video</v>
      </c>
      <c r="U55" t="str">
        <f t="shared" si="4"/>
        <v>television</v>
      </c>
    </row>
    <row r="56" spans="1:21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tr">
        <f t="shared" si="0"/>
        <v>successful</v>
      </c>
      <c r="G56" s="4" t="s">
        <v>8219</v>
      </c>
      <c r="H56" s="4" t="s">
        <v>8224</v>
      </c>
      <c r="I56" s="4" t="s">
        <v>8246</v>
      </c>
      <c r="J56" s="4">
        <v>1451063221</v>
      </c>
      <c r="K56" s="13">
        <f t="shared" si="1"/>
        <v>42363.546539351853</v>
      </c>
      <c r="L56" s="4">
        <v>1448471221</v>
      </c>
      <c r="M56" s="13">
        <f t="shared" si="2"/>
        <v>42333.546539351853</v>
      </c>
      <c r="N56" s="4" t="b">
        <v>0</v>
      </c>
      <c r="O56" s="4">
        <v>52</v>
      </c>
      <c r="P56" s="4" t="b">
        <v>1</v>
      </c>
      <c r="Q56" s="4" t="s">
        <v>8265</v>
      </c>
      <c r="R56" s="17">
        <f>E56/D56*100</f>
        <v>101</v>
      </c>
      <c r="S56">
        <f>AVERAGEIF(O:O,O56,E:E)</f>
        <v>4562.0091666666667</v>
      </c>
      <c r="T56" t="str">
        <f t="shared" si="3"/>
        <v>film &amp; video</v>
      </c>
      <c r="U56" t="str">
        <f t="shared" si="4"/>
        <v>television</v>
      </c>
    </row>
    <row r="57" spans="1:21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tr">
        <f t="shared" si="0"/>
        <v>successful</v>
      </c>
      <c r="G57" s="4" t="s">
        <v>8219</v>
      </c>
      <c r="H57" s="4" t="s">
        <v>8224</v>
      </c>
      <c r="I57" s="4" t="s">
        <v>8246</v>
      </c>
      <c r="J57" s="4">
        <v>1464390916</v>
      </c>
      <c r="K57" s="13">
        <f t="shared" si="1"/>
        <v>42517.802268518521</v>
      </c>
      <c r="L57" s="4">
        <v>1462576516</v>
      </c>
      <c r="M57" s="13">
        <f t="shared" si="2"/>
        <v>42496.802268518521</v>
      </c>
      <c r="N57" s="4" t="b">
        <v>0</v>
      </c>
      <c r="O57" s="4">
        <v>86</v>
      </c>
      <c r="P57" s="4" t="b">
        <v>1</v>
      </c>
      <c r="Q57" s="4" t="s">
        <v>8265</v>
      </c>
      <c r="R57" s="17">
        <f>E57/D57*100</f>
        <v>128.95348837209301</v>
      </c>
      <c r="S57">
        <f>AVERAGEIF(O:O,O57,E:E)</f>
        <v>7921.625</v>
      </c>
      <c r="T57" t="str">
        <f t="shared" si="3"/>
        <v>film &amp; video</v>
      </c>
      <c r="U57" t="str">
        <f t="shared" si="4"/>
        <v>television</v>
      </c>
    </row>
    <row r="58" spans="1:21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tr">
        <f t="shared" si="0"/>
        <v>successful</v>
      </c>
      <c r="G58" s="4" t="s">
        <v>8219</v>
      </c>
      <c r="H58" s="4" t="s">
        <v>8225</v>
      </c>
      <c r="I58" s="4" t="s">
        <v>8247</v>
      </c>
      <c r="J58" s="4">
        <v>1433779200</v>
      </c>
      <c r="K58" s="13">
        <f t="shared" si="1"/>
        <v>42163.500000000007</v>
      </c>
      <c r="L58" s="4">
        <v>1432559424</v>
      </c>
      <c r="M58" s="13">
        <f t="shared" si="2"/>
        <v>42149.382222222222</v>
      </c>
      <c r="N58" s="4" t="b">
        <v>0</v>
      </c>
      <c r="O58" s="4">
        <v>174</v>
      </c>
      <c r="P58" s="4" t="b">
        <v>1</v>
      </c>
      <c r="Q58" s="4" t="s">
        <v>8265</v>
      </c>
      <c r="R58" s="17">
        <f>E58/D58*100</f>
        <v>107.26249999999999</v>
      </c>
      <c r="S58">
        <f>AVERAGEIF(O:O,O58,E:E)</f>
        <v>10579.516666666666</v>
      </c>
      <c r="T58" t="str">
        <f t="shared" si="3"/>
        <v>film &amp; video</v>
      </c>
      <c r="U58" t="str">
        <f t="shared" si="4"/>
        <v>television</v>
      </c>
    </row>
    <row r="59" spans="1:21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tr">
        <f t="shared" si="0"/>
        <v>successful</v>
      </c>
      <c r="G59" s="4" t="s">
        <v>8219</v>
      </c>
      <c r="H59" s="4" t="s">
        <v>8224</v>
      </c>
      <c r="I59" s="4" t="s">
        <v>8246</v>
      </c>
      <c r="J59" s="4">
        <v>1429991962</v>
      </c>
      <c r="K59" s="13">
        <f t="shared" si="1"/>
        <v>42119.666226851856</v>
      </c>
      <c r="L59" s="4">
        <v>1427399962</v>
      </c>
      <c r="M59" s="13">
        <f t="shared" si="2"/>
        <v>42089.666226851856</v>
      </c>
      <c r="N59" s="4" t="b">
        <v>0</v>
      </c>
      <c r="O59" s="4">
        <v>69</v>
      </c>
      <c r="P59" s="4" t="b">
        <v>1</v>
      </c>
      <c r="Q59" s="4" t="s">
        <v>8265</v>
      </c>
      <c r="R59" s="17">
        <f>E59/D59*100</f>
        <v>101.89999999999999</v>
      </c>
      <c r="S59">
        <f>AVERAGEIF(O:O,O59,E:E)</f>
        <v>6062.6021428571421</v>
      </c>
      <c r="T59" t="str">
        <f t="shared" si="3"/>
        <v>film &amp; video</v>
      </c>
      <c r="U59" t="str">
        <f t="shared" si="4"/>
        <v>television</v>
      </c>
    </row>
    <row r="60" spans="1:21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tr">
        <f t="shared" si="0"/>
        <v>successful</v>
      </c>
      <c r="G60" s="4" t="s">
        <v>8219</v>
      </c>
      <c r="H60" s="4" t="s">
        <v>8224</v>
      </c>
      <c r="I60" s="4" t="s">
        <v>8246</v>
      </c>
      <c r="J60" s="4">
        <v>1416423172</v>
      </c>
      <c r="K60" s="13">
        <f t="shared" si="1"/>
        <v>41962.620046296295</v>
      </c>
      <c r="L60" s="4">
        <v>1413827572</v>
      </c>
      <c r="M60" s="13">
        <f t="shared" si="2"/>
        <v>41932.578379629631</v>
      </c>
      <c r="N60" s="4" t="b">
        <v>0</v>
      </c>
      <c r="O60" s="4">
        <v>75</v>
      </c>
      <c r="P60" s="4" t="b">
        <v>1</v>
      </c>
      <c r="Q60" s="4" t="s">
        <v>8265</v>
      </c>
      <c r="R60" s="17">
        <f>E60/D60*100</f>
        <v>102.91</v>
      </c>
      <c r="S60">
        <f>AVERAGEIF(O:O,O60,E:E)</f>
        <v>6039.7753846153846</v>
      </c>
      <c r="T60" t="str">
        <f t="shared" si="3"/>
        <v>film &amp; video</v>
      </c>
      <c r="U60" t="str">
        <f t="shared" si="4"/>
        <v>television</v>
      </c>
    </row>
    <row r="61" spans="1:21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tr">
        <f t="shared" si="0"/>
        <v>successful</v>
      </c>
      <c r="G61" s="4" t="s">
        <v>8219</v>
      </c>
      <c r="H61" s="4" t="s">
        <v>8224</v>
      </c>
      <c r="I61" s="4" t="s">
        <v>8246</v>
      </c>
      <c r="J61" s="4">
        <v>1442264400</v>
      </c>
      <c r="K61" s="13">
        <f t="shared" si="1"/>
        <v>42261.708333333336</v>
      </c>
      <c r="L61" s="4">
        <v>1439530776</v>
      </c>
      <c r="M61" s="13">
        <f t="shared" si="2"/>
        <v>42230.069166666675</v>
      </c>
      <c r="N61" s="4" t="b">
        <v>0</v>
      </c>
      <c r="O61" s="4">
        <v>33</v>
      </c>
      <c r="P61" s="4" t="b">
        <v>1</v>
      </c>
      <c r="Q61" s="4" t="s">
        <v>8265</v>
      </c>
      <c r="R61" s="17">
        <f>E61/D61*100</f>
        <v>100.12570000000001</v>
      </c>
      <c r="S61">
        <f>AVERAGEIF(O:O,O61,E:E)</f>
        <v>5887.1719354838715</v>
      </c>
      <c r="T61" t="str">
        <f t="shared" si="3"/>
        <v>film &amp; video</v>
      </c>
      <c r="U61" t="str">
        <f t="shared" si="4"/>
        <v>television</v>
      </c>
    </row>
    <row r="62" spans="1:21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tr">
        <f t="shared" si="0"/>
        <v>successful</v>
      </c>
      <c r="G62" s="4" t="s">
        <v>8219</v>
      </c>
      <c r="H62" s="4" t="s">
        <v>8225</v>
      </c>
      <c r="I62" s="4" t="s">
        <v>8247</v>
      </c>
      <c r="J62" s="4">
        <v>1395532800</v>
      </c>
      <c r="K62" s="13">
        <f t="shared" si="1"/>
        <v>41720.833333333336</v>
      </c>
      <c r="L62" s="4">
        <v>1393882717</v>
      </c>
      <c r="M62" s="13">
        <f t="shared" si="2"/>
        <v>41701.735150462962</v>
      </c>
      <c r="N62" s="4" t="b">
        <v>0</v>
      </c>
      <c r="O62" s="4">
        <v>108</v>
      </c>
      <c r="P62" s="4" t="b">
        <v>1</v>
      </c>
      <c r="Q62" s="4" t="s">
        <v>8266</v>
      </c>
      <c r="R62" s="17">
        <f>E62/D62*100</f>
        <v>103.29622222222221</v>
      </c>
      <c r="S62">
        <f>AVERAGEIF(O:O,O62,E:E)</f>
        <v>7348.954999999999</v>
      </c>
      <c r="T62" t="str">
        <f t="shared" si="3"/>
        <v>film &amp; video</v>
      </c>
      <c r="U62" t="str">
        <f t="shared" si="4"/>
        <v>shorts</v>
      </c>
    </row>
    <row r="63" spans="1:21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tr">
        <f t="shared" si="0"/>
        <v>successful</v>
      </c>
      <c r="G63" s="4" t="s">
        <v>8219</v>
      </c>
      <c r="H63" s="4" t="s">
        <v>8224</v>
      </c>
      <c r="I63" s="4" t="s">
        <v>8246</v>
      </c>
      <c r="J63" s="4">
        <v>1370547157</v>
      </c>
      <c r="K63" s="13">
        <f t="shared" si="1"/>
        <v>41431.647650462968</v>
      </c>
      <c r="L63" s="4">
        <v>1368646357</v>
      </c>
      <c r="M63" s="13">
        <f t="shared" si="2"/>
        <v>41409.647650462968</v>
      </c>
      <c r="N63" s="4" t="b">
        <v>0</v>
      </c>
      <c r="O63" s="4">
        <v>23</v>
      </c>
      <c r="P63" s="4" t="b">
        <v>1</v>
      </c>
      <c r="Q63" s="4" t="s">
        <v>8266</v>
      </c>
      <c r="R63" s="17">
        <f>E63/D63*100</f>
        <v>148.30000000000001</v>
      </c>
      <c r="S63">
        <f>AVERAGEIF(O:O,O63,E:E)</f>
        <v>2210.1433333333334</v>
      </c>
      <c r="T63" t="str">
        <f t="shared" si="3"/>
        <v>film &amp; video</v>
      </c>
      <c r="U63" t="str">
        <f t="shared" si="4"/>
        <v>shorts</v>
      </c>
    </row>
    <row r="64" spans="1:21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tr">
        <f t="shared" si="0"/>
        <v>successful</v>
      </c>
      <c r="G64" s="4" t="s">
        <v>8219</v>
      </c>
      <c r="H64" s="4" t="s">
        <v>8224</v>
      </c>
      <c r="I64" s="4" t="s">
        <v>8246</v>
      </c>
      <c r="J64" s="4">
        <v>1362337878</v>
      </c>
      <c r="K64" s="13">
        <f t="shared" si="1"/>
        <v>41336.632847222223</v>
      </c>
      <c r="L64" s="4">
        <v>1360177878</v>
      </c>
      <c r="M64" s="13">
        <f t="shared" si="2"/>
        <v>41311.632847222223</v>
      </c>
      <c r="N64" s="4" t="b">
        <v>0</v>
      </c>
      <c r="O64" s="4">
        <v>48</v>
      </c>
      <c r="P64" s="4" t="b">
        <v>1</v>
      </c>
      <c r="Q64" s="4" t="s">
        <v>8266</v>
      </c>
      <c r="R64" s="17">
        <f>E64/D64*100</f>
        <v>154.73333333333332</v>
      </c>
      <c r="S64">
        <f>AVERAGEIF(O:O,O64,E:E)</f>
        <v>6681.7362499999999</v>
      </c>
      <c r="T64" t="str">
        <f t="shared" si="3"/>
        <v>film &amp; video</v>
      </c>
      <c r="U64" t="str">
        <f t="shared" si="4"/>
        <v>shorts</v>
      </c>
    </row>
    <row r="65" spans="1:21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tr">
        <f t="shared" si="0"/>
        <v>successful</v>
      </c>
      <c r="G65" s="4" t="s">
        <v>8219</v>
      </c>
      <c r="H65" s="4" t="s">
        <v>8224</v>
      </c>
      <c r="I65" s="4" t="s">
        <v>8246</v>
      </c>
      <c r="J65" s="4">
        <v>1388206740</v>
      </c>
      <c r="K65" s="13">
        <f t="shared" si="1"/>
        <v>41636.040972222225</v>
      </c>
      <c r="L65" s="4">
        <v>1386194013</v>
      </c>
      <c r="M65" s="13">
        <f t="shared" si="2"/>
        <v>41612.745520833334</v>
      </c>
      <c r="N65" s="4" t="b">
        <v>0</v>
      </c>
      <c r="O65" s="4">
        <v>64</v>
      </c>
      <c r="P65" s="4" t="b">
        <v>1</v>
      </c>
      <c r="Q65" s="4" t="s">
        <v>8266</v>
      </c>
      <c r="R65" s="17">
        <f>E65/D65*100</f>
        <v>113.51849999999999</v>
      </c>
      <c r="S65">
        <f>AVERAGEIF(O:O,O65,E:E)</f>
        <v>3333.5607692307685</v>
      </c>
      <c r="T65" t="str">
        <f t="shared" si="3"/>
        <v>film &amp; video</v>
      </c>
      <c r="U65" t="str">
        <f t="shared" si="4"/>
        <v>shorts</v>
      </c>
    </row>
    <row r="66" spans="1:21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tr">
        <f t="shared" si="0"/>
        <v>successful</v>
      </c>
      <c r="G66" s="4" t="s">
        <v>8219</v>
      </c>
      <c r="H66" s="4" t="s">
        <v>8224</v>
      </c>
      <c r="I66" s="4" t="s">
        <v>8246</v>
      </c>
      <c r="J66" s="4">
        <v>1373243181</v>
      </c>
      <c r="K66" s="13">
        <f t="shared" si="1"/>
        <v>41462.851631944446</v>
      </c>
      <c r="L66" s="4">
        <v>1370651181</v>
      </c>
      <c r="M66" s="13">
        <f t="shared" si="2"/>
        <v>41432.851631944446</v>
      </c>
      <c r="N66" s="4" t="b">
        <v>0</v>
      </c>
      <c r="O66" s="4">
        <v>24</v>
      </c>
      <c r="P66" s="4" t="b">
        <v>1</v>
      </c>
      <c r="Q66" s="4" t="s">
        <v>8266</v>
      </c>
      <c r="R66" s="17">
        <f>E66/D66*100</f>
        <v>173.33333333333334</v>
      </c>
      <c r="S66">
        <f>AVERAGEIF(O:O,O66,E:E)</f>
        <v>1764.2944117647057</v>
      </c>
      <c r="T66" t="str">
        <f t="shared" si="3"/>
        <v>film &amp; video</v>
      </c>
      <c r="U66" t="str">
        <f t="shared" si="4"/>
        <v>shorts</v>
      </c>
    </row>
    <row r="67" spans="1:21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tr">
        <f t="shared" ref="F67:F130" si="5">IF(E67&gt;=D67,"successful")</f>
        <v>successful</v>
      </c>
      <c r="G67" s="4" t="s">
        <v>8219</v>
      </c>
      <c r="H67" s="4" t="s">
        <v>8229</v>
      </c>
      <c r="I67" s="4" t="s">
        <v>8251</v>
      </c>
      <c r="J67" s="4">
        <v>1407736740</v>
      </c>
      <c r="K67" s="13">
        <f t="shared" ref="K67:K130" si="6">(J67/60)/60/24+DATE(1970,1,1)+(-4/24)</f>
        <v>41862.082638888889</v>
      </c>
      <c r="L67" s="4">
        <v>1405453354</v>
      </c>
      <c r="M67" s="13">
        <f t="shared" ref="M67:M130" si="7">(L67/60)/60/24+DATE(1970,1,1)+(-4/24)</f>
        <v>41835.65456018519</v>
      </c>
      <c r="N67" s="4" t="b">
        <v>0</v>
      </c>
      <c r="O67" s="4">
        <v>57</v>
      </c>
      <c r="P67" s="4" t="b">
        <v>1</v>
      </c>
      <c r="Q67" s="4" t="s">
        <v>8266</v>
      </c>
      <c r="R67" s="17">
        <f>E67/D67*100</f>
        <v>107.52857142857141</v>
      </c>
      <c r="S67">
        <f>AVERAGEIF(O:O,O67,E:E)</f>
        <v>5781.163043478261</v>
      </c>
      <c r="T67" t="str">
        <f t="shared" ref="T67:T130" si="8">LEFT(Q67,FIND("/",Q67)-1)</f>
        <v>film &amp; video</v>
      </c>
      <c r="U67" t="str">
        <f t="shared" ref="U67:U130" si="9">RIGHT(Q67,LEN(Q67)-FIND("/",Q67))</f>
        <v>shorts</v>
      </c>
    </row>
    <row r="68" spans="1:21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tr">
        <f t="shared" si="5"/>
        <v>successful</v>
      </c>
      <c r="G68" s="4" t="s">
        <v>8219</v>
      </c>
      <c r="H68" s="4" t="s">
        <v>8224</v>
      </c>
      <c r="I68" s="4" t="s">
        <v>8246</v>
      </c>
      <c r="J68" s="4">
        <v>1468873420</v>
      </c>
      <c r="K68" s="13">
        <f t="shared" si="6"/>
        <v>42569.68310185185</v>
      </c>
      <c r="L68" s="4">
        <v>1466281420</v>
      </c>
      <c r="M68" s="13">
        <f t="shared" si="7"/>
        <v>42539.68310185185</v>
      </c>
      <c r="N68" s="4" t="b">
        <v>0</v>
      </c>
      <c r="O68" s="4">
        <v>26</v>
      </c>
      <c r="P68" s="4" t="b">
        <v>1</v>
      </c>
      <c r="Q68" s="4" t="s">
        <v>8266</v>
      </c>
      <c r="R68" s="17">
        <f>E68/D68*100</f>
        <v>118.6</v>
      </c>
      <c r="S68">
        <f>AVERAGEIF(O:O,O68,E:E)</f>
        <v>2505.9714285714285</v>
      </c>
      <c r="T68" t="str">
        <f t="shared" si="8"/>
        <v>film &amp; video</v>
      </c>
      <c r="U68" t="str">
        <f t="shared" si="9"/>
        <v>shorts</v>
      </c>
    </row>
    <row r="69" spans="1:21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tr">
        <f t="shared" si="5"/>
        <v>successful</v>
      </c>
      <c r="G69" s="4" t="s">
        <v>8219</v>
      </c>
      <c r="H69" s="4" t="s">
        <v>8224</v>
      </c>
      <c r="I69" s="4" t="s">
        <v>8246</v>
      </c>
      <c r="J69" s="4">
        <v>1342360804</v>
      </c>
      <c r="K69" s="13">
        <f t="shared" si="6"/>
        <v>41105.416712962964</v>
      </c>
      <c r="L69" s="4">
        <v>1339768804</v>
      </c>
      <c r="M69" s="13">
        <f t="shared" si="7"/>
        <v>41075.416712962964</v>
      </c>
      <c r="N69" s="4" t="b">
        <v>0</v>
      </c>
      <c r="O69" s="4">
        <v>20</v>
      </c>
      <c r="P69" s="4" t="b">
        <v>1</v>
      </c>
      <c r="Q69" s="4" t="s">
        <v>8266</v>
      </c>
      <c r="R69" s="17">
        <f>E69/D69*100</f>
        <v>116.25000000000001</v>
      </c>
      <c r="S69">
        <f>AVERAGEIF(O:O,O69,E:E)</f>
        <v>1494.1595454545457</v>
      </c>
      <c r="T69" t="str">
        <f t="shared" si="8"/>
        <v>film &amp; video</v>
      </c>
      <c r="U69" t="str">
        <f t="shared" si="9"/>
        <v>shorts</v>
      </c>
    </row>
    <row r="70" spans="1:21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tr">
        <f t="shared" si="5"/>
        <v>successful</v>
      </c>
      <c r="G70" s="4" t="s">
        <v>8219</v>
      </c>
      <c r="H70" s="4" t="s">
        <v>8225</v>
      </c>
      <c r="I70" s="4" t="s">
        <v>8247</v>
      </c>
      <c r="J70" s="4">
        <v>1393162791</v>
      </c>
      <c r="K70" s="13">
        <f t="shared" si="6"/>
        <v>41693.402673611112</v>
      </c>
      <c r="L70" s="4">
        <v>1390570791</v>
      </c>
      <c r="M70" s="13">
        <f t="shared" si="7"/>
        <v>41663.402673611112</v>
      </c>
      <c r="N70" s="4" t="b">
        <v>0</v>
      </c>
      <c r="O70" s="4">
        <v>36</v>
      </c>
      <c r="P70" s="4" t="b">
        <v>1</v>
      </c>
      <c r="Q70" s="4" t="s">
        <v>8266</v>
      </c>
      <c r="R70" s="17">
        <f>E70/D70*100</f>
        <v>127.16666666666667</v>
      </c>
      <c r="S70">
        <f>AVERAGEIF(O:O,O70,E:E)</f>
        <v>2893.0464999999999</v>
      </c>
      <c r="T70" t="str">
        <f t="shared" si="8"/>
        <v>film &amp; video</v>
      </c>
      <c r="U70" t="str">
        <f t="shared" si="9"/>
        <v>shorts</v>
      </c>
    </row>
    <row r="71" spans="1:21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tr">
        <f t="shared" si="5"/>
        <v>successful</v>
      </c>
      <c r="G71" s="4" t="s">
        <v>8219</v>
      </c>
      <c r="H71" s="4" t="s">
        <v>8224</v>
      </c>
      <c r="I71" s="4" t="s">
        <v>8246</v>
      </c>
      <c r="J71" s="4">
        <v>1317538740</v>
      </c>
      <c r="K71" s="13">
        <f t="shared" si="6"/>
        <v>40818.124305555561</v>
      </c>
      <c r="L71" s="4">
        <v>1314765025</v>
      </c>
      <c r="M71" s="13">
        <f t="shared" si="7"/>
        <v>40786.02112268519</v>
      </c>
      <c r="N71" s="4" t="b">
        <v>0</v>
      </c>
      <c r="O71" s="4">
        <v>178</v>
      </c>
      <c r="P71" s="4" t="b">
        <v>1</v>
      </c>
      <c r="Q71" s="4" t="s">
        <v>8266</v>
      </c>
      <c r="R71" s="17">
        <f>E71/D71*100</f>
        <v>110.9423</v>
      </c>
      <c r="S71">
        <f>AVERAGEIF(O:O,O71,E:E)</f>
        <v>11094.23</v>
      </c>
      <c r="T71" t="str">
        <f t="shared" si="8"/>
        <v>film &amp; video</v>
      </c>
      <c r="U71" t="str">
        <f t="shared" si="9"/>
        <v>shorts</v>
      </c>
    </row>
    <row r="72" spans="1:21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tr">
        <f t="shared" si="5"/>
        <v>successful</v>
      </c>
      <c r="G72" s="4" t="s">
        <v>8219</v>
      </c>
      <c r="H72" s="4" t="s">
        <v>8224</v>
      </c>
      <c r="I72" s="4" t="s">
        <v>8246</v>
      </c>
      <c r="J72" s="4">
        <v>1315171845</v>
      </c>
      <c r="K72" s="13">
        <f t="shared" si="6"/>
        <v>40790.729687500003</v>
      </c>
      <c r="L72" s="4">
        <v>1309987845</v>
      </c>
      <c r="M72" s="13">
        <f t="shared" si="7"/>
        <v>40730.729687500003</v>
      </c>
      <c r="N72" s="4" t="b">
        <v>0</v>
      </c>
      <c r="O72" s="4">
        <v>17</v>
      </c>
      <c r="P72" s="4" t="b">
        <v>1</v>
      </c>
      <c r="Q72" s="4" t="s">
        <v>8266</v>
      </c>
      <c r="R72" s="17">
        <f>E72/D72*100</f>
        <v>127.2</v>
      </c>
      <c r="S72">
        <f>AVERAGEIF(O:O,O72,E:E)</f>
        <v>1808.7556603773585</v>
      </c>
      <c r="T72" t="str">
        <f t="shared" si="8"/>
        <v>film &amp; video</v>
      </c>
      <c r="U72" t="str">
        <f t="shared" si="9"/>
        <v>shorts</v>
      </c>
    </row>
    <row r="73" spans="1:21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tr">
        <f t="shared" si="5"/>
        <v>successful</v>
      </c>
      <c r="G73" s="4" t="s">
        <v>8219</v>
      </c>
      <c r="H73" s="4" t="s">
        <v>8224</v>
      </c>
      <c r="I73" s="4" t="s">
        <v>8246</v>
      </c>
      <c r="J73" s="4">
        <v>1338186657</v>
      </c>
      <c r="K73" s="13">
        <f t="shared" si="6"/>
        <v>41057.104826388888</v>
      </c>
      <c r="L73" s="4">
        <v>1333002657</v>
      </c>
      <c r="M73" s="13">
        <f t="shared" si="7"/>
        <v>40997.104826388888</v>
      </c>
      <c r="N73" s="4" t="b">
        <v>0</v>
      </c>
      <c r="O73" s="4">
        <v>32</v>
      </c>
      <c r="P73" s="4" t="b">
        <v>1</v>
      </c>
      <c r="Q73" s="4" t="s">
        <v>8266</v>
      </c>
      <c r="R73" s="17">
        <f>E73/D73*100</f>
        <v>123.94444444444443</v>
      </c>
      <c r="S73">
        <f>AVERAGEIF(O:O,O73,E:E)</f>
        <v>2546.9</v>
      </c>
      <c r="T73" t="str">
        <f t="shared" si="8"/>
        <v>film &amp; video</v>
      </c>
      <c r="U73" t="str">
        <f t="shared" si="9"/>
        <v>shorts</v>
      </c>
    </row>
    <row r="74" spans="1:21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tr">
        <f t="shared" si="5"/>
        <v>successful</v>
      </c>
      <c r="G74" s="4" t="s">
        <v>8219</v>
      </c>
      <c r="H74" s="4" t="s">
        <v>8224</v>
      </c>
      <c r="I74" s="4" t="s">
        <v>8246</v>
      </c>
      <c r="J74" s="4">
        <v>1352937600</v>
      </c>
      <c r="K74" s="13">
        <f t="shared" si="6"/>
        <v>41227.833333333336</v>
      </c>
      <c r="L74" s="4">
        <v>1351210481</v>
      </c>
      <c r="M74" s="13">
        <f t="shared" si="7"/>
        <v>41207.843530092592</v>
      </c>
      <c r="N74" s="4" t="b">
        <v>0</v>
      </c>
      <c r="O74" s="4">
        <v>41</v>
      </c>
      <c r="P74" s="4" t="b">
        <v>1</v>
      </c>
      <c r="Q74" s="4" t="s">
        <v>8266</v>
      </c>
      <c r="R74" s="17">
        <f>E74/D74*100</f>
        <v>108.40909090909091</v>
      </c>
      <c r="S74">
        <f>AVERAGEIF(O:O,O74,E:E)</f>
        <v>2792.8691304347826</v>
      </c>
      <c r="T74" t="str">
        <f t="shared" si="8"/>
        <v>film &amp; video</v>
      </c>
      <c r="U74" t="str">
        <f t="shared" si="9"/>
        <v>shorts</v>
      </c>
    </row>
    <row r="75" spans="1:21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tr">
        <f t="shared" si="5"/>
        <v>successful</v>
      </c>
      <c r="G75" s="4" t="s">
        <v>8219</v>
      </c>
      <c r="H75" s="4" t="s">
        <v>8224</v>
      </c>
      <c r="I75" s="4" t="s">
        <v>8246</v>
      </c>
      <c r="J75" s="4">
        <v>1304395140</v>
      </c>
      <c r="K75" s="13">
        <f t="shared" si="6"/>
        <v>40665.999305555561</v>
      </c>
      <c r="L75" s="4">
        <v>1297620584</v>
      </c>
      <c r="M75" s="13">
        <f t="shared" si="7"/>
        <v>40587.590092592596</v>
      </c>
      <c r="N75" s="4" t="b">
        <v>0</v>
      </c>
      <c r="O75" s="4">
        <v>18</v>
      </c>
      <c r="P75" s="4" t="b">
        <v>1</v>
      </c>
      <c r="Q75" s="4" t="s">
        <v>8266</v>
      </c>
      <c r="R75" s="17">
        <f>E75/D75*100</f>
        <v>100</v>
      </c>
      <c r="S75">
        <f>AVERAGEIF(O:O,O75,E:E)</f>
        <v>1443.423</v>
      </c>
      <c r="T75" t="str">
        <f t="shared" si="8"/>
        <v>film &amp; video</v>
      </c>
      <c r="U75" t="str">
        <f t="shared" si="9"/>
        <v>shorts</v>
      </c>
    </row>
    <row r="76" spans="1:21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tr">
        <f t="shared" si="5"/>
        <v>successful</v>
      </c>
      <c r="G76" s="4" t="s">
        <v>8219</v>
      </c>
      <c r="H76" s="4" t="s">
        <v>8230</v>
      </c>
      <c r="I76" s="4" t="s">
        <v>8249</v>
      </c>
      <c r="J76" s="4">
        <v>1453376495</v>
      </c>
      <c r="K76" s="13">
        <f t="shared" si="6"/>
        <v>42390.320543981485</v>
      </c>
      <c r="L76" s="4">
        <v>1450784495</v>
      </c>
      <c r="M76" s="13">
        <f t="shared" si="7"/>
        <v>42360.320543981485</v>
      </c>
      <c r="N76" s="4" t="b">
        <v>0</v>
      </c>
      <c r="O76" s="4">
        <v>29</v>
      </c>
      <c r="P76" s="4" t="b">
        <v>1</v>
      </c>
      <c r="Q76" s="4" t="s">
        <v>8266</v>
      </c>
      <c r="R76" s="17">
        <f>E76/D76*100</f>
        <v>112.93199999999999</v>
      </c>
      <c r="S76">
        <f>AVERAGEIF(O:O,O76,E:E)</f>
        <v>2554.6396296296298</v>
      </c>
      <c r="T76" t="str">
        <f t="shared" si="8"/>
        <v>film &amp; video</v>
      </c>
      <c r="U76" t="str">
        <f t="shared" si="9"/>
        <v>shorts</v>
      </c>
    </row>
    <row r="77" spans="1:21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tr">
        <f t="shared" si="5"/>
        <v>successful</v>
      </c>
      <c r="G77" s="4" t="s">
        <v>8219</v>
      </c>
      <c r="H77" s="4" t="s">
        <v>8224</v>
      </c>
      <c r="I77" s="4" t="s">
        <v>8246</v>
      </c>
      <c r="J77" s="4">
        <v>1366693272</v>
      </c>
      <c r="K77" s="13">
        <f t="shared" si="6"/>
        <v>41387.042500000003</v>
      </c>
      <c r="L77" s="4">
        <v>1364101272</v>
      </c>
      <c r="M77" s="13">
        <f t="shared" si="7"/>
        <v>41357.042500000003</v>
      </c>
      <c r="N77" s="4" t="b">
        <v>0</v>
      </c>
      <c r="O77" s="4">
        <v>47</v>
      </c>
      <c r="P77" s="4" t="b">
        <v>1</v>
      </c>
      <c r="Q77" s="4" t="s">
        <v>8266</v>
      </c>
      <c r="R77" s="17">
        <f>E77/D77*100</f>
        <v>115.42857142857143</v>
      </c>
      <c r="S77">
        <f>AVERAGEIF(O:O,O77,E:E)</f>
        <v>4347.336956521739</v>
      </c>
      <c r="T77" t="str">
        <f t="shared" si="8"/>
        <v>film &amp; video</v>
      </c>
      <c r="U77" t="str">
        <f t="shared" si="9"/>
        <v>shorts</v>
      </c>
    </row>
    <row r="78" spans="1:21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tr">
        <f t="shared" si="5"/>
        <v>successful</v>
      </c>
      <c r="G78" s="4" t="s">
        <v>8219</v>
      </c>
      <c r="H78" s="4" t="s">
        <v>8224</v>
      </c>
      <c r="I78" s="4" t="s">
        <v>8246</v>
      </c>
      <c r="J78" s="4">
        <v>1325007358</v>
      </c>
      <c r="K78" s="13">
        <f t="shared" si="6"/>
        <v>40904.566643518519</v>
      </c>
      <c r="L78" s="4">
        <v>1319819758</v>
      </c>
      <c r="M78" s="13">
        <f t="shared" si="7"/>
        <v>40844.524976851855</v>
      </c>
      <c r="N78" s="4" t="b">
        <v>0</v>
      </c>
      <c r="O78" s="4">
        <v>15</v>
      </c>
      <c r="P78" s="4" t="b">
        <v>1</v>
      </c>
      <c r="Q78" s="4" t="s">
        <v>8266</v>
      </c>
      <c r="R78" s="17">
        <f>E78/D78*100</f>
        <v>153.33333333333334</v>
      </c>
      <c r="S78">
        <f>AVERAGEIF(O:O,O78,E:E)</f>
        <v>2424.782608695652</v>
      </c>
      <c r="T78" t="str">
        <f t="shared" si="8"/>
        <v>film &amp; video</v>
      </c>
      <c r="U78" t="str">
        <f t="shared" si="9"/>
        <v>shorts</v>
      </c>
    </row>
    <row r="79" spans="1:21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tr">
        <f t="shared" si="5"/>
        <v>successful</v>
      </c>
      <c r="G79" s="4" t="s">
        <v>8219</v>
      </c>
      <c r="H79" s="4" t="s">
        <v>8224</v>
      </c>
      <c r="I79" s="4" t="s">
        <v>8246</v>
      </c>
      <c r="J79" s="4">
        <v>1337569140</v>
      </c>
      <c r="K79" s="13">
        <f t="shared" si="6"/>
        <v>41049.957638888889</v>
      </c>
      <c r="L79" s="4">
        <v>1332991717</v>
      </c>
      <c r="M79" s="13">
        <f t="shared" si="7"/>
        <v>40996.978206018524</v>
      </c>
      <c r="N79" s="4" t="b">
        <v>0</v>
      </c>
      <c r="O79" s="4">
        <v>26</v>
      </c>
      <c r="P79" s="4" t="b">
        <v>1</v>
      </c>
      <c r="Q79" s="4" t="s">
        <v>8266</v>
      </c>
      <c r="R79" s="17">
        <f>E79/D79*100</f>
        <v>392.5</v>
      </c>
      <c r="S79">
        <f>AVERAGEIF(O:O,O79,E:E)</f>
        <v>2505.9714285714285</v>
      </c>
      <c r="T79" t="str">
        <f t="shared" si="8"/>
        <v>film &amp; video</v>
      </c>
      <c r="U79" t="str">
        <f t="shared" si="9"/>
        <v>shorts</v>
      </c>
    </row>
    <row r="80" spans="1:21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tr">
        <f t="shared" si="5"/>
        <v>successful</v>
      </c>
      <c r="G80" s="4" t="s">
        <v>8219</v>
      </c>
      <c r="H80" s="4" t="s">
        <v>8230</v>
      </c>
      <c r="I80" s="4" t="s">
        <v>8249</v>
      </c>
      <c r="J80" s="4">
        <v>1472751121</v>
      </c>
      <c r="K80" s="13">
        <f t="shared" si="6"/>
        <v>42614.56390046297</v>
      </c>
      <c r="L80" s="4">
        <v>1471887121</v>
      </c>
      <c r="M80" s="13">
        <f t="shared" si="7"/>
        <v>42604.56390046297</v>
      </c>
      <c r="N80" s="4" t="b">
        <v>0</v>
      </c>
      <c r="O80" s="4">
        <v>35</v>
      </c>
      <c r="P80" s="4" t="b">
        <v>1</v>
      </c>
      <c r="Q80" s="4" t="s">
        <v>8266</v>
      </c>
      <c r="R80" s="17">
        <f>E80/D80*100</f>
        <v>2702</v>
      </c>
      <c r="S80">
        <f>AVERAGEIF(O:O,O80,E:E)</f>
        <v>3370.6326923076922</v>
      </c>
      <c r="T80" t="str">
        <f t="shared" si="8"/>
        <v>film &amp; video</v>
      </c>
      <c r="U80" t="str">
        <f t="shared" si="9"/>
        <v>shorts</v>
      </c>
    </row>
    <row r="81" spans="1:21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tr">
        <f t="shared" si="5"/>
        <v>successful</v>
      </c>
      <c r="G81" s="4" t="s">
        <v>8219</v>
      </c>
      <c r="H81" s="4" t="s">
        <v>8225</v>
      </c>
      <c r="I81" s="4" t="s">
        <v>8247</v>
      </c>
      <c r="J81" s="4">
        <v>1398451093</v>
      </c>
      <c r="K81" s="13">
        <f t="shared" si="6"/>
        <v>41754.609872685185</v>
      </c>
      <c r="L81" s="4">
        <v>1395859093</v>
      </c>
      <c r="M81" s="13">
        <f t="shared" si="7"/>
        <v>41724.609872685185</v>
      </c>
      <c r="N81" s="4" t="b">
        <v>0</v>
      </c>
      <c r="O81" s="4">
        <v>41</v>
      </c>
      <c r="P81" s="4" t="b">
        <v>1</v>
      </c>
      <c r="Q81" s="4" t="s">
        <v>8266</v>
      </c>
      <c r="R81" s="17">
        <f>E81/D81*100</f>
        <v>127</v>
      </c>
      <c r="S81">
        <f>AVERAGEIF(O:O,O81,E:E)</f>
        <v>2792.8691304347826</v>
      </c>
      <c r="T81" t="str">
        <f t="shared" si="8"/>
        <v>film &amp; video</v>
      </c>
      <c r="U81" t="str">
        <f t="shared" si="9"/>
        <v>shorts</v>
      </c>
    </row>
    <row r="82" spans="1:21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tr">
        <f t="shared" si="5"/>
        <v>successful</v>
      </c>
      <c r="G82" s="4" t="s">
        <v>8219</v>
      </c>
      <c r="H82" s="4" t="s">
        <v>8224</v>
      </c>
      <c r="I82" s="4" t="s">
        <v>8246</v>
      </c>
      <c r="J82" s="4">
        <v>1386640856</v>
      </c>
      <c r="K82" s="13">
        <f t="shared" si="6"/>
        <v>41617.917314814818</v>
      </c>
      <c r="L82" s="4">
        <v>1383616856</v>
      </c>
      <c r="M82" s="13">
        <f t="shared" si="7"/>
        <v>41582.917314814818</v>
      </c>
      <c r="N82" s="4" t="b">
        <v>0</v>
      </c>
      <c r="O82" s="4">
        <v>47</v>
      </c>
      <c r="P82" s="4" t="b">
        <v>1</v>
      </c>
      <c r="Q82" s="4" t="s">
        <v>8266</v>
      </c>
      <c r="R82" s="17">
        <f>E82/D82*100</f>
        <v>107.25</v>
      </c>
      <c r="S82">
        <f>AVERAGEIF(O:O,O82,E:E)</f>
        <v>4347.336956521739</v>
      </c>
      <c r="T82" t="str">
        <f t="shared" si="8"/>
        <v>film &amp; video</v>
      </c>
      <c r="U82" t="str">
        <f t="shared" si="9"/>
        <v>shorts</v>
      </c>
    </row>
    <row r="83" spans="1:21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tr">
        <f t="shared" si="5"/>
        <v>successful</v>
      </c>
      <c r="G83" s="4" t="s">
        <v>8219</v>
      </c>
      <c r="H83" s="4" t="s">
        <v>8224</v>
      </c>
      <c r="I83" s="4" t="s">
        <v>8246</v>
      </c>
      <c r="J83" s="4">
        <v>1342234920</v>
      </c>
      <c r="K83" s="13">
        <f t="shared" si="6"/>
        <v>41103.959722222222</v>
      </c>
      <c r="L83" s="4">
        <v>1341892127</v>
      </c>
      <c r="M83" s="13">
        <f t="shared" si="7"/>
        <v>41099.992210648154</v>
      </c>
      <c r="N83" s="4" t="b">
        <v>0</v>
      </c>
      <c r="O83" s="4">
        <v>28</v>
      </c>
      <c r="P83" s="4" t="b">
        <v>1</v>
      </c>
      <c r="Q83" s="4" t="s">
        <v>8266</v>
      </c>
      <c r="R83" s="17">
        <f>E83/D83*100</f>
        <v>198</v>
      </c>
      <c r="S83">
        <f>AVERAGEIF(O:O,O83,E:E)</f>
        <v>3472.1178947368426</v>
      </c>
      <c r="T83" t="str">
        <f t="shared" si="8"/>
        <v>film &amp; video</v>
      </c>
      <c r="U83" t="str">
        <f t="shared" si="9"/>
        <v>shorts</v>
      </c>
    </row>
    <row r="84" spans="1:21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tr">
        <f t="shared" si="5"/>
        <v>successful</v>
      </c>
      <c r="G84" s="4" t="s">
        <v>8219</v>
      </c>
      <c r="H84" s="4" t="s">
        <v>8224</v>
      </c>
      <c r="I84" s="4" t="s">
        <v>8246</v>
      </c>
      <c r="J84" s="4">
        <v>1318189261</v>
      </c>
      <c r="K84" s="13">
        <f t="shared" si="6"/>
        <v>40825.653483796297</v>
      </c>
      <c r="L84" s="4">
        <v>1315597261</v>
      </c>
      <c r="M84" s="13">
        <f t="shared" si="7"/>
        <v>40795.653483796297</v>
      </c>
      <c r="N84" s="4" t="b">
        <v>0</v>
      </c>
      <c r="O84" s="4">
        <v>100</v>
      </c>
      <c r="P84" s="4" t="b">
        <v>1</v>
      </c>
      <c r="Q84" s="4" t="s">
        <v>8266</v>
      </c>
      <c r="R84" s="17">
        <f>E84/D84*100</f>
        <v>100.01249999999999</v>
      </c>
      <c r="S84">
        <f>AVERAGEIF(O:O,O84,E:E)</f>
        <v>24819.85</v>
      </c>
      <c r="T84" t="str">
        <f t="shared" si="8"/>
        <v>film &amp; video</v>
      </c>
      <c r="U84" t="str">
        <f t="shared" si="9"/>
        <v>shorts</v>
      </c>
    </row>
    <row r="85" spans="1:21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tr">
        <f t="shared" si="5"/>
        <v>successful</v>
      </c>
      <c r="G85" s="4" t="s">
        <v>8219</v>
      </c>
      <c r="H85" s="4" t="s">
        <v>8225</v>
      </c>
      <c r="I85" s="4" t="s">
        <v>8247</v>
      </c>
      <c r="J85" s="4">
        <v>1424604600</v>
      </c>
      <c r="K85" s="13">
        <f t="shared" si="6"/>
        <v>42057.312500000007</v>
      </c>
      <c r="L85" s="4">
        <v>1423320389</v>
      </c>
      <c r="M85" s="13">
        <f t="shared" si="7"/>
        <v>42042.448946759258</v>
      </c>
      <c r="N85" s="4" t="b">
        <v>0</v>
      </c>
      <c r="O85" s="4">
        <v>13</v>
      </c>
      <c r="P85" s="4" t="b">
        <v>1</v>
      </c>
      <c r="Q85" s="4" t="s">
        <v>8266</v>
      </c>
      <c r="R85" s="17">
        <f>E85/D85*100</f>
        <v>102.49999999999999</v>
      </c>
      <c r="S85">
        <f>AVERAGEIF(O:O,O85,E:E)</f>
        <v>969.35458333333338</v>
      </c>
      <c r="T85" t="str">
        <f t="shared" si="8"/>
        <v>film &amp; video</v>
      </c>
      <c r="U85" t="str">
        <f t="shared" si="9"/>
        <v>shorts</v>
      </c>
    </row>
    <row r="86" spans="1:21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tr">
        <f t="shared" si="5"/>
        <v>successful</v>
      </c>
      <c r="G86" s="4" t="s">
        <v>8219</v>
      </c>
      <c r="H86" s="4" t="s">
        <v>8224</v>
      </c>
      <c r="I86" s="4" t="s">
        <v>8246</v>
      </c>
      <c r="J86" s="4">
        <v>1305483086</v>
      </c>
      <c r="K86" s="13">
        <f t="shared" si="6"/>
        <v>40678.591273148151</v>
      </c>
      <c r="L86" s="4">
        <v>1302891086</v>
      </c>
      <c r="M86" s="13">
        <f t="shared" si="7"/>
        <v>40648.591273148151</v>
      </c>
      <c r="N86" s="4" t="b">
        <v>0</v>
      </c>
      <c r="O86" s="4">
        <v>7</v>
      </c>
      <c r="P86" s="4" t="b">
        <v>1</v>
      </c>
      <c r="Q86" s="4" t="s">
        <v>8266</v>
      </c>
      <c r="R86" s="17">
        <f>E86/D86*100</f>
        <v>100</v>
      </c>
      <c r="S86">
        <f>AVERAGEIF(O:O,O86,E:E)</f>
        <v>705.95522388059703</v>
      </c>
      <c r="T86" t="str">
        <f t="shared" si="8"/>
        <v>film &amp; video</v>
      </c>
      <c r="U86" t="str">
        <f t="shared" si="9"/>
        <v>shorts</v>
      </c>
    </row>
    <row r="87" spans="1:21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tr">
        <f t="shared" si="5"/>
        <v>successful</v>
      </c>
      <c r="G87" s="4" t="s">
        <v>8219</v>
      </c>
      <c r="H87" s="4" t="s">
        <v>8224</v>
      </c>
      <c r="I87" s="4" t="s">
        <v>8246</v>
      </c>
      <c r="J87" s="4">
        <v>1316746837</v>
      </c>
      <c r="K87" s="13">
        <f t="shared" si="6"/>
        <v>40808.958761574075</v>
      </c>
      <c r="L87" s="4">
        <v>1314154837</v>
      </c>
      <c r="M87" s="13">
        <f t="shared" si="7"/>
        <v>40778.958761574075</v>
      </c>
      <c r="N87" s="4" t="b">
        <v>0</v>
      </c>
      <c r="O87" s="4">
        <v>21</v>
      </c>
      <c r="P87" s="4" t="b">
        <v>1</v>
      </c>
      <c r="Q87" s="4" t="s">
        <v>8266</v>
      </c>
      <c r="R87" s="17">
        <f>E87/D87*100</f>
        <v>125.49999999999999</v>
      </c>
      <c r="S87">
        <f>AVERAGEIF(O:O,O87,E:E)</f>
        <v>1658.1821621621621</v>
      </c>
      <c r="T87" t="str">
        <f t="shared" si="8"/>
        <v>film &amp; video</v>
      </c>
      <c r="U87" t="str">
        <f t="shared" si="9"/>
        <v>shorts</v>
      </c>
    </row>
    <row r="88" spans="1:21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tr">
        <f t="shared" si="5"/>
        <v>successful</v>
      </c>
      <c r="G88" s="4" t="s">
        <v>8219</v>
      </c>
      <c r="H88" s="4" t="s">
        <v>8230</v>
      </c>
      <c r="I88" s="4" t="s">
        <v>8249</v>
      </c>
      <c r="J88" s="4">
        <v>1451226045</v>
      </c>
      <c r="K88" s="13">
        <f t="shared" si="6"/>
        <v>42365.431076388886</v>
      </c>
      <c r="L88" s="4">
        <v>1444828845</v>
      </c>
      <c r="M88" s="13">
        <f t="shared" si="7"/>
        <v>42291.389409722229</v>
      </c>
      <c r="N88" s="4" t="b">
        <v>0</v>
      </c>
      <c r="O88" s="4">
        <v>17</v>
      </c>
      <c r="P88" s="4" t="b">
        <v>1</v>
      </c>
      <c r="Q88" s="4" t="s">
        <v>8266</v>
      </c>
      <c r="R88" s="17">
        <f>E88/D88*100</f>
        <v>106.46666666666667</v>
      </c>
      <c r="S88">
        <f>AVERAGEIF(O:O,O88,E:E)</f>
        <v>1808.7556603773585</v>
      </c>
      <c r="T88" t="str">
        <f t="shared" si="8"/>
        <v>film &amp; video</v>
      </c>
      <c r="U88" t="str">
        <f t="shared" si="9"/>
        <v>shorts</v>
      </c>
    </row>
    <row r="89" spans="1:21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tr">
        <f t="shared" si="5"/>
        <v>successful</v>
      </c>
      <c r="G89" s="4" t="s">
        <v>8219</v>
      </c>
      <c r="H89" s="4" t="s">
        <v>8224</v>
      </c>
      <c r="I89" s="4" t="s">
        <v>8246</v>
      </c>
      <c r="J89" s="4">
        <v>1275529260</v>
      </c>
      <c r="K89" s="13">
        <f t="shared" si="6"/>
        <v>40331.903472222228</v>
      </c>
      <c r="L89" s="4">
        <v>1274705803</v>
      </c>
      <c r="M89" s="13">
        <f t="shared" si="7"/>
        <v>40322.372719907406</v>
      </c>
      <c r="N89" s="4" t="b">
        <v>0</v>
      </c>
      <c r="O89" s="4">
        <v>25</v>
      </c>
      <c r="P89" s="4" t="b">
        <v>1</v>
      </c>
      <c r="Q89" s="4" t="s">
        <v>8266</v>
      </c>
      <c r="R89" s="17">
        <f>E89/D89*100</f>
        <v>104.60000000000001</v>
      </c>
      <c r="S89">
        <f>AVERAGEIF(O:O,O89,E:E)</f>
        <v>1634.83275</v>
      </c>
      <c r="T89" t="str">
        <f t="shared" si="8"/>
        <v>film &amp; video</v>
      </c>
      <c r="U89" t="str">
        <f t="shared" si="9"/>
        <v>shorts</v>
      </c>
    </row>
    <row r="90" spans="1:21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tr">
        <f t="shared" si="5"/>
        <v>successful</v>
      </c>
      <c r="G90" s="4" t="s">
        <v>8219</v>
      </c>
      <c r="H90" s="4" t="s">
        <v>8224</v>
      </c>
      <c r="I90" s="4" t="s">
        <v>8246</v>
      </c>
      <c r="J90" s="4">
        <v>1403452131</v>
      </c>
      <c r="K90" s="13">
        <f t="shared" si="6"/>
        <v>41812.492256944446</v>
      </c>
      <c r="L90" s="4">
        <v>1401205731</v>
      </c>
      <c r="M90" s="13">
        <f t="shared" si="7"/>
        <v>41786.492256944446</v>
      </c>
      <c r="N90" s="4" t="b">
        <v>0</v>
      </c>
      <c r="O90" s="4">
        <v>60</v>
      </c>
      <c r="P90" s="4" t="b">
        <v>1</v>
      </c>
      <c r="Q90" s="4" t="s">
        <v>8266</v>
      </c>
      <c r="R90" s="17">
        <f>E90/D90*100</f>
        <v>102.85714285714285</v>
      </c>
      <c r="S90">
        <f>AVERAGEIF(O:O,O90,E:E)</f>
        <v>4999.4192857142853</v>
      </c>
      <c r="T90" t="str">
        <f t="shared" si="8"/>
        <v>film &amp; video</v>
      </c>
      <c r="U90" t="str">
        <f t="shared" si="9"/>
        <v>shorts</v>
      </c>
    </row>
    <row r="91" spans="1:21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tr">
        <f t="shared" si="5"/>
        <v>successful</v>
      </c>
      <c r="G91" s="4" t="s">
        <v>8219</v>
      </c>
      <c r="H91" s="4" t="s">
        <v>8224</v>
      </c>
      <c r="I91" s="4" t="s">
        <v>8246</v>
      </c>
      <c r="J91" s="4">
        <v>1370196192</v>
      </c>
      <c r="K91" s="13">
        <f t="shared" si="6"/>
        <v>41427.585555555561</v>
      </c>
      <c r="L91" s="4">
        <v>1368036192</v>
      </c>
      <c r="M91" s="13">
        <f t="shared" si="7"/>
        <v>41402.585555555561</v>
      </c>
      <c r="N91" s="4" t="b">
        <v>0</v>
      </c>
      <c r="O91" s="4">
        <v>56</v>
      </c>
      <c r="P91" s="4" t="b">
        <v>1</v>
      </c>
      <c r="Q91" s="4" t="s">
        <v>8266</v>
      </c>
      <c r="R91" s="17">
        <f>E91/D91*100</f>
        <v>115.06666666666668</v>
      </c>
      <c r="S91">
        <f>AVERAGEIF(O:O,O91,E:E)</f>
        <v>4556.6774999999998</v>
      </c>
      <c r="T91" t="str">
        <f t="shared" si="8"/>
        <v>film &amp; video</v>
      </c>
      <c r="U91" t="str">
        <f t="shared" si="9"/>
        <v>shorts</v>
      </c>
    </row>
    <row r="92" spans="1:21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tr">
        <f t="shared" si="5"/>
        <v>successful</v>
      </c>
      <c r="G92" s="4" t="s">
        <v>8219</v>
      </c>
      <c r="H92" s="4" t="s">
        <v>8224</v>
      </c>
      <c r="I92" s="4" t="s">
        <v>8246</v>
      </c>
      <c r="J92" s="4">
        <v>1310454499</v>
      </c>
      <c r="K92" s="13">
        <f t="shared" si="6"/>
        <v>40736.130775462967</v>
      </c>
      <c r="L92" s="4">
        <v>1307862499</v>
      </c>
      <c r="M92" s="13">
        <f t="shared" si="7"/>
        <v>40706.130775462967</v>
      </c>
      <c r="N92" s="4" t="b">
        <v>0</v>
      </c>
      <c r="O92" s="4">
        <v>16</v>
      </c>
      <c r="P92" s="4" t="b">
        <v>1</v>
      </c>
      <c r="Q92" s="4" t="s">
        <v>8266</v>
      </c>
      <c r="R92" s="17">
        <f>E92/D92*100</f>
        <v>100.4</v>
      </c>
      <c r="S92">
        <f>AVERAGEIF(O:O,O92,E:E)</f>
        <v>1278.3540625000001</v>
      </c>
      <c r="T92" t="str">
        <f t="shared" si="8"/>
        <v>film &amp; video</v>
      </c>
      <c r="U92" t="str">
        <f t="shared" si="9"/>
        <v>shorts</v>
      </c>
    </row>
    <row r="93" spans="1:21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tr">
        <f t="shared" si="5"/>
        <v>successful</v>
      </c>
      <c r="G93" s="4" t="s">
        <v>8219</v>
      </c>
      <c r="H93" s="4" t="s">
        <v>8224</v>
      </c>
      <c r="I93" s="4" t="s">
        <v>8246</v>
      </c>
      <c r="J93" s="4">
        <v>1305625164</v>
      </c>
      <c r="K93" s="13">
        <f t="shared" si="6"/>
        <v>40680.235694444447</v>
      </c>
      <c r="L93" s="4">
        <v>1300354764</v>
      </c>
      <c r="M93" s="13">
        <f t="shared" si="7"/>
        <v>40619.235694444447</v>
      </c>
      <c r="N93" s="4" t="b">
        <v>0</v>
      </c>
      <c r="O93" s="4">
        <v>46</v>
      </c>
      <c r="P93" s="4" t="b">
        <v>1</v>
      </c>
      <c r="Q93" s="4" t="s">
        <v>8266</v>
      </c>
      <c r="R93" s="17">
        <f>E93/D93*100</f>
        <v>120</v>
      </c>
      <c r="S93">
        <f>AVERAGEIF(O:O,O93,E:E)</f>
        <v>4256.6611999999996</v>
      </c>
      <c r="T93" t="str">
        <f t="shared" si="8"/>
        <v>film &amp; video</v>
      </c>
      <c r="U93" t="str">
        <f t="shared" si="9"/>
        <v>shorts</v>
      </c>
    </row>
    <row r="94" spans="1:21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tr">
        <f t="shared" si="5"/>
        <v>successful</v>
      </c>
      <c r="G94" s="4" t="s">
        <v>8219</v>
      </c>
      <c r="H94" s="4" t="s">
        <v>8229</v>
      </c>
      <c r="I94" s="4" t="s">
        <v>8251</v>
      </c>
      <c r="J94" s="4">
        <v>1485936000</v>
      </c>
      <c r="K94" s="13">
        <f t="shared" si="6"/>
        <v>42767.166666666664</v>
      </c>
      <c r="L94" s="4">
        <v>1481949983</v>
      </c>
      <c r="M94" s="13">
        <f t="shared" si="7"/>
        <v>42721.032210648154</v>
      </c>
      <c r="N94" s="4" t="b">
        <v>0</v>
      </c>
      <c r="O94" s="4">
        <v>43</v>
      </c>
      <c r="P94" s="4" t="b">
        <v>1</v>
      </c>
      <c r="Q94" s="4" t="s">
        <v>8266</v>
      </c>
      <c r="R94" s="17">
        <f>E94/D94*100</f>
        <v>105.2</v>
      </c>
      <c r="S94">
        <f>AVERAGEIF(O:O,O94,E:E)</f>
        <v>5251.2666666666664</v>
      </c>
      <c r="T94" t="str">
        <f t="shared" si="8"/>
        <v>film &amp; video</v>
      </c>
      <c r="U94" t="str">
        <f t="shared" si="9"/>
        <v>shorts</v>
      </c>
    </row>
    <row r="95" spans="1:21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tr">
        <f t="shared" si="5"/>
        <v>successful</v>
      </c>
      <c r="G95" s="4" t="s">
        <v>8219</v>
      </c>
      <c r="H95" s="4" t="s">
        <v>8224</v>
      </c>
      <c r="I95" s="4" t="s">
        <v>8246</v>
      </c>
      <c r="J95" s="4">
        <v>1341349200</v>
      </c>
      <c r="K95" s="13">
        <f t="shared" si="6"/>
        <v>41093.708333333336</v>
      </c>
      <c r="L95" s="4">
        <v>1338928537</v>
      </c>
      <c r="M95" s="13">
        <f t="shared" si="7"/>
        <v>41065.691400462965</v>
      </c>
      <c r="N95" s="4" t="b">
        <v>0</v>
      </c>
      <c r="O95" s="4">
        <v>15</v>
      </c>
      <c r="P95" s="4" t="b">
        <v>1</v>
      </c>
      <c r="Q95" s="4" t="s">
        <v>8266</v>
      </c>
      <c r="R95" s="17">
        <f>E95/D95*100</f>
        <v>110.60000000000001</v>
      </c>
      <c r="S95">
        <f>AVERAGEIF(O:O,O95,E:E)</f>
        <v>2424.782608695652</v>
      </c>
      <c r="T95" t="str">
        <f t="shared" si="8"/>
        <v>film &amp; video</v>
      </c>
      <c r="U95" t="str">
        <f t="shared" si="9"/>
        <v>shorts</v>
      </c>
    </row>
    <row r="96" spans="1:21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tr">
        <f t="shared" si="5"/>
        <v>successful</v>
      </c>
      <c r="G96" s="4" t="s">
        <v>8219</v>
      </c>
      <c r="H96" s="4" t="s">
        <v>8225</v>
      </c>
      <c r="I96" s="4" t="s">
        <v>8247</v>
      </c>
      <c r="J96" s="4">
        <v>1396890822</v>
      </c>
      <c r="K96" s="13">
        <f t="shared" si="6"/>
        <v>41736.551180555558</v>
      </c>
      <c r="L96" s="4">
        <v>1395162822</v>
      </c>
      <c r="M96" s="13">
        <f t="shared" si="7"/>
        <v>41716.551180555558</v>
      </c>
      <c r="N96" s="4" t="b">
        <v>0</v>
      </c>
      <c r="O96" s="4">
        <v>12</v>
      </c>
      <c r="P96" s="4" t="b">
        <v>1</v>
      </c>
      <c r="Q96" s="4" t="s">
        <v>8266</v>
      </c>
      <c r="R96" s="17">
        <f>E96/D96*100</f>
        <v>104</v>
      </c>
      <c r="S96">
        <f>AVERAGEIF(O:O,O96,E:E)</f>
        <v>1176.7069565217391</v>
      </c>
      <c r="T96" t="str">
        <f t="shared" si="8"/>
        <v>film &amp; video</v>
      </c>
      <c r="U96" t="str">
        <f t="shared" si="9"/>
        <v>shorts</v>
      </c>
    </row>
    <row r="97" spans="1:21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tr">
        <f t="shared" si="5"/>
        <v>successful</v>
      </c>
      <c r="G97" s="4" t="s">
        <v>8219</v>
      </c>
      <c r="H97" s="4" t="s">
        <v>8224</v>
      </c>
      <c r="I97" s="4" t="s">
        <v>8246</v>
      </c>
      <c r="J97" s="4">
        <v>1330214841</v>
      </c>
      <c r="K97" s="13">
        <f t="shared" si="6"/>
        <v>40964.838437500002</v>
      </c>
      <c r="L97" s="4">
        <v>1327622841</v>
      </c>
      <c r="M97" s="13">
        <f t="shared" si="7"/>
        <v>40934.838437500002</v>
      </c>
      <c r="N97" s="4" t="b">
        <v>0</v>
      </c>
      <c r="O97" s="4">
        <v>21</v>
      </c>
      <c r="P97" s="4" t="b">
        <v>1</v>
      </c>
      <c r="Q97" s="4" t="s">
        <v>8266</v>
      </c>
      <c r="R97" s="17">
        <f>E97/D97*100</f>
        <v>131.42857142857142</v>
      </c>
      <c r="S97">
        <f>AVERAGEIF(O:O,O97,E:E)</f>
        <v>1658.1821621621621</v>
      </c>
      <c r="T97" t="str">
        <f t="shared" si="8"/>
        <v>film &amp; video</v>
      </c>
      <c r="U97" t="str">
        <f t="shared" si="9"/>
        <v>shorts</v>
      </c>
    </row>
    <row r="98" spans="1:21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tr">
        <f t="shared" si="5"/>
        <v>successful</v>
      </c>
      <c r="G98" s="4" t="s">
        <v>8219</v>
      </c>
      <c r="H98" s="4" t="s">
        <v>8224</v>
      </c>
      <c r="I98" s="4" t="s">
        <v>8246</v>
      </c>
      <c r="J98" s="4">
        <v>1280631600</v>
      </c>
      <c r="K98" s="13">
        <f t="shared" si="6"/>
        <v>40390.958333333336</v>
      </c>
      <c r="L98" s="4">
        <v>1274889241</v>
      </c>
      <c r="M98" s="13">
        <f t="shared" si="7"/>
        <v>40324.495844907411</v>
      </c>
      <c r="N98" s="4" t="b">
        <v>0</v>
      </c>
      <c r="O98" s="4">
        <v>34</v>
      </c>
      <c r="P98" s="4" t="b">
        <v>1</v>
      </c>
      <c r="Q98" s="4" t="s">
        <v>8266</v>
      </c>
      <c r="R98" s="17">
        <f>E98/D98*100</f>
        <v>114.66666666666667</v>
      </c>
      <c r="S98">
        <f>AVERAGEIF(O:O,O98,E:E)</f>
        <v>3216.0669696969699</v>
      </c>
      <c r="T98" t="str">
        <f t="shared" si="8"/>
        <v>film &amp; video</v>
      </c>
      <c r="U98" t="str">
        <f t="shared" si="9"/>
        <v>shorts</v>
      </c>
    </row>
    <row r="99" spans="1:21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tr">
        <f t="shared" si="5"/>
        <v>successful</v>
      </c>
      <c r="G99" s="4" t="s">
        <v>8219</v>
      </c>
      <c r="H99" s="4" t="s">
        <v>8224</v>
      </c>
      <c r="I99" s="4" t="s">
        <v>8246</v>
      </c>
      <c r="J99" s="4">
        <v>1310440482</v>
      </c>
      <c r="K99" s="13">
        <f t="shared" si="6"/>
        <v>40735.968541666669</v>
      </c>
      <c r="L99" s="4">
        <v>1307848482</v>
      </c>
      <c r="M99" s="13">
        <f t="shared" si="7"/>
        <v>40705.968541666669</v>
      </c>
      <c r="N99" s="4" t="b">
        <v>0</v>
      </c>
      <c r="O99" s="4">
        <v>8</v>
      </c>
      <c r="P99" s="4" t="b">
        <v>1</v>
      </c>
      <c r="Q99" s="4" t="s">
        <v>8266</v>
      </c>
      <c r="R99" s="17">
        <f>E99/D99*100</f>
        <v>106.25</v>
      </c>
      <c r="S99">
        <f>AVERAGEIF(O:O,O99,E:E)</f>
        <v>570.671875</v>
      </c>
      <c r="T99" t="str">
        <f t="shared" si="8"/>
        <v>film &amp; video</v>
      </c>
      <c r="U99" t="str">
        <f t="shared" si="9"/>
        <v>shorts</v>
      </c>
    </row>
    <row r="100" spans="1:21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tr">
        <f t="shared" si="5"/>
        <v>successful</v>
      </c>
      <c r="G100" s="4" t="s">
        <v>8219</v>
      </c>
      <c r="H100" s="4" t="s">
        <v>8224</v>
      </c>
      <c r="I100" s="4" t="s">
        <v>8246</v>
      </c>
      <c r="J100" s="4">
        <v>1354923000</v>
      </c>
      <c r="K100" s="13">
        <f t="shared" si="6"/>
        <v>41250.8125</v>
      </c>
      <c r="L100" s="4">
        <v>1351796674</v>
      </c>
      <c r="M100" s="13">
        <f t="shared" si="7"/>
        <v>41214.628171296295</v>
      </c>
      <c r="N100" s="4" t="b">
        <v>0</v>
      </c>
      <c r="O100" s="4">
        <v>60</v>
      </c>
      <c r="P100" s="4" t="b">
        <v>1</v>
      </c>
      <c r="Q100" s="4" t="s">
        <v>8266</v>
      </c>
      <c r="R100" s="17">
        <f>E100/D100*100</f>
        <v>106.25</v>
      </c>
      <c r="S100">
        <f>AVERAGEIF(O:O,O100,E:E)</f>
        <v>4999.4192857142853</v>
      </c>
      <c r="T100" t="str">
        <f t="shared" si="8"/>
        <v>film &amp; video</v>
      </c>
      <c r="U100" t="str">
        <f t="shared" si="9"/>
        <v>shorts</v>
      </c>
    </row>
    <row r="101" spans="1:21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tr">
        <f t="shared" si="5"/>
        <v>successful</v>
      </c>
      <c r="G101" s="4" t="s">
        <v>8219</v>
      </c>
      <c r="H101" s="4" t="s">
        <v>8224</v>
      </c>
      <c r="I101" s="4" t="s">
        <v>8246</v>
      </c>
      <c r="J101" s="4">
        <v>1390426799</v>
      </c>
      <c r="K101" s="13">
        <f t="shared" si="6"/>
        <v>41661.73609953704</v>
      </c>
      <c r="L101" s="4">
        <v>1387834799</v>
      </c>
      <c r="M101" s="13">
        <f t="shared" si="7"/>
        <v>41631.73609953704</v>
      </c>
      <c r="N101" s="4" t="b">
        <v>0</v>
      </c>
      <c r="O101" s="4">
        <v>39</v>
      </c>
      <c r="P101" s="4" t="b">
        <v>1</v>
      </c>
      <c r="Q101" s="4" t="s">
        <v>8266</v>
      </c>
      <c r="R101" s="17">
        <f>E101/D101*100</f>
        <v>106.01933333333334</v>
      </c>
      <c r="S101">
        <f>AVERAGEIF(O:O,O101,E:E)</f>
        <v>2905.058</v>
      </c>
      <c r="T101" t="str">
        <f t="shared" si="8"/>
        <v>film &amp; video</v>
      </c>
      <c r="U101" t="str">
        <f t="shared" si="9"/>
        <v>shorts</v>
      </c>
    </row>
    <row r="102" spans="1:21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tr">
        <f t="shared" si="5"/>
        <v>successful</v>
      </c>
      <c r="G102" s="4" t="s">
        <v>8219</v>
      </c>
      <c r="H102" s="4" t="s">
        <v>8224</v>
      </c>
      <c r="I102" s="4" t="s">
        <v>8246</v>
      </c>
      <c r="J102" s="4">
        <v>1352055886</v>
      </c>
      <c r="K102" s="13">
        <f t="shared" si="6"/>
        <v>41217.628310185188</v>
      </c>
      <c r="L102" s="4">
        <v>1350324286</v>
      </c>
      <c r="M102" s="13">
        <f t="shared" si="7"/>
        <v>41197.586643518523</v>
      </c>
      <c r="N102" s="4" t="b">
        <v>0</v>
      </c>
      <c r="O102" s="4">
        <v>26</v>
      </c>
      <c r="P102" s="4" t="b">
        <v>1</v>
      </c>
      <c r="Q102" s="4" t="s">
        <v>8266</v>
      </c>
      <c r="R102" s="17">
        <f>E102/D102*100</f>
        <v>100</v>
      </c>
      <c r="S102">
        <f>AVERAGEIF(O:O,O102,E:E)</f>
        <v>2505.9714285714285</v>
      </c>
      <c r="T102" t="str">
        <f t="shared" si="8"/>
        <v>film &amp; video</v>
      </c>
      <c r="U102" t="str">
        <f t="shared" si="9"/>
        <v>shorts</v>
      </c>
    </row>
    <row r="103" spans="1:21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tr">
        <f t="shared" si="5"/>
        <v>successful</v>
      </c>
      <c r="G103" s="4" t="s">
        <v>8219</v>
      </c>
      <c r="H103" s="4" t="s">
        <v>8224</v>
      </c>
      <c r="I103" s="4" t="s">
        <v>8246</v>
      </c>
      <c r="J103" s="4">
        <v>1359052710</v>
      </c>
      <c r="K103" s="13">
        <f t="shared" si="6"/>
        <v>41298.610069444447</v>
      </c>
      <c r="L103" s="4">
        <v>1356979110</v>
      </c>
      <c r="M103" s="13">
        <f t="shared" si="7"/>
        <v>41274.610069444447</v>
      </c>
      <c r="N103" s="4" t="b">
        <v>0</v>
      </c>
      <c r="O103" s="4">
        <v>35</v>
      </c>
      <c r="P103" s="4" t="b">
        <v>1</v>
      </c>
      <c r="Q103" s="4" t="s">
        <v>8266</v>
      </c>
      <c r="R103" s="17">
        <f>E103/D103*100</f>
        <v>100</v>
      </c>
      <c r="S103">
        <f>AVERAGEIF(O:O,O103,E:E)</f>
        <v>3370.6326923076922</v>
      </c>
      <c r="T103" t="str">
        <f t="shared" si="8"/>
        <v>film &amp; video</v>
      </c>
      <c r="U103" t="str">
        <f t="shared" si="9"/>
        <v>shorts</v>
      </c>
    </row>
    <row r="104" spans="1:21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tr">
        <f t="shared" si="5"/>
        <v>successful</v>
      </c>
      <c r="G104" s="4" t="s">
        <v>8219</v>
      </c>
      <c r="H104" s="4" t="s">
        <v>8224</v>
      </c>
      <c r="I104" s="4" t="s">
        <v>8246</v>
      </c>
      <c r="J104" s="4">
        <v>1293073733</v>
      </c>
      <c r="K104" s="13">
        <f t="shared" si="6"/>
        <v>40534.964502314819</v>
      </c>
      <c r="L104" s="4">
        <v>1290481733</v>
      </c>
      <c r="M104" s="13">
        <f t="shared" si="7"/>
        <v>40504.964502314819</v>
      </c>
      <c r="N104" s="4" t="b">
        <v>0</v>
      </c>
      <c r="O104" s="4">
        <v>65</v>
      </c>
      <c r="P104" s="4" t="b">
        <v>1</v>
      </c>
      <c r="Q104" s="4" t="s">
        <v>8266</v>
      </c>
      <c r="R104" s="17">
        <f>E104/D104*100</f>
        <v>127.75000000000001</v>
      </c>
      <c r="S104">
        <f>AVERAGEIF(O:O,O104,E:E)</f>
        <v>5722.2508333333344</v>
      </c>
      <c r="T104" t="str">
        <f t="shared" si="8"/>
        <v>film &amp; video</v>
      </c>
      <c r="U104" t="str">
        <f t="shared" si="9"/>
        <v>shorts</v>
      </c>
    </row>
    <row r="105" spans="1:21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tr">
        <f t="shared" si="5"/>
        <v>successful</v>
      </c>
      <c r="G105" s="4" t="s">
        <v>8219</v>
      </c>
      <c r="H105" s="4" t="s">
        <v>8225</v>
      </c>
      <c r="I105" s="4" t="s">
        <v>8247</v>
      </c>
      <c r="J105" s="4">
        <v>1394220030</v>
      </c>
      <c r="K105" s="13">
        <f t="shared" si="6"/>
        <v>41705.639236111114</v>
      </c>
      <c r="L105" s="4">
        <v>1392232830</v>
      </c>
      <c r="M105" s="13">
        <f t="shared" si="7"/>
        <v>41682.639236111114</v>
      </c>
      <c r="N105" s="4" t="b">
        <v>0</v>
      </c>
      <c r="O105" s="4">
        <v>49</v>
      </c>
      <c r="P105" s="4" t="b">
        <v>1</v>
      </c>
      <c r="Q105" s="4" t="s">
        <v>8266</v>
      </c>
      <c r="R105" s="17">
        <f>E105/D105*100</f>
        <v>105.15384615384616</v>
      </c>
      <c r="S105">
        <f>AVERAGEIF(O:O,O105,E:E)</f>
        <v>2909.8</v>
      </c>
      <c r="T105" t="str">
        <f t="shared" si="8"/>
        <v>film &amp; video</v>
      </c>
      <c r="U105" t="str">
        <f t="shared" si="9"/>
        <v>shorts</v>
      </c>
    </row>
    <row r="106" spans="1:21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tr">
        <f t="shared" si="5"/>
        <v>successful</v>
      </c>
      <c r="G106" s="4" t="s">
        <v>8219</v>
      </c>
      <c r="H106" s="4" t="s">
        <v>8224</v>
      </c>
      <c r="I106" s="4" t="s">
        <v>8246</v>
      </c>
      <c r="J106" s="4">
        <v>1301792400</v>
      </c>
      <c r="K106" s="13">
        <f t="shared" si="6"/>
        <v>40635.875</v>
      </c>
      <c r="L106" s="4">
        <v>1299775266</v>
      </c>
      <c r="M106" s="13">
        <f t="shared" si="7"/>
        <v>40612.528541666667</v>
      </c>
      <c r="N106" s="4" t="b">
        <v>0</v>
      </c>
      <c r="O106" s="4">
        <v>10</v>
      </c>
      <c r="P106" s="4" t="b">
        <v>1</v>
      </c>
      <c r="Q106" s="4" t="s">
        <v>8266</v>
      </c>
      <c r="R106" s="17">
        <f>E106/D106*100</f>
        <v>120</v>
      </c>
      <c r="S106">
        <f>AVERAGEIF(O:O,O106,E:E)</f>
        <v>842.98978723404264</v>
      </c>
      <c r="T106" t="str">
        <f t="shared" si="8"/>
        <v>film &amp; video</v>
      </c>
      <c r="U106" t="str">
        <f t="shared" si="9"/>
        <v>shorts</v>
      </c>
    </row>
    <row r="107" spans="1:21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tr">
        <f t="shared" si="5"/>
        <v>successful</v>
      </c>
      <c r="G107" s="4" t="s">
        <v>8219</v>
      </c>
      <c r="H107" s="4" t="s">
        <v>8224</v>
      </c>
      <c r="I107" s="4" t="s">
        <v>8246</v>
      </c>
      <c r="J107" s="4">
        <v>1463184000</v>
      </c>
      <c r="K107" s="13">
        <f t="shared" si="6"/>
        <v>42503.833333333336</v>
      </c>
      <c r="L107" s="4">
        <v>1461605020</v>
      </c>
      <c r="M107" s="13">
        <f t="shared" si="7"/>
        <v>42485.55810185185</v>
      </c>
      <c r="N107" s="4" t="b">
        <v>0</v>
      </c>
      <c r="O107" s="4">
        <v>60</v>
      </c>
      <c r="P107" s="4" t="b">
        <v>1</v>
      </c>
      <c r="Q107" s="4" t="s">
        <v>8266</v>
      </c>
      <c r="R107" s="17">
        <f>E107/D107*100</f>
        <v>107.40909090909089</v>
      </c>
      <c r="S107">
        <f>AVERAGEIF(O:O,O107,E:E)</f>
        <v>4999.4192857142853</v>
      </c>
      <c r="T107" t="str">
        <f t="shared" si="8"/>
        <v>film &amp; video</v>
      </c>
      <c r="U107" t="str">
        <f t="shared" si="9"/>
        <v>shorts</v>
      </c>
    </row>
    <row r="108" spans="1:21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tr">
        <f t="shared" si="5"/>
        <v>successful</v>
      </c>
      <c r="G108" s="4" t="s">
        <v>8219</v>
      </c>
      <c r="H108" s="4" t="s">
        <v>8224</v>
      </c>
      <c r="I108" s="4" t="s">
        <v>8246</v>
      </c>
      <c r="J108" s="4">
        <v>1333391901</v>
      </c>
      <c r="K108" s="13">
        <f t="shared" si="6"/>
        <v>41001.609965277785</v>
      </c>
      <c r="L108" s="4">
        <v>1332182301</v>
      </c>
      <c r="M108" s="13">
        <f t="shared" si="7"/>
        <v>40987.609965277785</v>
      </c>
      <c r="N108" s="4" t="b">
        <v>0</v>
      </c>
      <c r="O108" s="4">
        <v>27</v>
      </c>
      <c r="P108" s="4" t="b">
        <v>1</v>
      </c>
      <c r="Q108" s="4" t="s">
        <v>8266</v>
      </c>
      <c r="R108" s="17">
        <f>E108/D108*100</f>
        <v>100.49999999999999</v>
      </c>
      <c r="S108">
        <f>AVERAGEIF(O:O,O108,E:E)</f>
        <v>3204.2722222222224</v>
      </c>
      <c r="T108" t="str">
        <f t="shared" si="8"/>
        <v>film &amp; video</v>
      </c>
      <c r="U108" t="str">
        <f t="shared" si="9"/>
        <v>shorts</v>
      </c>
    </row>
    <row r="109" spans="1:21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tr">
        <f t="shared" si="5"/>
        <v>successful</v>
      </c>
      <c r="G109" s="4" t="s">
        <v>8219</v>
      </c>
      <c r="H109" s="4" t="s">
        <v>8224</v>
      </c>
      <c r="I109" s="4" t="s">
        <v>8246</v>
      </c>
      <c r="J109" s="4">
        <v>1303688087</v>
      </c>
      <c r="K109" s="13">
        <f t="shared" si="6"/>
        <v>40657.815821759265</v>
      </c>
      <c r="L109" s="4">
        <v>1301787287</v>
      </c>
      <c r="M109" s="13">
        <f t="shared" si="7"/>
        <v>40635.815821759265</v>
      </c>
      <c r="N109" s="4" t="b">
        <v>0</v>
      </c>
      <c r="O109" s="4">
        <v>69</v>
      </c>
      <c r="P109" s="4" t="b">
        <v>1</v>
      </c>
      <c r="Q109" s="4" t="s">
        <v>8266</v>
      </c>
      <c r="R109" s="17">
        <f>E109/D109*100</f>
        <v>102.46666666666667</v>
      </c>
      <c r="S109">
        <f>AVERAGEIF(O:O,O109,E:E)</f>
        <v>6062.6021428571421</v>
      </c>
      <c r="T109" t="str">
        <f t="shared" si="8"/>
        <v>film &amp; video</v>
      </c>
      <c r="U109" t="str">
        <f t="shared" si="9"/>
        <v>shorts</v>
      </c>
    </row>
    <row r="110" spans="1:21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tr">
        <f t="shared" si="5"/>
        <v>successful</v>
      </c>
      <c r="G110" s="4" t="s">
        <v>8219</v>
      </c>
      <c r="H110" s="4" t="s">
        <v>8224</v>
      </c>
      <c r="I110" s="4" t="s">
        <v>8246</v>
      </c>
      <c r="J110" s="4">
        <v>1370011370</v>
      </c>
      <c r="K110" s="13">
        <f t="shared" si="6"/>
        <v>41425.446412037039</v>
      </c>
      <c r="L110" s="4">
        <v>1364827370</v>
      </c>
      <c r="M110" s="13">
        <f t="shared" si="7"/>
        <v>41365.446412037039</v>
      </c>
      <c r="N110" s="4" t="b">
        <v>0</v>
      </c>
      <c r="O110" s="4">
        <v>47</v>
      </c>
      <c r="P110" s="4" t="b">
        <v>1</v>
      </c>
      <c r="Q110" s="4" t="s">
        <v>8266</v>
      </c>
      <c r="R110" s="17">
        <f>E110/D110*100</f>
        <v>246.66666666666669</v>
      </c>
      <c r="S110">
        <f>AVERAGEIF(O:O,O110,E:E)</f>
        <v>4347.336956521739</v>
      </c>
      <c r="T110" t="str">
        <f t="shared" si="8"/>
        <v>film &amp; video</v>
      </c>
      <c r="U110" t="str">
        <f t="shared" si="9"/>
        <v>shorts</v>
      </c>
    </row>
    <row r="111" spans="1:21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tr">
        <f t="shared" si="5"/>
        <v>successful</v>
      </c>
      <c r="G111" s="4" t="s">
        <v>8219</v>
      </c>
      <c r="H111" s="4" t="s">
        <v>8224</v>
      </c>
      <c r="I111" s="4" t="s">
        <v>8246</v>
      </c>
      <c r="J111" s="4">
        <v>1298680630</v>
      </c>
      <c r="K111" s="13">
        <f t="shared" si="6"/>
        <v>40599.859143518523</v>
      </c>
      <c r="L111" s="4">
        <v>1296088630</v>
      </c>
      <c r="M111" s="13">
        <f t="shared" si="7"/>
        <v>40569.859143518523</v>
      </c>
      <c r="N111" s="4" t="b">
        <v>0</v>
      </c>
      <c r="O111" s="4">
        <v>47</v>
      </c>
      <c r="P111" s="4" t="b">
        <v>1</v>
      </c>
      <c r="Q111" s="4" t="s">
        <v>8266</v>
      </c>
      <c r="R111" s="17">
        <f>E111/D111*100</f>
        <v>219.49999999999997</v>
      </c>
      <c r="S111">
        <f>AVERAGEIF(O:O,O111,E:E)</f>
        <v>4347.336956521739</v>
      </c>
      <c r="T111" t="str">
        <f t="shared" si="8"/>
        <v>film &amp; video</v>
      </c>
      <c r="U111" t="str">
        <f t="shared" si="9"/>
        <v>shorts</v>
      </c>
    </row>
    <row r="112" spans="1:21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tr">
        <f t="shared" si="5"/>
        <v>successful</v>
      </c>
      <c r="G112" s="4" t="s">
        <v>8219</v>
      </c>
      <c r="H112" s="4" t="s">
        <v>8224</v>
      </c>
      <c r="I112" s="4" t="s">
        <v>8246</v>
      </c>
      <c r="J112" s="4">
        <v>1384408740</v>
      </c>
      <c r="K112" s="13">
        <f t="shared" si="6"/>
        <v>41592.082638888889</v>
      </c>
      <c r="L112" s="4">
        <v>1381445253</v>
      </c>
      <c r="M112" s="13">
        <f t="shared" si="7"/>
        <v>41557.78302083334</v>
      </c>
      <c r="N112" s="4" t="b">
        <v>0</v>
      </c>
      <c r="O112" s="4">
        <v>26</v>
      </c>
      <c r="P112" s="4" t="b">
        <v>1</v>
      </c>
      <c r="Q112" s="4" t="s">
        <v>8266</v>
      </c>
      <c r="R112" s="17">
        <f>E112/D112*100</f>
        <v>130.76923076923077</v>
      </c>
      <c r="S112">
        <f>AVERAGEIF(O:O,O112,E:E)</f>
        <v>2505.9714285714285</v>
      </c>
      <c r="T112" t="str">
        <f t="shared" si="8"/>
        <v>film &amp; video</v>
      </c>
      <c r="U112" t="str">
        <f t="shared" si="9"/>
        <v>shorts</v>
      </c>
    </row>
    <row r="113" spans="1:21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tr">
        <f t="shared" si="5"/>
        <v>successful</v>
      </c>
      <c r="G113" s="4" t="s">
        <v>8219</v>
      </c>
      <c r="H113" s="4" t="s">
        <v>8226</v>
      </c>
      <c r="I113" s="4" t="s">
        <v>8248</v>
      </c>
      <c r="J113" s="4">
        <v>1433059187</v>
      </c>
      <c r="K113" s="13">
        <f t="shared" si="6"/>
        <v>42155.166516203702</v>
      </c>
      <c r="L113" s="4">
        <v>1430467187</v>
      </c>
      <c r="M113" s="13">
        <f t="shared" si="7"/>
        <v>42125.166516203702</v>
      </c>
      <c r="N113" s="4" t="b">
        <v>0</v>
      </c>
      <c r="O113" s="4">
        <v>53</v>
      </c>
      <c r="P113" s="4" t="b">
        <v>1</v>
      </c>
      <c r="Q113" s="4" t="s">
        <v>8266</v>
      </c>
      <c r="R113" s="17">
        <f>E113/D113*100</f>
        <v>154.57142857142858</v>
      </c>
      <c r="S113">
        <f>AVERAGEIF(O:O,O113,E:E)</f>
        <v>4559.2333333333336</v>
      </c>
      <c r="T113" t="str">
        <f t="shared" si="8"/>
        <v>film &amp; video</v>
      </c>
      <c r="U113" t="str">
        <f t="shared" si="9"/>
        <v>shorts</v>
      </c>
    </row>
    <row r="114" spans="1:21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tr">
        <f t="shared" si="5"/>
        <v>successful</v>
      </c>
      <c r="G114" s="4" t="s">
        <v>8219</v>
      </c>
      <c r="H114" s="4" t="s">
        <v>8224</v>
      </c>
      <c r="I114" s="4" t="s">
        <v>8246</v>
      </c>
      <c r="J114" s="4">
        <v>1397354400</v>
      </c>
      <c r="K114" s="13">
        <f t="shared" si="6"/>
        <v>41741.916666666672</v>
      </c>
      <c r="L114" s="4">
        <v>1395277318</v>
      </c>
      <c r="M114" s="13">
        <f t="shared" si="7"/>
        <v>41717.87636574074</v>
      </c>
      <c r="N114" s="4" t="b">
        <v>0</v>
      </c>
      <c r="O114" s="4">
        <v>81</v>
      </c>
      <c r="P114" s="4" t="b">
        <v>1</v>
      </c>
      <c r="Q114" s="4" t="s">
        <v>8266</v>
      </c>
      <c r="R114" s="17">
        <f>E114/D114*100</f>
        <v>104</v>
      </c>
      <c r="S114">
        <f>AVERAGEIF(O:O,O114,E:E)</f>
        <v>4602.4861538461537</v>
      </c>
      <c r="T114" t="str">
        <f t="shared" si="8"/>
        <v>film &amp; video</v>
      </c>
      <c r="U114" t="str">
        <f t="shared" si="9"/>
        <v>shorts</v>
      </c>
    </row>
    <row r="115" spans="1:21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tr">
        <f t="shared" si="5"/>
        <v>successful</v>
      </c>
      <c r="G115" s="4" t="s">
        <v>8219</v>
      </c>
      <c r="H115" s="4" t="s">
        <v>8224</v>
      </c>
      <c r="I115" s="4" t="s">
        <v>8246</v>
      </c>
      <c r="J115" s="4">
        <v>1312642800</v>
      </c>
      <c r="K115" s="13">
        <f t="shared" si="6"/>
        <v>40761.458333333336</v>
      </c>
      <c r="L115" s="4">
        <v>1311963128</v>
      </c>
      <c r="M115" s="13">
        <f t="shared" si="7"/>
        <v>40753.59175925926</v>
      </c>
      <c r="N115" s="4" t="b">
        <v>0</v>
      </c>
      <c r="O115" s="4">
        <v>78</v>
      </c>
      <c r="P115" s="4" t="b">
        <v>1</v>
      </c>
      <c r="Q115" s="4" t="s">
        <v>8266</v>
      </c>
      <c r="R115" s="17">
        <f>E115/D115*100</f>
        <v>141</v>
      </c>
      <c r="S115">
        <f>AVERAGEIF(O:O,O115,E:E)</f>
        <v>7578.5161538461534</v>
      </c>
      <c r="T115" t="str">
        <f t="shared" si="8"/>
        <v>film &amp; video</v>
      </c>
      <c r="U115" t="str">
        <f t="shared" si="9"/>
        <v>shorts</v>
      </c>
    </row>
    <row r="116" spans="1:21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tr">
        <f t="shared" si="5"/>
        <v>successful</v>
      </c>
      <c r="G116" s="4" t="s">
        <v>8219</v>
      </c>
      <c r="H116" s="4" t="s">
        <v>8224</v>
      </c>
      <c r="I116" s="4" t="s">
        <v>8246</v>
      </c>
      <c r="J116" s="4">
        <v>1326436488</v>
      </c>
      <c r="K116" s="13">
        <f t="shared" si="6"/>
        <v>40921.107500000006</v>
      </c>
      <c r="L116" s="4">
        <v>1321252488</v>
      </c>
      <c r="M116" s="13">
        <f t="shared" si="7"/>
        <v>40861.107500000006</v>
      </c>
      <c r="N116" s="4" t="b">
        <v>0</v>
      </c>
      <c r="O116" s="4">
        <v>35</v>
      </c>
      <c r="P116" s="4" t="b">
        <v>1</v>
      </c>
      <c r="Q116" s="4" t="s">
        <v>8266</v>
      </c>
      <c r="R116" s="17">
        <f>E116/D116*100</f>
        <v>103.33333333333334</v>
      </c>
      <c r="S116">
        <f>AVERAGEIF(O:O,O116,E:E)</f>
        <v>3370.6326923076922</v>
      </c>
      <c r="T116" t="str">
        <f t="shared" si="8"/>
        <v>film &amp; video</v>
      </c>
      <c r="U116" t="str">
        <f t="shared" si="9"/>
        <v>shorts</v>
      </c>
    </row>
    <row r="117" spans="1:21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tr">
        <f t="shared" si="5"/>
        <v>successful</v>
      </c>
      <c r="G117" s="4" t="s">
        <v>8219</v>
      </c>
      <c r="H117" s="4" t="s">
        <v>8224</v>
      </c>
      <c r="I117" s="4" t="s">
        <v>8246</v>
      </c>
      <c r="J117" s="4">
        <v>1328377444</v>
      </c>
      <c r="K117" s="13">
        <f t="shared" si="6"/>
        <v>40943.572268518517</v>
      </c>
      <c r="L117" s="4">
        <v>1326217444</v>
      </c>
      <c r="M117" s="13">
        <f t="shared" si="7"/>
        <v>40918.572268518517</v>
      </c>
      <c r="N117" s="4" t="b">
        <v>0</v>
      </c>
      <c r="O117" s="4">
        <v>22</v>
      </c>
      <c r="P117" s="4" t="b">
        <v>1</v>
      </c>
      <c r="Q117" s="4" t="s">
        <v>8266</v>
      </c>
      <c r="R117" s="17">
        <f>E117/D117*100</f>
        <v>140.44444444444443</v>
      </c>
      <c r="S117">
        <f>AVERAGEIF(O:O,O117,E:E)</f>
        <v>1547.9137931034484</v>
      </c>
      <c r="T117" t="str">
        <f t="shared" si="8"/>
        <v>film &amp; video</v>
      </c>
      <c r="U117" t="str">
        <f t="shared" si="9"/>
        <v>shorts</v>
      </c>
    </row>
    <row r="118" spans="1:21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tr">
        <f t="shared" si="5"/>
        <v>successful</v>
      </c>
      <c r="G118" s="4" t="s">
        <v>8219</v>
      </c>
      <c r="H118" s="4" t="s">
        <v>8224</v>
      </c>
      <c r="I118" s="4" t="s">
        <v>8246</v>
      </c>
      <c r="J118" s="4">
        <v>1302260155</v>
      </c>
      <c r="K118" s="13">
        <f t="shared" si="6"/>
        <v>40641.288831018523</v>
      </c>
      <c r="L118" s="4">
        <v>1298289355</v>
      </c>
      <c r="M118" s="13">
        <f t="shared" si="7"/>
        <v>40595.330497685187</v>
      </c>
      <c r="N118" s="4" t="b">
        <v>0</v>
      </c>
      <c r="O118" s="4">
        <v>57</v>
      </c>
      <c r="P118" s="4" t="b">
        <v>1</v>
      </c>
      <c r="Q118" s="4" t="s">
        <v>8266</v>
      </c>
      <c r="R118" s="17">
        <f>E118/D118*100</f>
        <v>113.65714285714286</v>
      </c>
      <c r="S118">
        <f>AVERAGEIF(O:O,O118,E:E)</f>
        <v>5781.163043478261</v>
      </c>
      <c r="T118" t="str">
        <f t="shared" si="8"/>
        <v>film &amp; video</v>
      </c>
      <c r="U118" t="str">
        <f t="shared" si="9"/>
        <v>shorts</v>
      </c>
    </row>
    <row r="119" spans="1:21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tr">
        <f t="shared" si="5"/>
        <v>successful</v>
      </c>
      <c r="G119" s="4" t="s">
        <v>8219</v>
      </c>
      <c r="H119" s="4" t="s">
        <v>8224</v>
      </c>
      <c r="I119" s="4" t="s">
        <v>8246</v>
      </c>
      <c r="J119" s="4">
        <v>1276110000</v>
      </c>
      <c r="K119" s="13">
        <f t="shared" si="6"/>
        <v>40338.625</v>
      </c>
      <c r="L119" s="4">
        <v>1268337744</v>
      </c>
      <c r="M119" s="13">
        <f t="shared" si="7"/>
        <v>40248.668333333335</v>
      </c>
      <c r="N119" s="4" t="b">
        <v>0</v>
      </c>
      <c r="O119" s="4">
        <v>27</v>
      </c>
      <c r="P119" s="4" t="b">
        <v>1</v>
      </c>
      <c r="Q119" s="4" t="s">
        <v>8266</v>
      </c>
      <c r="R119" s="17">
        <f>E119/D119*100</f>
        <v>100.49377777777779</v>
      </c>
      <c r="S119">
        <f>AVERAGEIF(O:O,O119,E:E)</f>
        <v>3204.2722222222224</v>
      </c>
      <c r="T119" t="str">
        <f t="shared" si="8"/>
        <v>film &amp; video</v>
      </c>
      <c r="U119" t="str">
        <f t="shared" si="9"/>
        <v>shorts</v>
      </c>
    </row>
    <row r="120" spans="1:21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tr">
        <f t="shared" si="5"/>
        <v>successful</v>
      </c>
      <c r="G120" s="4" t="s">
        <v>8219</v>
      </c>
      <c r="H120" s="4" t="s">
        <v>8224</v>
      </c>
      <c r="I120" s="4" t="s">
        <v>8246</v>
      </c>
      <c r="J120" s="4">
        <v>1311902236</v>
      </c>
      <c r="K120" s="13">
        <f t="shared" si="6"/>
        <v>40752.886990740742</v>
      </c>
      <c r="L120" s="4">
        <v>1309310236</v>
      </c>
      <c r="M120" s="13">
        <f t="shared" si="7"/>
        <v>40722.886990740742</v>
      </c>
      <c r="N120" s="4" t="b">
        <v>0</v>
      </c>
      <c r="O120" s="4">
        <v>39</v>
      </c>
      <c r="P120" s="4" t="b">
        <v>1</v>
      </c>
      <c r="Q120" s="4" t="s">
        <v>8266</v>
      </c>
      <c r="R120" s="17">
        <f>E120/D120*100</f>
        <v>113.03159999999998</v>
      </c>
      <c r="S120">
        <f>AVERAGEIF(O:O,O120,E:E)</f>
        <v>2905.058</v>
      </c>
      <c r="T120" t="str">
        <f t="shared" si="8"/>
        <v>film &amp; video</v>
      </c>
      <c r="U120" t="str">
        <f t="shared" si="9"/>
        <v>shorts</v>
      </c>
    </row>
    <row r="121" spans="1:21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tr">
        <f t="shared" si="5"/>
        <v>successful</v>
      </c>
      <c r="G121" s="4" t="s">
        <v>8219</v>
      </c>
      <c r="H121" s="4" t="s">
        <v>8224</v>
      </c>
      <c r="I121" s="4" t="s">
        <v>8246</v>
      </c>
      <c r="J121" s="4">
        <v>1313276400</v>
      </c>
      <c r="K121" s="13">
        <f t="shared" si="6"/>
        <v>40768.791666666672</v>
      </c>
      <c r="L121" s="4">
        <v>1310693986</v>
      </c>
      <c r="M121" s="13">
        <f t="shared" si="7"/>
        <v>40738.902615740742</v>
      </c>
      <c r="N121" s="4" t="b">
        <v>0</v>
      </c>
      <c r="O121" s="4">
        <v>37</v>
      </c>
      <c r="P121" s="4" t="b">
        <v>1</v>
      </c>
      <c r="Q121" s="4" t="s">
        <v>8266</v>
      </c>
      <c r="R121" s="17">
        <f>E121/D121*100</f>
        <v>104.55692307692308</v>
      </c>
      <c r="S121">
        <f>AVERAGEIF(O:O,O121,E:E)</f>
        <v>4326.8844444444449</v>
      </c>
      <c r="T121" t="str">
        <f t="shared" si="8"/>
        <v>film &amp; video</v>
      </c>
      <c r="U121" t="str">
        <f t="shared" si="9"/>
        <v>shorts</v>
      </c>
    </row>
    <row r="122" spans="1:21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b">
        <f t="shared" si="5"/>
        <v>0</v>
      </c>
      <c r="G122" s="4" t="s">
        <v>8220</v>
      </c>
      <c r="H122" s="4" t="s">
        <v>8231</v>
      </c>
      <c r="I122" s="4" t="s">
        <v>8252</v>
      </c>
      <c r="J122" s="4">
        <v>1475457107</v>
      </c>
      <c r="K122" s="13">
        <f t="shared" si="6"/>
        <v>42645.883182870377</v>
      </c>
      <c r="L122" s="4">
        <v>1472865107</v>
      </c>
      <c r="M122" s="13">
        <f t="shared" si="7"/>
        <v>42615.883182870377</v>
      </c>
      <c r="N122" s="4" t="b">
        <v>0</v>
      </c>
      <c r="O122" s="4">
        <v>1</v>
      </c>
      <c r="P122" s="4" t="b">
        <v>0</v>
      </c>
      <c r="Q122" s="4" t="s">
        <v>8267</v>
      </c>
      <c r="R122" s="17">
        <f>E122/D122*100</f>
        <v>1.4285714285714287E-2</v>
      </c>
      <c r="S122">
        <f>AVERAGEIF(O:O,O122,E:E)</f>
        <v>50.223295454545458</v>
      </c>
      <c r="T122" t="str">
        <f t="shared" si="8"/>
        <v>film &amp; video</v>
      </c>
      <c r="U122" t="str">
        <f t="shared" si="9"/>
        <v>science fiction</v>
      </c>
    </row>
    <row r="123" spans="1:21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b">
        <f t="shared" si="5"/>
        <v>0</v>
      </c>
      <c r="G123" s="4" t="s">
        <v>8220</v>
      </c>
      <c r="H123" s="4" t="s">
        <v>8224</v>
      </c>
      <c r="I123" s="4" t="s">
        <v>8246</v>
      </c>
      <c r="J123" s="4">
        <v>1429352160</v>
      </c>
      <c r="K123" s="13">
        <f t="shared" si="6"/>
        <v>42112.261111111111</v>
      </c>
      <c r="L123" s="4">
        <v>1427993710</v>
      </c>
      <c r="M123" s="13">
        <f t="shared" si="7"/>
        <v>42096.538310185184</v>
      </c>
      <c r="N123" s="4" t="b">
        <v>0</v>
      </c>
      <c r="O123" s="4">
        <v>1</v>
      </c>
      <c r="P123" s="4" t="b">
        <v>0</v>
      </c>
      <c r="Q123" s="4" t="s">
        <v>8267</v>
      </c>
      <c r="R123" s="17">
        <f>E123/D123*100</f>
        <v>3.3333333333333333E-2</v>
      </c>
      <c r="S123">
        <f>AVERAGEIF(O:O,O123,E:E)</f>
        <v>50.223295454545458</v>
      </c>
      <c r="T123" t="str">
        <f t="shared" si="8"/>
        <v>film &amp; video</v>
      </c>
      <c r="U123" t="str">
        <f t="shared" si="9"/>
        <v>science fiction</v>
      </c>
    </row>
    <row r="124" spans="1:21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b">
        <f t="shared" si="5"/>
        <v>0</v>
      </c>
      <c r="G124" s="4" t="s">
        <v>8220</v>
      </c>
      <c r="H124" s="4" t="s">
        <v>8224</v>
      </c>
      <c r="I124" s="4" t="s">
        <v>8246</v>
      </c>
      <c r="J124" s="4">
        <v>1476094907</v>
      </c>
      <c r="K124" s="13">
        <f t="shared" si="6"/>
        <v>42653.265127314815</v>
      </c>
      <c r="L124" s="4">
        <v>1470910907</v>
      </c>
      <c r="M124" s="13">
        <f t="shared" si="7"/>
        <v>42593.265127314815</v>
      </c>
      <c r="N124" s="4" t="b">
        <v>0</v>
      </c>
      <c r="O124" s="4">
        <v>0</v>
      </c>
      <c r="P124" s="4" t="b">
        <v>0</v>
      </c>
      <c r="Q124" s="4" t="s">
        <v>8267</v>
      </c>
      <c r="R124" s="17">
        <f>E124/D124*100</f>
        <v>0</v>
      </c>
      <c r="S124">
        <f>AVERAGEIF(O:O,O124,E:E)</f>
        <v>0</v>
      </c>
      <c r="T124" t="str">
        <f t="shared" si="8"/>
        <v>film &amp; video</v>
      </c>
      <c r="U124" t="str">
        <f t="shared" si="9"/>
        <v>science fiction</v>
      </c>
    </row>
    <row r="125" spans="1:21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b">
        <f t="shared" si="5"/>
        <v>0</v>
      </c>
      <c r="G125" s="4" t="s">
        <v>8220</v>
      </c>
      <c r="H125" s="4" t="s">
        <v>8224</v>
      </c>
      <c r="I125" s="4" t="s">
        <v>8246</v>
      </c>
      <c r="J125" s="4">
        <v>1414533600</v>
      </c>
      <c r="K125" s="13">
        <f t="shared" si="6"/>
        <v>41940.75</v>
      </c>
      <c r="L125" s="4">
        <v>1411411564</v>
      </c>
      <c r="M125" s="13">
        <f t="shared" si="7"/>
        <v>41904.615324074075</v>
      </c>
      <c r="N125" s="4" t="b">
        <v>0</v>
      </c>
      <c r="O125" s="4">
        <v>6</v>
      </c>
      <c r="P125" s="4" t="b">
        <v>0</v>
      </c>
      <c r="Q125" s="4" t="s">
        <v>8267</v>
      </c>
      <c r="R125" s="17">
        <f>E125/D125*100</f>
        <v>0.27454545454545454</v>
      </c>
      <c r="S125">
        <f>AVERAGEIF(O:O,O125,E:E)</f>
        <v>740.04042857142861</v>
      </c>
      <c r="T125" t="str">
        <f t="shared" si="8"/>
        <v>film &amp; video</v>
      </c>
      <c r="U125" t="str">
        <f t="shared" si="9"/>
        <v>science fiction</v>
      </c>
    </row>
    <row r="126" spans="1:21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b">
        <f t="shared" si="5"/>
        <v>0</v>
      </c>
      <c r="G126" s="4" t="s">
        <v>8220</v>
      </c>
      <c r="H126" s="4" t="s">
        <v>8224</v>
      </c>
      <c r="I126" s="4" t="s">
        <v>8246</v>
      </c>
      <c r="J126" s="4">
        <v>1431728242</v>
      </c>
      <c r="K126" s="13">
        <f t="shared" si="6"/>
        <v>42139.762060185189</v>
      </c>
      <c r="L126" s="4">
        <v>1429568242</v>
      </c>
      <c r="M126" s="13">
        <f t="shared" si="7"/>
        <v>42114.762060185189</v>
      </c>
      <c r="N126" s="4" t="b">
        <v>0</v>
      </c>
      <c r="O126" s="4">
        <v>0</v>
      </c>
      <c r="P126" s="4" t="b">
        <v>0</v>
      </c>
      <c r="Q126" s="4" t="s">
        <v>8267</v>
      </c>
      <c r="R126" s="17">
        <f>E126/D126*100</f>
        <v>0</v>
      </c>
      <c r="S126">
        <f>AVERAGEIF(O:O,O126,E:E)</f>
        <v>0</v>
      </c>
      <c r="T126" t="str">
        <f t="shared" si="8"/>
        <v>film &amp; video</v>
      </c>
      <c r="U126" t="str">
        <f t="shared" si="9"/>
        <v>science fiction</v>
      </c>
    </row>
    <row r="127" spans="1:21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b">
        <f t="shared" si="5"/>
        <v>0</v>
      </c>
      <c r="G127" s="4" t="s">
        <v>8220</v>
      </c>
      <c r="H127" s="4" t="s">
        <v>8229</v>
      </c>
      <c r="I127" s="4" t="s">
        <v>8251</v>
      </c>
      <c r="J127" s="4">
        <v>1486165880</v>
      </c>
      <c r="K127" s="13">
        <f t="shared" si="6"/>
        <v>42769.827314814822</v>
      </c>
      <c r="L127" s="4">
        <v>1480981880</v>
      </c>
      <c r="M127" s="13">
        <f t="shared" si="7"/>
        <v>42709.827314814822</v>
      </c>
      <c r="N127" s="4" t="b">
        <v>0</v>
      </c>
      <c r="O127" s="4">
        <v>6</v>
      </c>
      <c r="P127" s="4" t="b">
        <v>0</v>
      </c>
      <c r="Q127" s="4" t="s">
        <v>8267</v>
      </c>
      <c r="R127" s="17">
        <f>E127/D127*100</f>
        <v>14.000000000000002</v>
      </c>
      <c r="S127">
        <f>AVERAGEIF(O:O,O127,E:E)</f>
        <v>740.04042857142861</v>
      </c>
      <c r="T127" t="str">
        <f t="shared" si="8"/>
        <v>film &amp; video</v>
      </c>
      <c r="U127" t="str">
        <f t="shared" si="9"/>
        <v>science fiction</v>
      </c>
    </row>
    <row r="128" spans="1:21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b">
        <f t="shared" si="5"/>
        <v>0</v>
      </c>
      <c r="G128" s="4" t="s">
        <v>8220</v>
      </c>
      <c r="H128" s="4" t="s">
        <v>8224</v>
      </c>
      <c r="I128" s="4" t="s">
        <v>8246</v>
      </c>
      <c r="J128" s="4">
        <v>1433988000</v>
      </c>
      <c r="K128" s="13">
        <f t="shared" si="6"/>
        <v>42165.916666666664</v>
      </c>
      <c r="L128" s="4">
        <v>1431353337</v>
      </c>
      <c r="M128" s="13">
        <f t="shared" si="7"/>
        <v>42135.422881944447</v>
      </c>
      <c r="N128" s="4" t="b">
        <v>0</v>
      </c>
      <c r="O128" s="4">
        <v>13</v>
      </c>
      <c r="P128" s="4" t="b">
        <v>0</v>
      </c>
      <c r="Q128" s="4" t="s">
        <v>8267</v>
      </c>
      <c r="R128" s="17">
        <f>E128/D128*100</f>
        <v>5.548</v>
      </c>
      <c r="S128">
        <f>AVERAGEIF(O:O,O128,E:E)</f>
        <v>969.35458333333338</v>
      </c>
      <c r="T128" t="str">
        <f t="shared" si="8"/>
        <v>film &amp; video</v>
      </c>
      <c r="U128" t="str">
        <f t="shared" si="9"/>
        <v>science fiction</v>
      </c>
    </row>
    <row r="129" spans="1:21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b">
        <f t="shared" si="5"/>
        <v>0</v>
      </c>
      <c r="G129" s="4" t="s">
        <v>8220</v>
      </c>
      <c r="H129" s="4" t="s">
        <v>8224</v>
      </c>
      <c r="I129" s="4" t="s">
        <v>8246</v>
      </c>
      <c r="J129" s="4">
        <v>1428069541</v>
      </c>
      <c r="K129" s="13">
        <f t="shared" si="6"/>
        <v>42097.415983796302</v>
      </c>
      <c r="L129" s="4">
        <v>1425481141</v>
      </c>
      <c r="M129" s="13">
        <f t="shared" si="7"/>
        <v>42067.457650462966</v>
      </c>
      <c r="N129" s="4" t="b">
        <v>0</v>
      </c>
      <c r="O129" s="4">
        <v>4</v>
      </c>
      <c r="P129" s="4" t="b">
        <v>0</v>
      </c>
      <c r="Q129" s="4" t="s">
        <v>8267</v>
      </c>
      <c r="R129" s="17">
        <f>E129/D129*100</f>
        <v>2.375</v>
      </c>
      <c r="S129">
        <f>AVERAGEIF(O:O,O129,E:E)</f>
        <v>227.77278688524589</v>
      </c>
      <c r="T129" t="str">
        <f t="shared" si="8"/>
        <v>film &amp; video</v>
      </c>
      <c r="U129" t="str">
        <f t="shared" si="9"/>
        <v>science fiction</v>
      </c>
    </row>
    <row r="130" spans="1:21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b">
        <f t="shared" si="5"/>
        <v>0</v>
      </c>
      <c r="G130" s="4" t="s">
        <v>8220</v>
      </c>
      <c r="H130" s="4" t="s">
        <v>8224</v>
      </c>
      <c r="I130" s="4" t="s">
        <v>8246</v>
      </c>
      <c r="J130" s="4">
        <v>1476941293</v>
      </c>
      <c r="K130" s="13">
        <f t="shared" si="6"/>
        <v>42663.061261574076</v>
      </c>
      <c r="L130" s="4">
        <v>1473917293</v>
      </c>
      <c r="M130" s="13">
        <f t="shared" si="7"/>
        <v>42628.061261574076</v>
      </c>
      <c r="N130" s="4" t="b">
        <v>0</v>
      </c>
      <c r="O130" s="4">
        <v>6</v>
      </c>
      <c r="P130" s="4" t="b">
        <v>0</v>
      </c>
      <c r="Q130" s="4" t="s">
        <v>8267</v>
      </c>
      <c r="R130" s="17">
        <f>E130/D130*100</f>
        <v>1.867</v>
      </c>
      <c r="S130">
        <f>AVERAGEIF(O:O,O130,E:E)</f>
        <v>740.04042857142861</v>
      </c>
      <c r="T130" t="str">
        <f t="shared" si="8"/>
        <v>film &amp; video</v>
      </c>
      <c r="U130" t="str">
        <f t="shared" si="9"/>
        <v>science fiction</v>
      </c>
    </row>
    <row r="131" spans="1:21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b">
        <f t="shared" ref="F131:F194" si="10">IF(E131&gt;=D131,"successful")</f>
        <v>0</v>
      </c>
      <c r="G131" s="4" t="s">
        <v>8220</v>
      </c>
      <c r="H131" s="4" t="s">
        <v>8224</v>
      </c>
      <c r="I131" s="4" t="s">
        <v>8246</v>
      </c>
      <c r="J131" s="4">
        <v>1414708183</v>
      </c>
      <c r="K131" s="13">
        <f t="shared" ref="K131:K194" si="11">(J131/60)/60/24+DATE(1970,1,1)+(-4/24)</f>
        <v>41942.770636574074</v>
      </c>
      <c r="L131" s="4">
        <v>1409524183</v>
      </c>
      <c r="M131" s="13">
        <f t="shared" ref="M131:M194" si="12">(L131/60)/60/24+DATE(1970,1,1)+(-4/24)</f>
        <v>41882.770636574074</v>
      </c>
      <c r="N131" s="4" t="b">
        <v>0</v>
      </c>
      <c r="O131" s="4">
        <v>0</v>
      </c>
      <c r="P131" s="4" t="b">
        <v>0</v>
      </c>
      <c r="Q131" s="4" t="s">
        <v>8267</v>
      </c>
      <c r="R131" s="17">
        <f>E131/D131*100</f>
        <v>0</v>
      </c>
      <c r="S131">
        <f>AVERAGEIF(O:O,O131,E:E)</f>
        <v>0</v>
      </c>
      <c r="T131" t="str">
        <f t="shared" ref="T131:T194" si="13">LEFT(Q131,FIND("/",Q131)-1)</f>
        <v>film &amp; video</v>
      </c>
      <c r="U131" t="str">
        <f t="shared" ref="U131:U194" si="14">RIGHT(Q131,LEN(Q131)-FIND("/",Q131))</f>
        <v>science fiction</v>
      </c>
    </row>
    <row r="132" spans="1:21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b">
        <f t="shared" si="10"/>
        <v>0</v>
      </c>
      <c r="G132" s="4" t="s">
        <v>8220</v>
      </c>
      <c r="H132" s="4" t="s">
        <v>8225</v>
      </c>
      <c r="I132" s="4" t="s">
        <v>8247</v>
      </c>
      <c r="J132" s="4">
        <v>1402949760</v>
      </c>
      <c r="K132" s="13">
        <f t="shared" si="11"/>
        <v>41806.677777777782</v>
      </c>
      <c r="L132" s="4">
        <v>1400536692</v>
      </c>
      <c r="M132" s="13">
        <f t="shared" si="12"/>
        <v>41778.748749999999</v>
      </c>
      <c r="N132" s="4" t="b">
        <v>0</v>
      </c>
      <c r="O132" s="4">
        <v>0</v>
      </c>
      <c r="P132" s="4" t="b">
        <v>0</v>
      </c>
      <c r="Q132" s="4" t="s">
        <v>8267</v>
      </c>
      <c r="R132" s="17">
        <f>E132/D132*100</f>
        <v>0</v>
      </c>
      <c r="S132">
        <f>AVERAGEIF(O:O,O132,E:E)</f>
        <v>0</v>
      </c>
      <c r="T132" t="str">
        <f t="shared" si="13"/>
        <v>film &amp; video</v>
      </c>
      <c r="U132" t="str">
        <f t="shared" si="14"/>
        <v>science fiction</v>
      </c>
    </row>
    <row r="133" spans="1:21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b">
        <f t="shared" si="10"/>
        <v>0</v>
      </c>
      <c r="G133" s="4" t="s">
        <v>8220</v>
      </c>
      <c r="H133" s="4" t="s">
        <v>8224</v>
      </c>
      <c r="I133" s="4" t="s">
        <v>8246</v>
      </c>
      <c r="J133" s="4">
        <v>1467763200</v>
      </c>
      <c r="K133" s="13">
        <f t="shared" si="11"/>
        <v>42556.833333333336</v>
      </c>
      <c r="L133" s="4">
        <v>1466453161</v>
      </c>
      <c r="M133" s="13">
        <f t="shared" si="12"/>
        <v>42541.670844907414</v>
      </c>
      <c r="N133" s="4" t="b">
        <v>0</v>
      </c>
      <c r="O133" s="4">
        <v>0</v>
      </c>
      <c r="P133" s="4" t="b">
        <v>0</v>
      </c>
      <c r="Q133" s="4" t="s">
        <v>8267</v>
      </c>
      <c r="R133" s="17">
        <f>E133/D133*100</f>
        <v>0</v>
      </c>
      <c r="S133">
        <f>AVERAGEIF(O:O,O133,E:E)</f>
        <v>0</v>
      </c>
      <c r="T133" t="str">
        <f t="shared" si="13"/>
        <v>film &amp; video</v>
      </c>
      <c r="U133" t="str">
        <f t="shared" si="14"/>
        <v>science fiction</v>
      </c>
    </row>
    <row r="134" spans="1:21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b">
        <f t="shared" si="10"/>
        <v>0</v>
      </c>
      <c r="G134" s="4" t="s">
        <v>8220</v>
      </c>
      <c r="H134" s="4" t="s">
        <v>8224</v>
      </c>
      <c r="I134" s="4" t="s">
        <v>8246</v>
      </c>
      <c r="J134" s="4">
        <v>1415392207</v>
      </c>
      <c r="K134" s="13">
        <f t="shared" si="11"/>
        <v>41950.687581018523</v>
      </c>
      <c r="L134" s="4">
        <v>1411500607</v>
      </c>
      <c r="M134" s="13">
        <f t="shared" si="12"/>
        <v>41905.645914351851</v>
      </c>
      <c r="N134" s="4" t="b">
        <v>0</v>
      </c>
      <c r="O134" s="4">
        <v>81</v>
      </c>
      <c r="P134" s="4" t="b">
        <v>0</v>
      </c>
      <c r="Q134" s="4" t="s">
        <v>8267</v>
      </c>
      <c r="R134" s="17">
        <f>E134/D134*100</f>
        <v>9.5687499999999996</v>
      </c>
      <c r="S134">
        <f>AVERAGEIF(O:O,O134,E:E)</f>
        <v>4602.4861538461537</v>
      </c>
      <c r="T134" t="str">
        <f t="shared" si="13"/>
        <v>film &amp; video</v>
      </c>
      <c r="U134" t="str">
        <f t="shared" si="14"/>
        <v>science fiction</v>
      </c>
    </row>
    <row r="135" spans="1:21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b">
        <f t="shared" si="10"/>
        <v>0</v>
      </c>
      <c r="G135" s="4" t="s">
        <v>8220</v>
      </c>
      <c r="H135" s="4" t="s">
        <v>8224</v>
      </c>
      <c r="I135" s="4" t="s">
        <v>8246</v>
      </c>
      <c r="J135" s="4">
        <v>1464715860</v>
      </c>
      <c r="K135" s="13">
        <f t="shared" si="11"/>
        <v>42521.563194444447</v>
      </c>
      <c r="L135" s="4">
        <v>1462130584</v>
      </c>
      <c r="M135" s="13">
        <f t="shared" si="12"/>
        <v>42491.641018518516</v>
      </c>
      <c r="N135" s="4" t="b">
        <v>0</v>
      </c>
      <c r="O135" s="4">
        <v>0</v>
      </c>
      <c r="P135" s="4" t="b">
        <v>0</v>
      </c>
      <c r="Q135" s="4" t="s">
        <v>8267</v>
      </c>
      <c r="R135" s="17">
        <f>E135/D135*100</f>
        <v>0</v>
      </c>
      <c r="S135">
        <f>AVERAGEIF(O:O,O135,E:E)</f>
        <v>0</v>
      </c>
      <c r="T135" t="str">
        <f t="shared" si="13"/>
        <v>film &amp; video</v>
      </c>
      <c r="U135" t="str">
        <f t="shared" si="14"/>
        <v>science fiction</v>
      </c>
    </row>
    <row r="136" spans="1:21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b">
        <f t="shared" si="10"/>
        <v>0</v>
      </c>
      <c r="G136" s="4" t="s">
        <v>8220</v>
      </c>
      <c r="H136" s="4" t="s">
        <v>8224</v>
      </c>
      <c r="I136" s="4" t="s">
        <v>8246</v>
      </c>
      <c r="J136" s="4">
        <v>1441386000</v>
      </c>
      <c r="K136" s="13">
        <f t="shared" si="11"/>
        <v>42251.541666666664</v>
      </c>
      <c r="L136" s="4">
        <v>1438811418</v>
      </c>
      <c r="M136" s="13">
        <f t="shared" si="12"/>
        <v>42221.743263888893</v>
      </c>
      <c r="N136" s="4" t="b">
        <v>0</v>
      </c>
      <c r="O136" s="4">
        <v>0</v>
      </c>
      <c r="P136" s="4" t="b">
        <v>0</v>
      </c>
      <c r="Q136" s="4" t="s">
        <v>8267</v>
      </c>
      <c r="R136" s="17">
        <f>E136/D136*100</f>
        <v>0</v>
      </c>
      <c r="S136">
        <f>AVERAGEIF(O:O,O136,E:E)</f>
        <v>0</v>
      </c>
      <c r="T136" t="str">
        <f t="shared" si="13"/>
        <v>film &amp; video</v>
      </c>
      <c r="U136" t="str">
        <f t="shared" si="14"/>
        <v>science fiction</v>
      </c>
    </row>
    <row r="137" spans="1:21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b">
        <f t="shared" si="10"/>
        <v>0</v>
      </c>
      <c r="G137" s="4" t="s">
        <v>8220</v>
      </c>
      <c r="H137" s="4" t="s">
        <v>8224</v>
      </c>
      <c r="I137" s="4" t="s">
        <v>8246</v>
      </c>
      <c r="J137" s="4">
        <v>1404241200</v>
      </c>
      <c r="K137" s="13">
        <f t="shared" si="11"/>
        <v>41821.625</v>
      </c>
      <c r="L137" s="4">
        <v>1401354597</v>
      </c>
      <c r="M137" s="13">
        <f t="shared" si="12"/>
        <v>41788.215243055558</v>
      </c>
      <c r="N137" s="4" t="b">
        <v>0</v>
      </c>
      <c r="O137" s="4">
        <v>5</v>
      </c>
      <c r="P137" s="4" t="b">
        <v>0</v>
      </c>
      <c r="Q137" s="4" t="s">
        <v>8267</v>
      </c>
      <c r="R137" s="17">
        <f>E137/D137*100</f>
        <v>13.433333333333334</v>
      </c>
      <c r="S137">
        <f>AVERAGEIF(O:O,O137,E:E)</f>
        <v>347.37</v>
      </c>
      <c r="T137" t="str">
        <f t="shared" si="13"/>
        <v>film &amp; video</v>
      </c>
      <c r="U137" t="str">
        <f t="shared" si="14"/>
        <v>science fiction</v>
      </c>
    </row>
    <row r="138" spans="1:21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b">
        <f t="shared" si="10"/>
        <v>0</v>
      </c>
      <c r="G138" s="4" t="s">
        <v>8220</v>
      </c>
      <c r="H138" s="4" t="s">
        <v>8224</v>
      </c>
      <c r="I138" s="4" t="s">
        <v>8246</v>
      </c>
      <c r="J138" s="4">
        <v>1431771360</v>
      </c>
      <c r="K138" s="13">
        <f t="shared" si="11"/>
        <v>42140.261111111111</v>
      </c>
      <c r="L138" s="4">
        <v>1427968234</v>
      </c>
      <c r="M138" s="13">
        <f t="shared" si="12"/>
        <v>42096.243449074078</v>
      </c>
      <c r="N138" s="4" t="b">
        <v>0</v>
      </c>
      <c r="O138" s="4">
        <v>0</v>
      </c>
      <c r="P138" s="4" t="b">
        <v>0</v>
      </c>
      <c r="Q138" s="4" t="s">
        <v>8267</v>
      </c>
      <c r="R138" s="17">
        <f>E138/D138*100</f>
        <v>0</v>
      </c>
      <c r="S138">
        <f>AVERAGEIF(O:O,O138,E:E)</f>
        <v>0</v>
      </c>
      <c r="T138" t="str">
        <f t="shared" si="13"/>
        <v>film &amp; video</v>
      </c>
      <c r="U138" t="str">
        <f t="shared" si="14"/>
        <v>science fiction</v>
      </c>
    </row>
    <row r="139" spans="1:21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b">
        <f t="shared" si="10"/>
        <v>0</v>
      </c>
      <c r="G139" s="4" t="s">
        <v>8220</v>
      </c>
      <c r="H139" s="4" t="s">
        <v>8232</v>
      </c>
      <c r="I139" s="4" t="s">
        <v>8253</v>
      </c>
      <c r="J139" s="4">
        <v>1444657593</v>
      </c>
      <c r="K139" s="13">
        <f t="shared" si="11"/>
        <v>42289.407326388893</v>
      </c>
      <c r="L139" s="4">
        <v>1440337593</v>
      </c>
      <c r="M139" s="13">
        <f t="shared" si="12"/>
        <v>42239.407326388893</v>
      </c>
      <c r="N139" s="4" t="b">
        <v>0</v>
      </c>
      <c r="O139" s="4">
        <v>0</v>
      </c>
      <c r="P139" s="4" t="b">
        <v>0</v>
      </c>
      <c r="Q139" s="4" t="s">
        <v>8267</v>
      </c>
      <c r="R139" s="17">
        <f>E139/D139*100</f>
        <v>0</v>
      </c>
      <c r="S139">
        <f>AVERAGEIF(O:O,O139,E:E)</f>
        <v>0</v>
      </c>
      <c r="T139" t="str">
        <f t="shared" si="13"/>
        <v>film &amp; video</v>
      </c>
      <c r="U139" t="str">
        <f t="shared" si="14"/>
        <v>science fiction</v>
      </c>
    </row>
    <row r="140" spans="1:21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b">
        <f t="shared" si="10"/>
        <v>0</v>
      </c>
      <c r="G140" s="4" t="s">
        <v>8220</v>
      </c>
      <c r="H140" s="4" t="s">
        <v>8224</v>
      </c>
      <c r="I140" s="4" t="s">
        <v>8246</v>
      </c>
      <c r="J140" s="4">
        <v>1438405140</v>
      </c>
      <c r="K140" s="13">
        <f t="shared" si="11"/>
        <v>42217.040972222225</v>
      </c>
      <c r="L140" s="4">
        <v>1435731041</v>
      </c>
      <c r="M140" s="13">
        <f t="shared" si="12"/>
        <v>42186.090752314813</v>
      </c>
      <c r="N140" s="4" t="b">
        <v>0</v>
      </c>
      <c r="O140" s="4">
        <v>58</v>
      </c>
      <c r="P140" s="4" t="b">
        <v>0</v>
      </c>
      <c r="Q140" s="4" t="s">
        <v>8267</v>
      </c>
      <c r="R140" s="17">
        <f>E140/D140*100</f>
        <v>3.1413333333333333</v>
      </c>
      <c r="S140">
        <f>AVERAGEIF(O:O,O140,E:E)</f>
        <v>5705.3728571428574</v>
      </c>
      <c r="T140" t="str">
        <f t="shared" si="13"/>
        <v>film &amp; video</v>
      </c>
      <c r="U140" t="str">
        <f t="shared" si="14"/>
        <v>science fiction</v>
      </c>
    </row>
    <row r="141" spans="1:21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tr">
        <f t="shared" si="10"/>
        <v>successful</v>
      </c>
      <c r="G141" s="4" t="s">
        <v>8220</v>
      </c>
      <c r="H141" s="4" t="s">
        <v>8224</v>
      </c>
      <c r="I141" s="4" t="s">
        <v>8246</v>
      </c>
      <c r="J141" s="4">
        <v>1436738772</v>
      </c>
      <c r="K141" s="13">
        <f t="shared" si="11"/>
        <v>42197.754305555558</v>
      </c>
      <c r="L141" s="4">
        <v>1435874772</v>
      </c>
      <c r="M141" s="13">
        <f t="shared" si="12"/>
        <v>42187.754305555558</v>
      </c>
      <c r="N141" s="4" t="b">
        <v>0</v>
      </c>
      <c r="O141" s="4">
        <v>1</v>
      </c>
      <c r="P141" s="4" t="b">
        <v>0</v>
      </c>
      <c r="Q141" s="4" t="s">
        <v>8267</v>
      </c>
      <c r="R141" s="17">
        <f>E141/D141*100</f>
        <v>100</v>
      </c>
      <c r="S141">
        <f>AVERAGEIF(O:O,O141,E:E)</f>
        <v>50.223295454545458</v>
      </c>
      <c r="T141" t="str">
        <f t="shared" si="13"/>
        <v>film &amp; video</v>
      </c>
      <c r="U141" t="str">
        <f t="shared" si="14"/>
        <v>science fiction</v>
      </c>
    </row>
    <row r="142" spans="1:21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b">
        <f t="shared" si="10"/>
        <v>0</v>
      </c>
      <c r="G142" s="4" t="s">
        <v>8220</v>
      </c>
      <c r="H142" s="4" t="s">
        <v>8224</v>
      </c>
      <c r="I142" s="4" t="s">
        <v>8246</v>
      </c>
      <c r="J142" s="4">
        <v>1426823132</v>
      </c>
      <c r="K142" s="13">
        <f t="shared" si="11"/>
        <v>42082.989953703705</v>
      </c>
      <c r="L142" s="4">
        <v>1424234732</v>
      </c>
      <c r="M142" s="13">
        <f t="shared" si="12"/>
        <v>42053.031620370377</v>
      </c>
      <c r="N142" s="4" t="b">
        <v>0</v>
      </c>
      <c r="O142" s="4">
        <v>0</v>
      </c>
      <c r="P142" s="4" t="b">
        <v>0</v>
      </c>
      <c r="Q142" s="4" t="s">
        <v>8267</v>
      </c>
      <c r="R142" s="17">
        <f>E142/D142*100</f>
        <v>0</v>
      </c>
      <c r="S142">
        <f>AVERAGEIF(O:O,O142,E:E)</f>
        <v>0</v>
      </c>
      <c r="T142" t="str">
        <f t="shared" si="13"/>
        <v>film &amp; video</v>
      </c>
      <c r="U142" t="str">
        <f t="shared" si="14"/>
        <v>science fiction</v>
      </c>
    </row>
    <row r="143" spans="1:21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b">
        <f t="shared" si="10"/>
        <v>0</v>
      </c>
      <c r="G143" s="4" t="s">
        <v>8220</v>
      </c>
      <c r="H143" s="4" t="s">
        <v>8224</v>
      </c>
      <c r="I143" s="4" t="s">
        <v>8246</v>
      </c>
      <c r="J143" s="4">
        <v>1433043623</v>
      </c>
      <c r="K143" s="13">
        <f t="shared" si="11"/>
        <v>42154.986377314817</v>
      </c>
      <c r="L143" s="4">
        <v>1429155623</v>
      </c>
      <c r="M143" s="13">
        <f t="shared" si="12"/>
        <v>42109.986377314817</v>
      </c>
      <c r="N143" s="4" t="b">
        <v>0</v>
      </c>
      <c r="O143" s="4">
        <v>28</v>
      </c>
      <c r="P143" s="4" t="b">
        <v>0</v>
      </c>
      <c r="Q143" s="4" t="s">
        <v>8267</v>
      </c>
      <c r="R143" s="17">
        <f>E143/D143*100</f>
        <v>10.775</v>
      </c>
      <c r="S143">
        <f>AVERAGEIF(O:O,O143,E:E)</f>
        <v>3472.1178947368426</v>
      </c>
      <c r="T143" t="str">
        <f t="shared" si="13"/>
        <v>film &amp; video</v>
      </c>
      <c r="U143" t="str">
        <f t="shared" si="14"/>
        <v>science fiction</v>
      </c>
    </row>
    <row r="144" spans="1:21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b">
        <f t="shared" si="10"/>
        <v>0</v>
      </c>
      <c r="G144" s="4" t="s">
        <v>8220</v>
      </c>
      <c r="H144" s="4" t="s">
        <v>8224</v>
      </c>
      <c r="I144" s="4" t="s">
        <v>8246</v>
      </c>
      <c r="J144" s="4">
        <v>1416176778</v>
      </c>
      <c r="K144" s="13">
        <f t="shared" si="11"/>
        <v>41959.768263888887</v>
      </c>
      <c r="L144" s="4">
        <v>1414358778</v>
      </c>
      <c r="M144" s="13">
        <f t="shared" si="12"/>
        <v>41938.726597222223</v>
      </c>
      <c r="N144" s="4" t="b">
        <v>0</v>
      </c>
      <c r="O144" s="4">
        <v>1</v>
      </c>
      <c r="P144" s="4" t="b">
        <v>0</v>
      </c>
      <c r="Q144" s="4" t="s">
        <v>8267</v>
      </c>
      <c r="R144" s="17">
        <f>E144/D144*100</f>
        <v>0.33333333333333337</v>
      </c>
      <c r="S144">
        <f>AVERAGEIF(O:O,O144,E:E)</f>
        <v>50.223295454545458</v>
      </c>
      <c r="T144" t="str">
        <f t="shared" si="13"/>
        <v>film &amp; video</v>
      </c>
      <c r="U144" t="str">
        <f t="shared" si="14"/>
        <v>science fiction</v>
      </c>
    </row>
    <row r="145" spans="1:21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b">
        <f t="shared" si="10"/>
        <v>0</v>
      </c>
      <c r="G145" s="4" t="s">
        <v>8220</v>
      </c>
      <c r="H145" s="4" t="s">
        <v>8226</v>
      </c>
      <c r="I145" s="4" t="s">
        <v>8248</v>
      </c>
      <c r="J145" s="4">
        <v>1472882100</v>
      </c>
      <c r="K145" s="13">
        <f t="shared" si="11"/>
        <v>42616.079861111117</v>
      </c>
      <c r="L145" s="4">
        <v>1467941542</v>
      </c>
      <c r="M145" s="13">
        <f t="shared" si="12"/>
        <v>42558.89747685186</v>
      </c>
      <c r="N145" s="4" t="b">
        <v>0</v>
      </c>
      <c r="O145" s="4">
        <v>0</v>
      </c>
      <c r="P145" s="4" t="b">
        <v>0</v>
      </c>
      <c r="Q145" s="4" t="s">
        <v>8267</v>
      </c>
      <c r="R145" s="17">
        <f>E145/D145*100</f>
        <v>0</v>
      </c>
      <c r="S145">
        <f>AVERAGEIF(O:O,O145,E:E)</f>
        <v>0</v>
      </c>
      <c r="T145" t="str">
        <f t="shared" si="13"/>
        <v>film &amp; video</v>
      </c>
      <c r="U145" t="str">
        <f t="shared" si="14"/>
        <v>science fiction</v>
      </c>
    </row>
    <row r="146" spans="1:21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b">
        <f t="shared" si="10"/>
        <v>0</v>
      </c>
      <c r="G146" s="4" t="s">
        <v>8220</v>
      </c>
      <c r="H146" s="4" t="s">
        <v>8229</v>
      </c>
      <c r="I146" s="4" t="s">
        <v>8251</v>
      </c>
      <c r="J146" s="4">
        <v>1428945472</v>
      </c>
      <c r="K146" s="13">
        <f t="shared" si="11"/>
        <v>42107.554074074076</v>
      </c>
      <c r="L146" s="4">
        <v>1423765072</v>
      </c>
      <c r="M146" s="13">
        <f t="shared" si="12"/>
        <v>42047.595740740748</v>
      </c>
      <c r="N146" s="4" t="b">
        <v>0</v>
      </c>
      <c r="O146" s="4">
        <v>37</v>
      </c>
      <c r="P146" s="4" t="b">
        <v>0</v>
      </c>
      <c r="Q146" s="4" t="s">
        <v>8267</v>
      </c>
      <c r="R146" s="17">
        <f>E146/D146*100</f>
        <v>27.6</v>
      </c>
      <c r="S146">
        <f>AVERAGEIF(O:O,O146,E:E)</f>
        <v>4326.8844444444449</v>
      </c>
      <c r="T146" t="str">
        <f t="shared" si="13"/>
        <v>film &amp; video</v>
      </c>
      <c r="U146" t="str">
        <f t="shared" si="14"/>
        <v>science fiction</v>
      </c>
    </row>
    <row r="147" spans="1:21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b">
        <f t="shared" si="10"/>
        <v>0</v>
      </c>
      <c r="G147" s="4" t="s">
        <v>8220</v>
      </c>
      <c r="H147" s="4" t="s">
        <v>8224</v>
      </c>
      <c r="I147" s="4" t="s">
        <v>8246</v>
      </c>
      <c r="J147" s="4">
        <v>1439298052</v>
      </c>
      <c r="K147" s="13">
        <f t="shared" si="11"/>
        <v>42227.375601851854</v>
      </c>
      <c r="L147" s="4">
        <v>1436965252</v>
      </c>
      <c r="M147" s="13">
        <f t="shared" si="12"/>
        <v>42200.375601851854</v>
      </c>
      <c r="N147" s="4" t="b">
        <v>0</v>
      </c>
      <c r="O147" s="4">
        <v>9</v>
      </c>
      <c r="P147" s="4" t="b">
        <v>0</v>
      </c>
      <c r="Q147" s="4" t="s">
        <v>8267</v>
      </c>
      <c r="R147" s="17">
        <f>E147/D147*100</f>
        <v>7.5111111111111111</v>
      </c>
      <c r="S147">
        <f>AVERAGEIF(O:O,O147,E:E)</f>
        <v>751.21245614035092</v>
      </c>
      <c r="T147" t="str">
        <f t="shared" si="13"/>
        <v>film &amp; video</v>
      </c>
      <c r="U147" t="str">
        <f t="shared" si="14"/>
        <v>science fiction</v>
      </c>
    </row>
    <row r="148" spans="1:21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b">
        <f t="shared" si="10"/>
        <v>0</v>
      </c>
      <c r="G148" s="4" t="s">
        <v>8220</v>
      </c>
      <c r="H148" s="4" t="s">
        <v>8224</v>
      </c>
      <c r="I148" s="4" t="s">
        <v>8246</v>
      </c>
      <c r="J148" s="4">
        <v>1484698998</v>
      </c>
      <c r="K148" s="13">
        <f t="shared" si="11"/>
        <v>42752.84951388889</v>
      </c>
      <c r="L148" s="4">
        <v>1479514998</v>
      </c>
      <c r="M148" s="13">
        <f t="shared" si="12"/>
        <v>42692.84951388889</v>
      </c>
      <c r="N148" s="4" t="b">
        <v>0</v>
      </c>
      <c r="O148" s="4">
        <v>3</v>
      </c>
      <c r="P148" s="4" t="b">
        <v>0</v>
      </c>
      <c r="Q148" s="4" t="s">
        <v>8267</v>
      </c>
      <c r="R148" s="17">
        <f>E148/D148*100</f>
        <v>0.57499999999999996</v>
      </c>
      <c r="S148">
        <f>AVERAGEIF(O:O,O148,E:E)</f>
        <v>191.76785714285714</v>
      </c>
      <c r="T148" t="str">
        <f t="shared" si="13"/>
        <v>film &amp; video</v>
      </c>
      <c r="U148" t="str">
        <f t="shared" si="14"/>
        <v>science fiction</v>
      </c>
    </row>
    <row r="149" spans="1:21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b">
        <f t="shared" si="10"/>
        <v>0</v>
      </c>
      <c r="G149" s="4" t="s">
        <v>8220</v>
      </c>
      <c r="H149" s="4" t="s">
        <v>8225</v>
      </c>
      <c r="I149" s="4" t="s">
        <v>8247</v>
      </c>
      <c r="J149" s="4">
        <v>1420741080</v>
      </c>
      <c r="K149" s="13">
        <f t="shared" si="11"/>
        <v>42012.595833333333</v>
      </c>
      <c r="L149" s="4">
        <v>1417026340</v>
      </c>
      <c r="M149" s="13">
        <f t="shared" si="12"/>
        <v>41969.601157407415</v>
      </c>
      <c r="N149" s="4" t="b">
        <v>0</v>
      </c>
      <c r="O149" s="4">
        <v>0</v>
      </c>
      <c r="P149" s="4" t="b">
        <v>0</v>
      </c>
      <c r="Q149" s="4" t="s">
        <v>8267</v>
      </c>
      <c r="R149" s="17">
        <f>E149/D149*100</f>
        <v>0</v>
      </c>
      <c r="S149">
        <f>AVERAGEIF(O:O,O149,E:E)</f>
        <v>0</v>
      </c>
      <c r="T149" t="str">
        <f t="shared" si="13"/>
        <v>film &amp; video</v>
      </c>
      <c r="U149" t="str">
        <f t="shared" si="14"/>
        <v>science fiction</v>
      </c>
    </row>
    <row r="150" spans="1:21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b">
        <f t="shared" si="10"/>
        <v>0</v>
      </c>
      <c r="G150" s="4" t="s">
        <v>8220</v>
      </c>
      <c r="H150" s="4" t="s">
        <v>8224</v>
      </c>
      <c r="I150" s="4" t="s">
        <v>8246</v>
      </c>
      <c r="J150" s="4">
        <v>1456555536</v>
      </c>
      <c r="K150" s="13">
        <f t="shared" si="11"/>
        <v>42427.114999999998</v>
      </c>
      <c r="L150" s="4">
        <v>1453963536</v>
      </c>
      <c r="M150" s="13">
        <f t="shared" si="12"/>
        <v>42397.114999999998</v>
      </c>
      <c r="N150" s="4" t="b">
        <v>0</v>
      </c>
      <c r="O150" s="4">
        <v>2</v>
      </c>
      <c r="P150" s="4" t="b">
        <v>0</v>
      </c>
      <c r="Q150" s="4" t="s">
        <v>8267</v>
      </c>
      <c r="R150" s="17">
        <f>E150/D150*100</f>
        <v>0.08</v>
      </c>
      <c r="S150">
        <f>AVERAGEIF(O:O,O150,E:E)</f>
        <v>91.389593023255813</v>
      </c>
      <c r="T150" t="str">
        <f t="shared" si="13"/>
        <v>film &amp; video</v>
      </c>
      <c r="U150" t="str">
        <f t="shared" si="14"/>
        <v>science fiction</v>
      </c>
    </row>
    <row r="151" spans="1:21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b">
        <f t="shared" si="10"/>
        <v>0</v>
      </c>
      <c r="G151" s="4" t="s">
        <v>8220</v>
      </c>
      <c r="H151" s="4" t="s">
        <v>8224</v>
      </c>
      <c r="I151" s="4" t="s">
        <v>8246</v>
      </c>
      <c r="J151" s="4">
        <v>1419494400</v>
      </c>
      <c r="K151" s="13">
        <f t="shared" si="11"/>
        <v>41998.166666666664</v>
      </c>
      <c r="L151" s="4">
        <v>1416888470</v>
      </c>
      <c r="M151" s="13">
        <f t="shared" si="12"/>
        <v>41968.005439814813</v>
      </c>
      <c r="N151" s="4" t="b">
        <v>0</v>
      </c>
      <c r="O151" s="4">
        <v>6</v>
      </c>
      <c r="P151" s="4" t="b">
        <v>0</v>
      </c>
      <c r="Q151" s="4" t="s">
        <v>8267</v>
      </c>
      <c r="R151" s="17">
        <f>E151/D151*100</f>
        <v>0.91999999999999993</v>
      </c>
      <c r="S151">
        <f>AVERAGEIF(O:O,O151,E:E)</f>
        <v>740.04042857142861</v>
      </c>
      <c r="T151" t="str">
        <f t="shared" si="13"/>
        <v>film &amp; video</v>
      </c>
      <c r="U151" t="str">
        <f t="shared" si="14"/>
        <v>science fiction</v>
      </c>
    </row>
    <row r="152" spans="1:21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b">
        <f t="shared" si="10"/>
        <v>0</v>
      </c>
      <c r="G152" s="4" t="s">
        <v>8220</v>
      </c>
      <c r="H152" s="4" t="s">
        <v>8224</v>
      </c>
      <c r="I152" s="4" t="s">
        <v>8246</v>
      </c>
      <c r="J152" s="4">
        <v>1432612382</v>
      </c>
      <c r="K152" s="13">
        <f t="shared" si="11"/>
        <v>42149.995162037041</v>
      </c>
      <c r="L152" s="4">
        <v>1427428382</v>
      </c>
      <c r="M152" s="13">
        <f t="shared" si="12"/>
        <v>42089.995162037041</v>
      </c>
      <c r="N152" s="4" t="b">
        <v>0</v>
      </c>
      <c r="O152" s="4">
        <v>67</v>
      </c>
      <c r="P152" s="4" t="b">
        <v>0</v>
      </c>
      <c r="Q152" s="4" t="s">
        <v>8267</v>
      </c>
      <c r="R152" s="17">
        <f>E152/D152*100</f>
        <v>23.163076923076922</v>
      </c>
      <c r="S152">
        <f>AVERAGEIF(O:O,O152,E:E)</f>
        <v>6906.636363636364</v>
      </c>
      <c r="T152" t="str">
        <f t="shared" si="13"/>
        <v>film &amp; video</v>
      </c>
      <c r="U152" t="str">
        <f t="shared" si="14"/>
        <v>science fiction</v>
      </c>
    </row>
    <row r="153" spans="1:21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b">
        <f t="shared" si="10"/>
        <v>0</v>
      </c>
      <c r="G153" s="4" t="s">
        <v>8220</v>
      </c>
      <c r="H153" s="4" t="s">
        <v>8226</v>
      </c>
      <c r="I153" s="4" t="s">
        <v>8248</v>
      </c>
      <c r="J153" s="4">
        <v>1434633191</v>
      </c>
      <c r="K153" s="13">
        <f t="shared" si="11"/>
        <v>42173.384155092594</v>
      </c>
      <c r="L153" s="4">
        <v>1429449191</v>
      </c>
      <c r="M153" s="13">
        <f t="shared" si="12"/>
        <v>42113.384155092594</v>
      </c>
      <c r="N153" s="4" t="b">
        <v>0</v>
      </c>
      <c r="O153" s="4">
        <v>5</v>
      </c>
      <c r="P153" s="4" t="b">
        <v>0</v>
      </c>
      <c r="Q153" s="4" t="s">
        <v>8267</v>
      </c>
      <c r="R153" s="17">
        <f>E153/D153*100</f>
        <v>5.5999999999999994E-2</v>
      </c>
      <c r="S153">
        <f>AVERAGEIF(O:O,O153,E:E)</f>
        <v>347.37</v>
      </c>
      <c r="T153" t="str">
        <f t="shared" si="13"/>
        <v>film &amp; video</v>
      </c>
      <c r="U153" t="str">
        <f t="shared" si="14"/>
        <v>science fiction</v>
      </c>
    </row>
    <row r="154" spans="1:21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b">
        <f t="shared" si="10"/>
        <v>0</v>
      </c>
      <c r="G154" s="4" t="s">
        <v>8220</v>
      </c>
      <c r="H154" s="4" t="s">
        <v>8224</v>
      </c>
      <c r="I154" s="4" t="s">
        <v>8246</v>
      </c>
      <c r="J154" s="4">
        <v>1411437100</v>
      </c>
      <c r="K154" s="13">
        <f t="shared" si="11"/>
        <v>41904.910879629635</v>
      </c>
      <c r="L154" s="4">
        <v>1408845100</v>
      </c>
      <c r="M154" s="13">
        <f t="shared" si="12"/>
        <v>41874.910879629635</v>
      </c>
      <c r="N154" s="4" t="b">
        <v>0</v>
      </c>
      <c r="O154" s="4">
        <v>2</v>
      </c>
      <c r="P154" s="4" t="b">
        <v>0</v>
      </c>
      <c r="Q154" s="4" t="s">
        <v>8267</v>
      </c>
      <c r="R154" s="17">
        <f>E154/D154*100</f>
        <v>7.8947368421052634E-3</v>
      </c>
      <c r="S154">
        <f>AVERAGEIF(O:O,O154,E:E)</f>
        <v>91.389593023255813</v>
      </c>
      <c r="T154" t="str">
        <f t="shared" si="13"/>
        <v>film &amp; video</v>
      </c>
      <c r="U154" t="str">
        <f t="shared" si="14"/>
        <v>science fiction</v>
      </c>
    </row>
    <row r="155" spans="1:21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b">
        <f t="shared" si="10"/>
        <v>0</v>
      </c>
      <c r="G155" s="4" t="s">
        <v>8220</v>
      </c>
      <c r="H155" s="4" t="s">
        <v>8224</v>
      </c>
      <c r="I155" s="4" t="s">
        <v>8246</v>
      </c>
      <c r="J155" s="4">
        <v>1417532644</v>
      </c>
      <c r="K155" s="13">
        <f t="shared" si="11"/>
        <v>41975.461157407415</v>
      </c>
      <c r="L155" s="4">
        <v>1413900244</v>
      </c>
      <c r="M155" s="13">
        <f t="shared" si="12"/>
        <v>41933.419490740744</v>
      </c>
      <c r="N155" s="4" t="b">
        <v>0</v>
      </c>
      <c r="O155" s="4">
        <v>10</v>
      </c>
      <c r="P155" s="4" t="b">
        <v>0</v>
      </c>
      <c r="Q155" s="4" t="s">
        <v>8267</v>
      </c>
      <c r="R155" s="17">
        <f>E155/D155*100</f>
        <v>0.71799999999999997</v>
      </c>
      <c r="S155">
        <f>AVERAGEIF(O:O,O155,E:E)</f>
        <v>842.98978723404264</v>
      </c>
      <c r="T155" t="str">
        <f t="shared" si="13"/>
        <v>film &amp; video</v>
      </c>
      <c r="U155" t="str">
        <f t="shared" si="14"/>
        <v>science fiction</v>
      </c>
    </row>
    <row r="156" spans="1:21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b">
        <f t="shared" si="10"/>
        <v>0</v>
      </c>
      <c r="G156" s="4" t="s">
        <v>8220</v>
      </c>
      <c r="H156" s="4" t="s">
        <v>8224</v>
      </c>
      <c r="I156" s="4" t="s">
        <v>8246</v>
      </c>
      <c r="J156" s="4">
        <v>1433336895</v>
      </c>
      <c r="K156" s="13">
        <f t="shared" si="11"/>
        <v>42158.380729166667</v>
      </c>
      <c r="L156" s="4">
        <v>1429621695</v>
      </c>
      <c r="M156" s="13">
        <f t="shared" si="12"/>
        <v>42115.380729166667</v>
      </c>
      <c r="N156" s="4" t="b">
        <v>0</v>
      </c>
      <c r="O156" s="4">
        <v>3</v>
      </c>
      <c r="P156" s="4" t="b">
        <v>0</v>
      </c>
      <c r="Q156" s="4" t="s">
        <v>8267</v>
      </c>
      <c r="R156" s="17">
        <f>E156/D156*100</f>
        <v>2.666666666666667</v>
      </c>
      <c r="S156">
        <f>AVERAGEIF(O:O,O156,E:E)</f>
        <v>191.76785714285714</v>
      </c>
      <c r="T156" t="str">
        <f t="shared" si="13"/>
        <v>film &amp; video</v>
      </c>
      <c r="U156" t="str">
        <f t="shared" si="14"/>
        <v>science fiction</v>
      </c>
    </row>
    <row r="157" spans="1:21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b">
        <f t="shared" si="10"/>
        <v>0</v>
      </c>
      <c r="G157" s="4" t="s">
        <v>8220</v>
      </c>
      <c r="H157" s="4" t="s">
        <v>8224</v>
      </c>
      <c r="I157" s="4" t="s">
        <v>8246</v>
      </c>
      <c r="J157" s="4">
        <v>1437657935</v>
      </c>
      <c r="K157" s="13">
        <f t="shared" si="11"/>
        <v>42208.392766203709</v>
      </c>
      <c r="L157" s="4">
        <v>1434201935</v>
      </c>
      <c r="M157" s="13">
        <f t="shared" si="12"/>
        <v>42168.392766203709</v>
      </c>
      <c r="N157" s="4" t="b">
        <v>0</v>
      </c>
      <c r="O157" s="4">
        <v>4</v>
      </c>
      <c r="P157" s="4" t="b">
        <v>0</v>
      </c>
      <c r="Q157" s="4" t="s">
        <v>8267</v>
      </c>
      <c r="R157" s="17">
        <f>E157/D157*100</f>
        <v>6.0000000000000001E-3</v>
      </c>
      <c r="S157">
        <f>AVERAGEIF(O:O,O157,E:E)</f>
        <v>227.77278688524589</v>
      </c>
      <c r="T157" t="str">
        <f t="shared" si="13"/>
        <v>film &amp; video</v>
      </c>
      <c r="U157" t="str">
        <f t="shared" si="14"/>
        <v>science fiction</v>
      </c>
    </row>
    <row r="158" spans="1:21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b">
        <f t="shared" si="10"/>
        <v>0</v>
      </c>
      <c r="G158" s="4" t="s">
        <v>8220</v>
      </c>
      <c r="H158" s="4" t="s">
        <v>8229</v>
      </c>
      <c r="I158" s="4" t="s">
        <v>8251</v>
      </c>
      <c r="J158" s="4">
        <v>1407034796</v>
      </c>
      <c r="K158" s="13">
        <f t="shared" si="11"/>
        <v>41853.958287037043</v>
      </c>
      <c r="L158" s="4">
        <v>1401850796</v>
      </c>
      <c r="M158" s="13">
        <f t="shared" si="12"/>
        <v>41793.958287037043</v>
      </c>
      <c r="N158" s="4" t="b">
        <v>0</v>
      </c>
      <c r="O158" s="4">
        <v>15</v>
      </c>
      <c r="P158" s="4" t="b">
        <v>0</v>
      </c>
      <c r="Q158" s="4" t="s">
        <v>8267</v>
      </c>
      <c r="R158" s="17">
        <f>E158/D158*100</f>
        <v>5.0999999999999996</v>
      </c>
      <c r="S158">
        <f>AVERAGEIF(O:O,O158,E:E)</f>
        <v>2424.782608695652</v>
      </c>
      <c r="T158" t="str">
        <f t="shared" si="13"/>
        <v>film &amp; video</v>
      </c>
      <c r="U158" t="str">
        <f t="shared" si="14"/>
        <v>science fiction</v>
      </c>
    </row>
    <row r="159" spans="1:21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b">
        <f t="shared" si="10"/>
        <v>0</v>
      </c>
      <c r="G159" s="4" t="s">
        <v>8220</v>
      </c>
      <c r="H159" s="4" t="s">
        <v>8224</v>
      </c>
      <c r="I159" s="4" t="s">
        <v>8246</v>
      </c>
      <c r="J159" s="4">
        <v>1456523572</v>
      </c>
      <c r="K159" s="13">
        <f t="shared" si="11"/>
        <v>42426.745046296295</v>
      </c>
      <c r="L159" s="4">
        <v>1453931572</v>
      </c>
      <c r="M159" s="13">
        <f t="shared" si="12"/>
        <v>42396.745046296295</v>
      </c>
      <c r="N159" s="4" t="b">
        <v>0</v>
      </c>
      <c r="O159" s="4">
        <v>2</v>
      </c>
      <c r="P159" s="4" t="b">
        <v>0</v>
      </c>
      <c r="Q159" s="4" t="s">
        <v>8267</v>
      </c>
      <c r="R159" s="17">
        <f>E159/D159*100</f>
        <v>0.26711185308848079</v>
      </c>
      <c r="S159">
        <f>AVERAGEIF(O:O,O159,E:E)</f>
        <v>91.389593023255813</v>
      </c>
      <c r="T159" t="str">
        <f t="shared" si="13"/>
        <v>film &amp; video</v>
      </c>
      <c r="U159" t="str">
        <f t="shared" si="14"/>
        <v>science fiction</v>
      </c>
    </row>
    <row r="160" spans="1:21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b">
        <f t="shared" si="10"/>
        <v>0</v>
      </c>
      <c r="G160" s="4" t="s">
        <v>8220</v>
      </c>
      <c r="H160" s="4" t="s">
        <v>8224</v>
      </c>
      <c r="I160" s="4" t="s">
        <v>8246</v>
      </c>
      <c r="J160" s="4">
        <v>1413942628</v>
      </c>
      <c r="K160" s="13">
        <f t="shared" si="11"/>
        <v>41933.910046296296</v>
      </c>
      <c r="L160" s="4">
        <v>1411350628</v>
      </c>
      <c r="M160" s="13">
        <f t="shared" si="12"/>
        <v>41903.910046296296</v>
      </c>
      <c r="N160" s="4" t="b">
        <v>0</v>
      </c>
      <c r="O160" s="4">
        <v>0</v>
      </c>
      <c r="P160" s="4" t="b">
        <v>0</v>
      </c>
      <c r="Q160" s="4" t="s">
        <v>8267</v>
      </c>
      <c r="R160" s="17">
        <f>E160/D160*100</f>
        <v>0</v>
      </c>
      <c r="S160">
        <f>AVERAGEIF(O:O,O160,E:E)</f>
        <v>0</v>
      </c>
      <c r="T160" t="str">
        <f t="shared" si="13"/>
        <v>film &amp; video</v>
      </c>
      <c r="U160" t="str">
        <f t="shared" si="14"/>
        <v>science fiction</v>
      </c>
    </row>
    <row r="161" spans="1:21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b">
        <f t="shared" si="10"/>
        <v>0</v>
      </c>
      <c r="G161" s="4" t="s">
        <v>8220</v>
      </c>
      <c r="H161" s="4" t="s">
        <v>8224</v>
      </c>
      <c r="I161" s="4" t="s">
        <v>8246</v>
      </c>
      <c r="J161" s="4">
        <v>1467541545</v>
      </c>
      <c r="K161" s="13">
        <f t="shared" si="11"/>
        <v>42554.267881944448</v>
      </c>
      <c r="L161" s="4">
        <v>1464085545</v>
      </c>
      <c r="M161" s="13">
        <f t="shared" si="12"/>
        <v>42514.267881944448</v>
      </c>
      <c r="N161" s="4" t="b">
        <v>0</v>
      </c>
      <c r="O161" s="4">
        <v>1</v>
      </c>
      <c r="P161" s="4" t="b">
        <v>0</v>
      </c>
      <c r="Q161" s="4" t="s">
        <v>8267</v>
      </c>
      <c r="R161" s="17">
        <f>E161/D161*100</f>
        <v>2E-3</v>
      </c>
      <c r="S161">
        <f>AVERAGEIF(O:O,O161,E:E)</f>
        <v>50.223295454545458</v>
      </c>
      <c r="T161" t="str">
        <f t="shared" si="13"/>
        <v>film &amp; video</v>
      </c>
      <c r="U161" t="str">
        <f t="shared" si="14"/>
        <v>science fiction</v>
      </c>
    </row>
    <row r="162" spans="1:21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b">
        <f t="shared" si="10"/>
        <v>0</v>
      </c>
      <c r="G162" s="4" t="s">
        <v>8221</v>
      </c>
      <c r="H162" s="4" t="s">
        <v>8224</v>
      </c>
      <c r="I162" s="4" t="s">
        <v>8246</v>
      </c>
      <c r="J162" s="4">
        <v>1439675691</v>
      </c>
      <c r="K162" s="13">
        <f t="shared" si="11"/>
        <v>42231.746423611119</v>
      </c>
      <c r="L162" s="4">
        <v>1434491691</v>
      </c>
      <c r="M162" s="13">
        <f t="shared" si="12"/>
        <v>42171.746423611119</v>
      </c>
      <c r="N162" s="4" t="b">
        <v>0</v>
      </c>
      <c r="O162" s="4">
        <v>0</v>
      </c>
      <c r="P162" s="4" t="b">
        <v>0</v>
      </c>
      <c r="Q162" s="4" t="s">
        <v>8268</v>
      </c>
      <c r="R162" s="17">
        <f>E162/D162*100</f>
        <v>0</v>
      </c>
      <c r="S162">
        <f>AVERAGEIF(O:O,O162,E:E)</f>
        <v>0</v>
      </c>
      <c r="T162" t="str">
        <f t="shared" si="13"/>
        <v>film &amp; video</v>
      </c>
      <c r="U162" t="str">
        <f t="shared" si="14"/>
        <v>drama</v>
      </c>
    </row>
    <row r="163" spans="1:21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b">
        <f t="shared" si="10"/>
        <v>0</v>
      </c>
      <c r="G163" s="4" t="s">
        <v>8221</v>
      </c>
      <c r="H163" s="4" t="s">
        <v>8224</v>
      </c>
      <c r="I163" s="4" t="s">
        <v>8246</v>
      </c>
      <c r="J163" s="4">
        <v>1404318595</v>
      </c>
      <c r="K163" s="13">
        <f t="shared" si="11"/>
        <v>41822.520775462966</v>
      </c>
      <c r="L163" s="4">
        <v>1401726595</v>
      </c>
      <c r="M163" s="13">
        <f t="shared" si="12"/>
        <v>41792.520775462966</v>
      </c>
      <c r="N163" s="4" t="b">
        <v>0</v>
      </c>
      <c r="O163" s="4">
        <v>1</v>
      </c>
      <c r="P163" s="4" t="b">
        <v>0</v>
      </c>
      <c r="Q163" s="4" t="s">
        <v>8268</v>
      </c>
      <c r="R163" s="17">
        <f>E163/D163*100</f>
        <v>0.01</v>
      </c>
      <c r="S163">
        <f>AVERAGEIF(O:O,O163,E:E)</f>
        <v>50.223295454545458</v>
      </c>
      <c r="T163" t="str">
        <f t="shared" si="13"/>
        <v>film &amp; video</v>
      </c>
      <c r="U163" t="str">
        <f t="shared" si="14"/>
        <v>drama</v>
      </c>
    </row>
    <row r="164" spans="1:21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b">
        <f t="shared" si="10"/>
        <v>0</v>
      </c>
      <c r="G164" s="4" t="s">
        <v>8221</v>
      </c>
      <c r="H164" s="4" t="s">
        <v>8224</v>
      </c>
      <c r="I164" s="4" t="s">
        <v>8246</v>
      </c>
      <c r="J164" s="4">
        <v>1408232520</v>
      </c>
      <c r="K164" s="13">
        <f t="shared" si="11"/>
        <v>41867.820833333339</v>
      </c>
      <c r="L164" s="4">
        <v>1405393356</v>
      </c>
      <c r="M164" s="13">
        <f t="shared" si="12"/>
        <v>41834.960138888891</v>
      </c>
      <c r="N164" s="4" t="b">
        <v>0</v>
      </c>
      <c r="O164" s="4">
        <v>10</v>
      </c>
      <c r="P164" s="4" t="b">
        <v>0</v>
      </c>
      <c r="Q164" s="4" t="s">
        <v>8268</v>
      </c>
      <c r="R164" s="17">
        <f>E164/D164*100</f>
        <v>15.535714285714286</v>
      </c>
      <c r="S164">
        <f>AVERAGEIF(O:O,O164,E:E)</f>
        <v>842.98978723404264</v>
      </c>
      <c r="T164" t="str">
        <f t="shared" si="13"/>
        <v>film &amp; video</v>
      </c>
      <c r="U164" t="str">
        <f t="shared" si="14"/>
        <v>drama</v>
      </c>
    </row>
    <row r="165" spans="1:21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b">
        <f t="shared" si="10"/>
        <v>0</v>
      </c>
      <c r="G165" s="4" t="s">
        <v>8221</v>
      </c>
      <c r="H165" s="4" t="s">
        <v>8224</v>
      </c>
      <c r="I165" s="4" t="s">
        <v>8246</v>
      </c>
      <c r="J165" s="4">
        <v>1443657600</v>
      </c>
      <c r="K165" s="13">
        <f t="shared" si="11"/>
        <v>42277.833333333336</v>
      </c>
      <c r="L165" s="4">
        <v>1440716654</v>
      </c>
      <c r="M165" s="13">
        <f t="shared" si="12"/>
        <v>42243.794606481482</v>
      </c>
      <c r="N165" s="4" t="b">
        <v>0</v>
      </c>
      <c r="O165" s="4">
        <v>0</v>
      </c>
      <c r="P165" s="4" t="b">
        <v>0</v>
      </c>
      <c r="Q165" s="4" t="s">
        <v>8268</v>
      </c>
      <c r="R165" s="17">
        <f>E165/D165*100</f>
        <v>0</v>
      </c>
      <c r="S165">
        <f>AVERAGEIF(O:O,O165,E:E)</f>
        <v>0</v>
      </c>
      <c r="T165" t="str">
        <f t="shared" si="13"/>
        <v>film &amp; video</v>
      </c>
      <c r="U165" t="str">
        <f t="shared" si="14"/>
        <v>drama</v>
      </c>
    </row>
    <row r="166" spans="1:21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b">
        <f t="shared" si="10"/>
        <v>0</v>
      </c>
      <c r="G166" s="4" t="s">
        <v>8221</v>
      </c>
      <c r="H166" s="4" t="s">
        <v>8224</v>
      </c>
      <c r="I166" s="4" t="s">
        <v>8246</v>
      </c>
      <c r="J166" s="4">
        <v>1411150701</v>
      </c>
      <c r="K166" s="13">
        <f t="shared" si="11"/>
        <v>41901.596076388894</v>
      </c>
      <c r="L166" s="4">
        <v>1405966701</v>
      </c>
      <c r="M166" s="13">
        <f t="shared" si="12"/>
        <v>41841.596076388894</v>
      </c>
      <c r="N166" s="4" t="b">
        <v>0</v>
      </c>
      <c r="O166" s="4">
        <v>7</v>
      </c>
      <c r="P166" s="4" t="b">
        <v>0</v>
      </c>
      <c r="Q166" s="4" t="s">
        <v>8268</v>
      </c>
      <c r="R166" s="17">
        <f>E166/D166*100</f>
        <v>0.53333333333333333</v>
      </c>
      <c r="S166">
        <f>AVERAGEIF(O:O,O166,E:E)</f>
        <v>705.95522388059703</v>
      </c>
      <c r="T166" t="str">
        <f t="shared" si="13"/>
        <v>film &amp; video</v>
      </c>
      <c r="U166" t="str">
        <f t="shared" si="14"/>
        <v>drama</v>
      </c>
    </row>
    <row r="167" spans="1:21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b">
        <f t="shared" si="10"/>
        <v>0</v>
      </c>
      <c r="G167" s="4" t="s">
        <v>8221</v>
      </c>
      <c r="H167" s="4" t="s">
        <v>8225</v>
      </c>
      <c r="I167" s="4" t="s">
        <v>8247</v>
      </c>
      <c r="J167" s="4">
        <v>1452613724</v>
      </c>
      <c r="K167" s="13">
        <f t="shared" si="11"/>
        <v>42381.492175925923</v>
      </c>
      <c r="L167" s="4">
        <v>1450021724</v>
      </c>
      <c r="M167" s="13">
        <f t="shared" si="12"/>
        <v>42351.492175925923</v>
      </c>
      <c r="N167" s="4" t="b">
        <v>0</v>
      </c>
      <c r="O167" s="4">
        <v>0</v>
      </c>
      <c r="P167" s="4" t="b">
        <v>0</v>
      </c>
      <c r="Q167" s="4" t="s">
        <v>8268</v>
      </c>
      <c r="R167" s="17">
        <f>E167/D167*100</f>
        <v>0</v>
      </c>
      <c r="S167">
        <f>AVERAGEIF(O:O,O167,E:E)</f>
        <v>0</v>
      </c>
      <c r="T167" t="str">
        <f t="shared" si="13"/>
        <v>film &amp; video</v>
      </c>
      <c r="U167" t="str">
        <f t="shared" si="14"/>
        <v>drama</v>
      </c>
    </row>
    <row r="168" spans="1:21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b">
        <f t="shared" si="10"/>
        <v>0</v>
      </c>
      <c r="G168" s="4" t="s">
        <v>8221</v>
      </c>
      <c r="H168" s="4" t="s">
        <v>8224</v>
      </c>
      <c r="I168" s="4" t="s">
        <v>8246</v>
      </c>
      <c r="J168" s="4">
        <v>1484531362</v>
      </c>
      <c r="K168" s="13">
        <f t="shared" si="11"/>
        <v>42750.909282407411</v>
      </c>
      <c r="L168" s="4">
        <v>1481939362</v>
      </c>
      <c r="M168" s="13">
        <f t="shared" si="12"/>
        <v>42720.909282407411</v>
      </c>
      <c r="N168" s="4" t="b">
        <v>0</v>
      </c>
      <c r="O168" s="4">
        <v>1</v>
      </c>
      <c r="P168" s="4" t="b">
        <v>0</v>
      </c>
      <c r="Q168" s="4" t="s">
        <v>8268</v>
      </c>
      <c r="R168" s="17">
        <f>E168/D168*100</f>
        <v>60</v>
      </c>
      <c r="S168">
        <f>AVERAGEIF(O:O,O168,E:E)</f>
        <v>50.223295454545458</v>
      </c>
      <c r="T168" t="str">
        <f t="shared" si="13"/>
        <v>film &amp; video</v>
      </c>
      <c r="U168" t="str">
        <f t="shared" si="14"/>
        <v>drama</v>
      </c>
    </row>
    <row r="169" spans="1:21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b">
        <f t="shared" si="10"/>
        <v>0</v>
      </c>
      <c r="G169" s="4" t="s">
        <v>8221</v>
      </c>
      <c r="H169" s="4" t="s">
        <v>8224</v>
      </c>
      <c r="I169" s="4" t="s">
        <v>8246</v>
      </c>
      <c r="J169" s="4">
        <v>1438726535</v>
      </c>
      <c r="K169" s="13">
        <f t="shared" si="11"/>
        <v>42220.760821759257</v>
      </c>
      <c r="L169" s="4">
        <v>1433542535</v>
      </c>
      <c r="M169" s="13">
        <f t="shared" si="12"/>
        <v>42160.760821759257</v>
      </c>
      <c r="N169" s="4" t="b">
        <v>0</v>
      </c>
      <c r="O169" s="4">
        <v>2</v>
      </c>
      <c r="P169" s="4" t="b">
        <v>0</v>
      </c>
      <c r="Q169" s="4" t="s">
        <v>8268</v>
      </c>
      <c r="R169" s="17">
        <f>E169/D169*100</f>
        <v>0.01</v>
      </c>
      <c r="S169">
        <f>AVERAGEIF(O:O,O169,E:E)</f>
        <v>91.389593023255813</v>
      </c>
      <c r="T169" t="str">
        <f t="shared" si="13"/>
        <v>film &amp; video</v>
      </c>
      <c r="U169" t="str">
        <f t="shared" si="14"/>
        <v>drama</v>
      </c>
    </row>
    <row r="170" spans="1:21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b">
        <f t="shared" si="10"/>
        <v>0</v>
      </c>
      <c r="G170" s="4" t="s">
        <v>8221</v>
      </c>
      <c r="H170" s="4" t="s">
        <v>8224</v>
      </c>
      <c r="I170" s="4" t="s">
        <v>8246</v>
      </c>
      <c r="J170" s="4">
        <v>1426791770</v>
      </c>
      <c r="K170" s="13">
        <f t="shared" si="11"/>
        <v>42082.626967592594</v>
      </c>
      <c r="L170" s="4">
        <v>1424203370</v>
      </c>
      <c r="M170" s="13">
        <f t="shared" si="12"/>
        <v>42052.668634259266</v>
      </c>
      <c r="N170" s="4" t="b">
        <v>0</v>
      </c>
      <c r="O170" s="4">
        <v>3</v>
      </c>
      <c r="P170" s="4" t="b">
        <v>0</v>
      </c>
      <c r="Q170" s="4" t="s">
        <v>8268</v>
      </c>
      <c r="R170" s="17">
        <f>E170/D170*100</f>
        <v>4.0625</v>
      </c>
      <c r="S170">
        <f>AVERAGEIF(O:O,O170,E:E)</f>
        <v>191.76785714285714</v>
      </c>
      <c r="T170" t="str">
        <f t="shared" si="13"/>
        <v>film &amp; video</v>
      </c>
      <c r="U170" t="str">
        <f t="shared" si="14"/>
        <v>drama</v>
      </c>
    </row>
    <row r="171" spans="1:21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b">
        <f t="shared" si="10"/>
        <v>0</v>
      </c>
      <c r="G171" s="4" t="s">
        <v>8221</v>
      </c>
      <c r="H171" s="4" t="s">
        <v>8225</v>
      </c>
      <c r="I171" s="4" t="s">
        <v>8247</v>
      </c>
      <c r="J171" s="4">
        <v>1413634059</v>
      </c>
      <c r="K171" s="13">
        <f t="shared" si="11"/>
        <v>41930.338645833333</v>
      </c>
      <c r="L171" s="4">
        <v>1411042059</v>
      </c>
      <c r="M171" s="13">
        <f t="shared" si="12"/>
        <v>41900.338645833333</v>
      </c>
      <c r="N171" s="4" t="b">
        <v>0</v>
      </c>
      <c r="O171" s="4">
        <v>10</v>
      </c>
      <c r="P171" s="4" t="b">
        <v>0</v>
      </c>
      <c r="Q171" s="4" t="s">
        <v>8268</v>
      </c>
      <c r="R171" s="17">
        <f>E171/D171*100</f>
        <v>22.400000000000002</v>
      </c>
      <c r="S171">
        <f>AVERAGEIF(O:O,O171,E:E)</f>
        <v>842.98978723404264</v>
      </c>
      <c r="T171" t="str">
        <f t="shared" si="13"/>
        <v>film &amp; video</v>
      </c>
      <c r="U171" t="str">
        <f t="shared" si="14"/>
        <v>drama</v>
      </c>
    </row>
    <row r="172" spans="1:21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b">
        <f t="shared" si="10"/>
        <v>0</v>
      </c>
      <c r="G172" s="4" t="s">
        <v>8221</v>
      </c>
      <c r="H172" s="4" t="s">
        <v>8224</v>
      </c>
      <c r="I172" s="4" t="s">
        <v>8246</v>
      </c>
      <c r="J172" s="4">
        <v>1440912480</v>
      </c>
      <c r="K172" s="13">
        <f t="shared" si="11"/>
        <v>42246.061111111114</v>
      </c>
      <c r="L172" s="4">
        <v>1438385283</v>
      </c>
      <c r="M172" s="13">
        <f t="shared" si="12"/>
        <v>42216.811145833337</v>
      </c>
      <c r="N172" s="4" t="b">
        <v>0</v>
      </c>
      <c r="O172" s="4">
        <v>10</v>
      </c>
      <c r="P172" s="4" t="b">
        <v>0</v>
      </c>
      <c r="Q172" s="4" t="s">
        <v>8268</v>
      </c>
      <c r="R172" s="17">
        <f>E172/D172*100</f>
        <v>3.25</v>
      </c>
      <c r="S172">
        <f>AVERAGEIF(O:O,O172,E:E)</f>
        <v>842.98978723404264</v>
      </c>
      <c r="T172" t="str">
        <f t="shared" si="13"/>
        <v>film &amp; video</v>
      </c>
      <c r="U172" t="str">
        <f t="shared" si="14"/>
        <v>drama</v>
      </c>
    </row>
    <row r="173" spans="1:21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b">
        <f t="shared" si="10"/>
        <v>0</v>
      </c>
      <c r="G173" s="4" t="s">
        <v>8221</v>
      </c>
      <c r="H173" s="4" t="s">
        <v>8224</v>
      </c>
      <c r="I173" s="4" t="s">
        <v>8246</v>
      </c>
      <c r="J173" s="4">
        <v>1470975614</v>
      </c>
      <c r="K173" s="13">
        <f t="shared" si="11"/>
        <v>42594.014050925929</v>
      </c>
      <c r="L173" s="4">
        <v>1465791614</v>
      </c>
      <c r="M173" s="13">
        <f t="shared" si="12"/>
        <v>42534.014050925929</v>
      </c>
      <c r="N173" s="4" t="b">
        <v>0</v>
      </c>
      <c r="O173" s="4">
        <v>1</v>
      </c>
      <c r="P173" s="4" t="b">
        <v>0</v>
      </c>
      <c r="Q173" s="4" t="s">
        <v>8268</v>
      </c>
      <c r="R173" s="17">
        <f>E173/D173*100</f>
        <v>2E-3</v>
      </c>
      <c r="S173">
        <f>AVERAGEIF(O:O,O173,E:E)</f>
        <v>50.223295454545458</v>
      </c>
      <c r="T173" t="str">
        <f t="shared" si="13"/>
        <v>film &amp; video</v>
      </c>
      <c r="U173" t="str">
        <f t="shared" si="14"/>
        <v>drama</v>
      </c>
    </row>
    <row r="174" spans="1:21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b">
        <f t="shared" si="10"/>
        <v>0</v>
      </c>
      <c r="G174" s="4" t="s">
        <v>8221</v>
      </c>
      <c r="H174" s="4" t="s">
        <v>8224</v>
      </c>
      <c r="I174" s="4" t="s">
        <v>8246</v>
      </c>
      <c r="J174" s="4">
        <v>1426753723</v>
      </c>
      <c r="K174" s="13">
        <f t="shared" si="11"/>
        <v>42082.186608796292</v>
      </c>
      <c r="L174" s="4">
        <v>1423733323</v>
      </c>
      <c r="M174" s="13">
        <f t="shared" si="12"/>
        <v>42047.228275462963</v>
      </c>
      <c r="N174" s="4" t="b">
        <v>0</v>
      </c>
      <c r="O174" s="4">
        <v>0</v>
      </c>
      <c r="P174" s="4" t="b">
        <v>0</v>
      </c>
      <c r="Q174" s="4" t="s">
        <v>8268</v>
      </c>
      <c r="R174" s="17">
        <f>E174/D174*100</f>
        <v>0</v>
      </c>
      <c r="S174">
        <f>AVERAGEIF(O:O,O174,E:E)</f>
        <v>0</v>
      </c>
      <c r="T174" t="str">
        <f t="shared" si="13"/>
        <v>film &amp; video</v>
      </c>
      <c r="U174" t="str">
        <f t="shared" si="14"/>
        <v>drama</v>
      </c>
    </row>
    <row r="175" spans="1:21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b">
        <f t="shared" si="10"/>
        <v>0</v>
      </c>
      <c r="G175" s="4" t="s">
        <v>8221</v>
      </c>
      <c r="H175" s="4" t="s">
        <v>8225</v>
      </c>
      <c r="I175" s="4" t="s">
        <v>8247</v>
      </c>
      <c r="J175" s="4">
        <v>1425131108</v>
      </c>
      <c r="K175" s="13">
        <f t="shared" si="11"/>
        <v>42063.406342592592</v>
      </c>
      <c r="L175" s="4">
        <v>1422539108</v>
      </c>
      <c r="M175" s="13">
        <f t="shared" si="12"/>
        <v>42033.406342592592</v>
      </c>
      <c r="N175" s="4" t="b">
        <v>0</v>
      </c>
      <c r="O175" s="4">
        <v>0</v>
      </c>
      <c r="P175" s="4" t="b">
        <v>0</v>
      </c>
      <c r="Q175" s="4" t="s">
        <v>8268</v>
      </c>
      <c r="R175" s="17">
        <f>E175/D175*100</f>
        <v>0</v>
      </c>
      <c r="S175">
        <f>AVERAGEIF(O:O,O175,E:E)</f>
        <v>0</v>
      </c>
      <c r="T175" t="str">
        <f t="shared" si="13"/>
        <v>film &amp; video</v>
      </c>
      <c r="U175" t="str">
        <f t="shared" si="14"/>
        <v>drama</v>
      </c>
    </row>
    <row r="176" spans="1:21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b">
        <f t="shared" si="10"/>
        <v>0</v>
      </c>
      <c r="G176" s="4" t="s">
        <v>8221</v>
      </c>
      <c r="H176" s="4" t="s">
        <v>8233</v>
      </c>
      <c r="I176" s="4" t="s">
        <v>8249</v>
      </c>
      <c r="J176" s="4">
        <v>1431108776</v>
      </c>
      <c r="K176" s="13">
        <f t="shared" si="11"/>
        <v>42132.592314814821</v>
      </c>
      <c r="L176" s="4">
        <v>1425924776</v>
      </c>
      <c r="M176" s="13">
        <f t="shared" si="12"/>
        <v>42072.592314814821</v>
      </c>
      <c r="N176" s="4" t="b">
        <v>0</v>
      </c>
      <c r="O176" s="4">
        <v>0</v>
      </c>
      <c r="P176" s="4" t="b">
        <v>0</v>
      </c>
      <c r="Q176" s="4" t="s">
        <v>8268</v>
      </c>
      <c r="R176" s="17">
        <f>E176/D176*100</f>
        <v>0</v>
      </c>
      <c r="S176">
        <f>AVERAGEIF(O:O,O176,E:E)</f>
        <v>0</v>
      </c>
      <c r="T176" t="str">
        <f t="shared" si="13"/>
        <v>film &amp; video</v>
      </c>
      <c r="U176" t="str">
        <f t="shared" si="14"/>
        <v>drama</v>
      </c>
    </row>
    <row r="177" spans="1:21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b">
        <f t="shared" si="10"/>
        <v>0</v>
      </c>
      <c r="G177" s="4" t="s">
        <v>8221</v>
      </c>
      <c r="H177" s="4" t="s">
        <v>8225</v>
      </c>
      <c r="I177" s="4" t="s">
        <v>8247</v>
      </c>
      <c r="J177" s="4">
        <v>1409337611</v>
      </c>
      <c r="K177" s="13">
        <f t="shared" si="11"/>
        <v>41880.611238425925</v>
      </c>
      <c r="L177" s="4">
        <v>1407177611</v>
      </c>
      <c r="M177" s="13">
        <f t="shared" si="12"/>
        <v>41855.611238425925</v>
      </c>
      <c r="N177" s="4" t="b">
        <v>0</v>
      </c>
      <c r="O177" s="4">
        <v>26</v>
      </c>
      <c r="P177" s="4" t="b">
        <v>0</v>
      </c>
      <c r="Q177" s="4" t="s">
        <v>8268</v>
      </c>
      <c r="R177" s="17">
        <f>E177/D177*100</f>
        <v>6.4850000000000003</v>
      </c>
      <c r="S177">
        <f>AVERAGEIF(O:O,O177,E:E)</f>
        <v>2505.9714285714285</v>
      </c>
      <c r="T177" t="str">
        <f t="shared" si="13"/>
        <v>film &amp; video</v>
      </c>
      <c r="U177" t="str">
        <f t="shared" si="14"/>
        <v>drama</v>
      </c>
    </row>
    <row r="178" spans="1:21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b">
        <f t="shared" si="10"/>
        <v>0</v>
      </c>
      <c r="G178" s="4" t="s">
        <v>8221</v>
      </c>
      <c r="H178" s="4" t="s">
        <v>8224</v>
      </c>
      <c r="I178" s="4" t="s">
        <v>8246</v>
      </c>
      <c r="J178" s="4">
        <v>1438803999</v>
      </c>
      <c r="K178" s="13">
        <f t="shared" si="11"/>
        <v>42221.657395833339</v>
      </c>
      <c r="L178" s="4">
        <v>1436211999</v>
      </c>
      <c r="M178" s="13">
        <f t="shared" si="12"/>
        <v>42191.657395833339</v>
      </c>
      <c r="N178" s="4" t="b">
        <v>0</v>
      </c>
      <c r="O178" s="4">
        <v>0</v>
      </c>
      <c r="P178" s="4" t="b">
        <v>0</v>
      </c>
      <c r="Q178" s="4" t="s">
        <v>8268</v>
      </c>
      <c r="R178" s="17">
        <f>E178/D178*100</f>
        <v>0</v>
      </c>
      <c r="S178">
        <f>AVERAGEIF(O:O,O178,E:E)</f>
        <v>0</v>
      </c>
      <c r="T178" t="str">
        <f t="shared" si="13"/>
        <v>film &amp; video</v>
      </c>
      <c r="U178" t="str">
        <f t="shared" si="14"/>
        <v>drama</v>
      </c>
    </row>
    <row r="179" spans="1:21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b">
        <f t="shared" si="10"/>
        <v>0</v>
      </c>
      <c r="G179" s="4" t="s">
        <v>8221</v>
      </c>
      <c r="H179" s="4" t="s">
        <v>8224</v>
      </c>
      <c r="I179" s="4" t="s">
        <v>8246</v>
      </c>
      <c r="J179" s="4">
        <v>1427155726</v>
      </c>
      <c r="K179" s="13">
        <f t="shared" si="11"/>
        <v>42086.839421296296</v>
      </c>
      <c r="L179" s="4">
        <v>1425690526</v>
      </c>
      <c r="M179" s="13">
        <f t="shared" si="12"/>
        <v>42069.881087962967</v>
      </c>
      <c r="N179" s="4" t="b">
        <v>0</v>
      </c>
      <c r="O179" s="4">
        <v>7</v>
      </c>
      <c r="P179" s="4" t="b">
        <v>0</v>
      </c>
      <c r="Q179" s="4" t="s">
        <v>8268</v>
      </c>
      <c r="R179" s="17">
        <f>E179/D179*100</f>
        <v>40</v>
      </c>
      <c r="S179">
        <f>AVERAGEIF(O:O,O179,E:E)</f>
        <v>705.95522388059703</v>
      </c>
      <c r="T179" t="str">
        <f t="shared" si="13"/>
        <v>film &amp; video</v>
      </c>
      <c r="U179" t="str">
        <f t="shared" si="14"/>
        <v>drama</v>
      </c>
    </row>
    <row r="180" spans="1:21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b">
        <f t="shared" si="10"/>
        <v>0</v>
      </c>
      <c r="G180" s="4" t="s">
        <v>8221</v>
      </c>
      <c r="H180" s="4" t="s">
        <v>8227</v>
      </c>
      <c r="I180" s="4" t="s">
        <v>8249</v>
      </c>
      <c r="J180" s="4">
        <v>1448582145</v>
      </c>
      <c r="K180" s="13">
        <f t="shared" si="11"/>
        <v>42334.830381944448</v>
      </c>
      <c r="L180" s="4">
        <v>1445986545</v>
      </c>
      <c r="M180" s="13">
        <f t="shared" si="12"/>
        <v>42304.788715277777</v>
      </c>
      <c r="N180" s="4" t="b">
        <v>0</v>
      </c>
      <c r="O180" s="4">
        <v>0</v>
      </c>
      <c r="P180" s="4" t="b">
        <v>0</v>
      </c>
      <c r="Q180" s="4" t="s">
        <v>8268</v>
      </c>
      <c r="R180" s="17">
        <f>E180/D180*100</f>
        <v>0</v>
      </c>
      <c r="S180">
        <f>AVERAGEIF(O:O,O180,E:E)</f>
        <v>0</v>
      </c>
      <c r="T180" t="str">
        <f t="shared" si="13"/>
        <v>film &amp; video</v>
      </c>
      <c r="U180" t="str">
        <f t="shared" si="14"/>
        <v>drama</v>
      </c>
    </row>
    <row r="181" spans="1:21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b">
        <f t="shared" si="10"/>
        <v>0</v>
      </c>
      <c r="G181" s="4" t="s">
        <v>8221</v>
      </c>
      <c r="H181" s="4" t="s">
        <v>8224</v>
      </c>
      <c r="I181" s="4" t="s">
        <v>8246</v>
      </c>
      <c r="J181" s="4">
        <v>1457056555</v>
      </c>
      <c r="K181" s="13">
        <f t="shared" si="11"/>
        <v>42432.913831018523</v>
      </c>
      <c r="L181" s="4">
        <v>1454464555</v>
      </c>
      <c r="M181" s="13">
        <f t="shared" si="12"/>
        <v>42402.913831018523</v>
      </c>
      <c r="N181" s="4" t="b">
        <v>0</v>
      </c>
      <c r="O181" s="4">
        <v>2</v>
      </c>
      <c r="P181" s="4" t="b">
        <v>0</v>
      </c>
      <c r="Q181" s="4" t="s">
        <v>8268</v>
      </c>
      <c r="R181" s="17">
        <f>E181/D181*100</f>
        <v>20</v>
      </c>
      <c r="S181">
        <f>AVERAGEIF(O:O,O181,E:E)</f>
        <v>91.389593023255813</v>
      </c>
      <c r="T181" t="str">
        <f t="shared" si="13"/>
        <v>film &amp; video</v>
      </c>
      <c r="U181" t="str">
        <f t="shared" si="14"/>
        <v>drama</v>
      </c>
    </row>
    <row r="182" spans="1:21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b">
        <f t="shared" si="10"/>
        <v>0</v>
      </c>
      <c r="G182" s="4" t="s">
        <v>8221</v>
      </c>
      <c r="H182" s="4" t="s">
        <v>8225</v>
      </c>
      <c r="I182" s="4" t="s">
        <v>8247</v>
      </c>
      <c r="J182" s="4">
        <v>1428951600</v>
      </c>
      <c r="K182" s="13">
        <f t="shared" si="11"/>
        <v>42107.625000000007</v>
      </c>
      <c r="L182" s="4">
        <v>1425512843</v>
      </c>
      <c r="M182" s="13">
        <f t="shared" si="12"/>
        <v>42067.824571759258</v>
      </c>
      <c r="N182" s="4" t="b">
        <v>0</v>
      </c>
      <c r="O182" s="4">
        <v>13</v>
      </c>
      <c r="P182" s="4" t="b">
        <v>0</v>
      </c>
      <c r="Q182" s="4" t="s">
        <v>8268</v>
      </c>
      <c r="R182" s="17">
        <f>E182/D182*100</f>
        <v>33.416666666666664</v>
      </c>
      <c r="S182">
        <f>AVERAGEIF(O:O,O182,E:E)</f>
        <v>969.35458333333338</v>
      </c>
      <c r="T182" t="str">
        <f t="shared" si="13"/>
        <v>film &amp; video</v>
      </c>
      <c r="U182" t="str">
        <f t="shared" si="14"/>
        <v>drama</v>
      </c>
    </row>
    <row r="183" spans="1:21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b">
        <f t="shared" si="10"/>
        <v>0</v>
      </c>
      <c r="G183" s="4" t="s">
        <v>8221</v>
      </c>
      <c r="H183" s="4" t="s">
        <v>8225</v>
      </c>
      <c r="I183" s="4" t="s">
        <v>8247</v>
      </c>
      <c r="J183" s="4">
        <v>1434995295</v>
      </c>
      <c r="K183" s="13">
        <f t="shared" si="11"/>
        <v>42177.575173611112</v>
      </c>
      <c r="L183" s="4">
        <v>1432403295</v>
      </c>
      <c r="M183" s="13">
        <f t="shared" si="12"/>
        <v>42147.575173611112</v>
      </c>
      <c r="N183" s="4" t="b">
        <v>0</v>
      </c>
      <c r="O183" s="4">
        <v>4</v>
      </c>
      <c r="P183" s="4" t="b">
        <v>0</v>
      </c>
      <c r="Q183" s="4" t="s">
        <v>8268</v>
      </c>
      <c r="R183" s="17">
        <f>E183/D183*100</f>
        <v>21.092608822670172</v>
      </c>
      <c r="S183">
        <f>AVERAGEIF(O:O,O183,E:E)</f>
        <v>227.77278688524589</v>
      </c>
      <c r="T183" t="str">
        <f t="shared" si="13"/>
        <v>film &amp; video</v>
      </c>
      <c r="U183" t="str">
        <f t="shared" si="14"/>
        <v>drama</v>
      </c>
    </row>
    <row r="184" spans="1:21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b">
        <f t="shared" si="10"/>
        <v>0</v>
      </c>
      <c r="G184" s="4" t="s">
        <v>8221</v>
      </c>
      <c r="H184" s="4" t="s">
        <v>8224</v>
      </c>
      <c r="I184" s="4" t="s">
        <v>8246</v>
      </c>
      <c r="J184" s="4">
        <v>1483748232</v>
      </c>
      <c r="K184" s="13">
        <f t="shared" si="11"/>
        <v>42741.845277777778</v>
      </c>
      <c r="L184" s="4">
        <v>1481156232</v>
      </c>
      <c r="M184" s="13">
        <f t="shared" si="12"/>
        <v>42711.845277777778</v>
      </c>
      <c r="N184" s="4" t="b">
        <v>0</v>
      </c>
      <c r="O184" s="4">
        <v>0</v>
      </c>
      <c r="P184" s="4" t="b">
        <v>0</v>
      </c>
      <c r="Q184" s="4" t="s">
        <v>8268</v>
      </c>
      <c r="R184" s="17">
        <f>E184/D184*100</f>
        <v>0</v>
      </c>
      <c r="S184">
        <f>AVERAGEIF(O:O,O184,E:E)</f>
        <v>0</v>
      </c>
      <c r="T184" t="str">
        <f t="shared" si="13"/>
        <v>film &amp; video</v>
      </c>
      <c r="U184" t="str">
        <f t="shared" si="14"/>
        <v>drama</v>
      </c>
    </row>
    <row r="185" spans="1:21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b">
        <f t="shared" si="10"/>
        <v>0</v>
      </c>
      <c r="G185" s="4" t="s">
        <v>8221</v>
      </c>
      <c r="H185" s="4" t="s">
        <v>8225</v>
      </c>
      <c r="I185" s="4" t="s">
        <v>8247</v>
      </c>
      <c r="J185" s="4">
        <v>1417033610</v>
      </c>
      <c r="K185" s="13">
        <f t="shared" si="11"/>
        <v>41969.685300925928</v>
      </c>
      <c r="L185" s="4">
        <v>1414438010</v>
      </c>
      <c r="M185" s="13">
        <f t="shared" si="12"/>
        <v>41939.643634259264</v>
      </c>
      <c r="N185" s="4" t="b">
        <v>0</v>
      </c>
      <c r="O185" s="4">
        <v>12</v>
      </c>
      <c r="P185" s="4" t="b">
        <v>0</v>
      </c>
      <c r="Q185" s="4" t="s">
        <v>8268</v>
      </c>
      <c r="R185" s="17">
        <f>E185/D185*100</f>
        <v>35.856000000000002</v>
      </c>
      <c r="S185">
        <f>AVERAGEIF(O:O,O185,E:E)</f>
        <v>1176.7069565217391</v>
      </c>
      <c r="T185" t="str">
        <f t="shared" si="13"/>
        <v>film &amp; video</v>
      </c>
      <c r="U185" t="str">
        <f t="shared" si="14"/>
        <v>drama</v>
      </c>
    </row>
    <row r="186" spans="1:21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b">
        <f t="shared" si="10"/>
        <v>0</v>
      </c>
      <c r="G186" s="4" t="s">
        <v>8221</v>
      </c>
      <c r="H186" s="4" t="s">
        <v>8229</v>
      </c>
      <c r="I186" s="4" t="s">
        <v>8251</v>
      </c>
      <c r="J186" s="4">
        <v>1409543940</v>
      </c>
      <c r="K186" s="13">
        <f t="shared" si="11"/>
        <v>41882.999305555561</v>
      </c>
      <c r="L186" s="4">
        <v>1404586762</v>
      </c>
      <c r="M186" s="13">
        <f t="shared" si="12"/>
        <v>41825.624560185192</v>
      </c>
      <c r="N186" s="4" t="b">
        <v>0</v>
      </c>
      <c r="O186" s="4">
        <v>2</v>
      </c>
      <c r="P186" s="4" t="b">
        <v>0</v>
      </c>
      <c r="Q186" s="4" t="s">
        <v>8268</v>
      </c>
      <c r="R186" s="17">
        <f>E186/D186*100</f>
        <v>3.4000000000000004</v>
      </c>
      <c r="S186">
        <f>AVERAGEIF(O:O,O186,E:E)</f>
        <v>91.389593023255813</v>
      </c>
      <c r="T186" t="str">
        <f t="shared" si="13"/>
        <v>film &amp; video</v>
      </c>
      <c r="U186" t="str">
        <f t="shared" si="14"/>
        <v>drama</v>
      </c>
    </row>
    <row r="187" spans="1:21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b">
        <f t="shared" si="10"/>
        <v>0</v>
      </c>
      <c r="G187" s="4" t="s">
        <v>8221</v>
      </c>
      <c r="H187" s="4" t="s">
        <v>8234</v>
      </c>
      <c r="I187" s="4" t="s">
        <v>8254</v>
      </c>
      <c r="J187" s="4">
        <v>1471557139</v>
      </c>
      <c r="K187" s="13">
        <f t="shared" si="11"/>
        <v>42600.744664351856</v>
      </c>
      <c r="L187" s="4">
        <v>1468965139</v>
      </c>
      <c r="M187" s="13">
        <f t="shared" si="12"/>
        <v>42570.744664351856</v>
      </c>
      <c r="N187" s="4" t="b">
        <v>0</v>
      </c>
      <c r="O187" s="4">
        <v>10</v>
      </c>
      <c r="P187" s="4" t="b">
        <v>0</v>
      </c>
      <c r="Q187" s="4" t="s">
        <v>8268</v>
      </c>
      <c r="R187" s="17">
        <f>E187/D187*100</f>
        <v>5.5</v>
      </c>
      <c r="S187">
        <f>AVERAGEIF(O:O,O187,E:E)</f>
        <v>842.98978723404264</v>
      </c>
      <c r="T187" t="str">
        <f t="shared" si="13"/>
        <v>film &amp; video</v>
      </c>
      <c r="U187" t="str">
        <f t="shared" si="14"/>
        <v>drama</v>
      </c>
    </row>
    <row r="188" spans="1:21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b">
        <f t="shared" si="10"/>
        <v>0</v>
      </c>
      <c r="G188" s="4" t="s">
        <v>8221</v>
      </c>
      <c r="H188" s="4" t="s">
        <v>8224</v>
      </c>
      <c r="I188" s="4" t="s">
        <v>8246</v>
      </c>
      <c r="J188" s="4">
        <v>1488571200</v>
      </c>
      <c r="K188" s="13">
        <f t="shared" si="11"/>
        <v>42797.666666666664</v>
      </c>
      <c r="L188" s="4">
        <v>1485977434</v>
      </c>
      <c r="M188" s="13">
        <f t="shared" si="12"/>
        <v>42767.646226851859</v>
      </c>
      <c r="N188" s="4" t="b">
        <v>0</v>
      </c>
      <c r="O188" s="4">
        <v>0</v>
      </c>
      <c r="P188" s="4" t="b">
        <v>0</v>
      </c>
      <c r="Q188" s="4" t="s">
        <v>8268</v>
      </c>
      <c r="R188" s="17">
        <f>E188/D188*100</f>
        <v>0</v>
      </c>
      <c r="S188">
        <f>AVERAGEIF(O:O,O188,E:E)</f>
        <v>0</v>
      </c>
      <c r="T188" t="str">
        <f t="shared" si="13"/>
        <v>film &amp; video</v>
      </c>
      <c r="U188" t="str">
        <f t="shared" si="14"/>
        <v>drama</v>
      </c>
    </row>
    <row r="189" spans="1:21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b">
        <f t="shared" si="10"/>
        <v>0</v>
      </c>
      <c r="G189" s="4" t="s">
        <v>8221</v>
      </c>
      <c r="H189" s="4" t="s">
        <v>8224</v>
      </c>
      <c r="I189" s="4" t="s">
        <v>8246</v>
      </c>
      <c r="J189" s="4">
        <v>1437461940</v>
      </c>
      <c r="K189" s="13">
        <f t="shared" si="11"/>
        <v>42206.124305555561</v>
      </c>
      <c r="L189" s="4">
        <v>1435383457</v>
      </c>
      <c r="M189" s="13">
        <f t="shared" si="12"/>
        <v>42182.067789351851</v>
      </c>
      <c r="N189" s="4" t="b">
        <v>0</v>
      </c>
      <c r="O189" s="4">
        <v>5</v>
      </c>
      <c r="P189" s="4" t="b">
        <v>0</v>
      </c>
      <c r="Q189" s="4" t="s">
        <v>8268</v>
      </c>
      <c r="R189" s="17">
        <f>E189/D189*100</f>
        <v>16</v>
      </c>
      <c r="S189">
        <f>AVERAGEIF(O:O,O189,E:E)</f>
        <v>347.37</v>
      </c>
      <c r="T189" t="str">
        <f t="shared" si="13"/>
        <v>film &amp; video</v>
      </c>
      <c r="U189" t="str">
        <f t="shared" si="14"/>
        <v>drama</v>
      </c>
    </row>
    <row r="190" spans="1:21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b">
        <f t="shared" si="10"/>
        <v>0</v>
      </c>
      <c r="G190" s="4" t="s">
        <v>8221</v>
      </c>
      <c r="H190" s="4" t="s">
        <v>8224</v>
      </c>
      <c r="I190" s="4" t="s">
        <v>8246</v>
      </c>
      <c r="J190" s="4">
        <v>1409891015</v>
      </c>
      <c r="K190" s="13">
        <f t="shared" si="11"/>
        <v>41887.016377314816</v>
      </c>
      <c r="L190" s="4">
        <v>1407299015</v>
      </c>
      <c r="M190" s="13">
        <f t="shared" si="12"/>
        <v>41857.016377314816</v>
      </c>
      <c r="N190" s="4" t="b">
        <v>0</v>
      </c>
      <c r="O190" s="4">
        <v>0</v>
      </c>
      <c r="P190" s="4" t="b">
        <v>0</v>
      </c>
      <c r="Q190" s="4" t="s">
        <v>8268</v>
      </c>
      <c r="R190" s="17">
        <f>E190/D190*100</f>
        <v>0</v>
      </c>
      <c r="S190">
        <f>AVERAGEIF(O:O,O190,E:E)</f>
        <v>0</v>
      </c>
      <c r="T190" t="str">
        <f t="shared" si="13"/>
        <v>film &amp; video</v>
      </c>
      <c r="U190" t="str">
        <f t="shared" si="14"/>
        <v>drama</v>
      </c>
    </row>
    <row r="191" spans="1:21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b">
        <f t="shared" si="10"/>
        <v>0</v>
      </c>
      <c r="G191" s="4" t="s">
        <v>8221</v>
      </c>
      <c r="H191" s="4" t="s">
        <v>8224</v>
      </c>
      <c r="I191" s="4" t="s">
        <v>8246</v>
      </c>
      <c r="J191" s="4">
        <v>1472920477</v>
      </c>
      <c r="K191" s="13">
        <f t="shared" si="11"/>
        <v>42616.524039351854</v>
      </c>
      <c r="L191" s="4">
        <v>1467736477</v>
      </c>
      <c r="M191" s="13">
        <f t="shared" si="12"/>
        <v>42556.524039351854</v>
      </c>
      <c r="N191" s="4" t="b">
        <v>0</v>
      </c>
      <c r="O191" s="4">
        <v>5</v>
      </c>
      <c r="P191" s="4" t="b">
        <v>0</v>
      </c>
      <c r="Q191" s="4" t="s">
        <v>8268</v>
      </c>
      <c r="R191" s="17">
        <f>E191/D191*100</f>
        <v>6.8999999999999992E-2</v>
      </c>
      <c r="S191">
        <f>AVERAGEIF(O:O,O191,E:E)</f>
        <v>347.37</v>
      </c>
      <c r="T191" t="str">
        <f t="shared" si="13"/>
        <v>film &amp; video</v>
      </c>
      <c r="U191" t="str">
        <f t="shared" si="14"/>
        <v>drama</v>
      </c>
    </row>
    <row r="192" spans="1:21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b">
        <f t="shared" si="10"/>
        <v>0</v>
      </c>
      <c r="G192" s="4" t="s">
        <v>8221</v>
      </c>
      <c r="H192" s="4" t="s">
        <v>8224</v>
      </c>
      <c r="I192" s="4" t="s">
        <v>8246</v>
      </c>
      <c r="J192" s="4">
        <v>1466091446</v>
      </c>
      <c r="K192" s="13">
        <f t="shared" si="11"/>
        <v>42537.484328703707</v>
      </c>
      <c r="L192" s="4">
        <v>1465227446</v>
      </c>
      <c r="M192" s="13">
        <f t="shared" si="12"/>
        <v>42527.484328703707</v>
      </c>
      <c r="N192" s="4" t="b">
        <v>0</v>
      </c>
      <c r="O192" s="4">
        <v>1</v>
      </c>
      <c r="P192" s="4" t="b">
        <v>0</v>
      </c>
      <c r="Q192" s="4" t="s">
        <v>8268</v>
      </c>
      <c r="R192" s="17">
        <f>E192/D192*100</f>
        <v>0.41666666666666669</v>
      </c>
      <c r="S192">
        <f>AVERAGEIF(O:O,O192,E:E)</f>
        <v>50.223295454545458</v>
      </c>
      <c r="T192" t="str">
        <f t="shared" si="13"/>
        <v>film &amp; video</v>
      </c>
      <c r="U192" t="str">
        <f t="shared" si="14"/>
        <v>drama</v>
      </c>
    </row>
    <row r="193" spans="1:21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b">
        <f t="shared" si="10"/>
        <v>0</v>
      </c>
      <c r="G193" s="4" t="s">
        <v>8221</v>
      </c>
      <c r="H193" s="4" t="s">
        <v>8226</v>
      </c>
      <c r="I193" s="4" t="s">
        <v>8248</v>
      </c>
      <c r="J193" s="4">
        <v>1443782138</v>
      </c>
      <c r="K193" s="13">
        <f t="shared" si="11"/>
        <v>42279.274745370371</v>
      </c>
      <c r="L193" s="4">
        <v>1440326138</v>
      </c>
      <c r="M193" s="13">
        <f t="shared" si="12"/>
        <v>42239.274745370371</v>
      </c>
      <c r="N193" s="4" t="b">
        <v>0</v>
      </c>
      <c r="O193" s="4">
        <v>3</v>
      </c>
      <c r="P193" s="4" t="b">
        <v>0</v>
      </c>
      <c r="Q193" s="4" t="s">
        <v>8268</v>
      </c>
      <c r="R193" s="17">
        <f>E193/D193*100</f>
        <v>5</v>
      </c>
      <c r="S193">
        <f>AVERAGEIF(O:O,O193,E:E)</f>
        <v>191.76785714285714</v>
      </c>
      <c r="T193" t="str">
        <f t="shared" si="13"/>
        <v>film &amp; video</v>
      </c>
      <c r="U193" t="str">
        <f t="shared" si="14"/>
        <v>drama</v>
      </c>
    </row>
    <row r="194" spans="1:21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b">
        <f t="shared" si="10"/>
        <v>0</v>
      </c>
      <c r="G194" s="4" t="s">
        <v>8221</v>
      </c>
      <c r="H194" s="4" t="s">
        <v>8224</v>
      </c>
      <c r="I194" s="4" t="s">
        <v>8246</v>
      </c>
      <c r="J194" s="4">
        <v>1413572432</v>
      </c>
      <c r="K194" s="13">
        <f t="shared" si="11"/>
        <v>41929.625370370377</v>
      </c>
      <c r="L194" s="4">
        <v>1410980432</v>
      </c>
      <c r="M194" s="13">
        <f t="shared" si="12"/>
        <v>41899.625370370377</v>
      </c>
      <c r="N194" s="4" t="b">
        <v>0</v>
      </c>
      <c r="O194" s="4">
        <v>3</v>
      </c>
      <c r="P194" s="4" t="b">
        <v>0</v>
      </c>
      <c r="Q194" s="4" t="s">
        <v>8268</v>
      </c>
      <c r="R194" s="17">
        <f>E194/D194*100</f>
        <v>1.6999999999999999E-3</v>
      </c>
      <c r="S194">
        <f>AVERAGEIF(O:O,O194,E:E)</f>
        <v>191.76785714285714</v>
      </c>
      <c r="T194" t="str">
        <f t="shared" si="13"/>
        <v>film &amp; video</v>
      </c>
      <c r="U194" t="str">
        <f t="shared" si="14"/>
        <v>drama</v>
      </c>
    </row>
    <row r="195" spans="1:21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b">
        <f t="shared" ref="F195:F258" si="15">IF(E195&gt;=D195,"successful")</f>
        <v>0</v>
      </c>
      <c r="G195" s="4" t="s">
        <v>8221</v>
      </c>
      <c r="H195" s="4" t="s">
        <v>8225</v>
      </c>
      <c r="I195" s="4" t="s">
        <v>8247</v>
      </c>
      <c r="J195" s="4">
        <v>1417217166</v>
      </c>
      <c r="K195" s="13">
        <f t="shared" ref="K195:K258" si="16">(J195/60)/60/24+DATE(1970,1,1)+(-4/24)</f>
        <v>41971.809791666667</v>
      </c>
      <c r="L195" s="4">
        <v>1412029566</v>
      </c>
      <c r="M195" s="13">
        <f t="shared" ref="M195:M258" si="17">(L195/60)/60/24+DATE(1970,1,1)+(-4/24)</f>
        <v>41911.768125000002</v>
      </c>
      <c r="N195" s="4" t="b">
        <v>0</v>
      </c>
      <c r="O195" s="4">
        <v>0</v>
      </c>
      <c r="P195" s="4" t="b">
        <v>0</v>
      </c>
      <c r="Q195" s="4" t="s">
        <v>8268</v>
      </c>
      <c r="R195" s="17">
        <f>E195/D195*100</f>
        <v>0</v>
      </c>
      <c r="S195">
        <f>AVERAGEIF(O:O,O195,E:E)</f>
        <v>0</v>
      </c>
      <c r="T195" t="str">
        <f t="shared" ref="T195:T258" si="18">LEFT(Q195,FIND("/",Q195)-1)</f>
        <v>film &amp; video</v>
      </c>
      <c r="U195" t="str">
        <f t="shared" ref="U195:U258" si="19">RIGHT(Q195,LEN(Q195)-FIND("/",Q195))</f>
        <v>drama</v>
      </c>
    </row>
    <row r="196" spans="1:21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b">
        <f t="shared" si="15"/>
        <v>0</v>
      </c>
      <c r="G196" s="4" t="s">
        <v>8221</v>
      </c>
      <c r="H196" s="4" t="s">
        <v>8225</v>
      </c>
      <c r="I196" s="4" t="s">
        <v>8247</v>
      </c>
      <c r="J196" s="4">
        <v>1457308531</v>
      </c>
      <c r="K196" s="13">
        <f t="shared" si="16"/>
        <v>42435.83021990741</v>
      </c>
      <c r="L196" s="4">
        <v>1452124531</v>
      </c>
      <c r="M196" s="13">
        <f t="shared" si="17"/>
        <v>42375.83021990741</v>
      </c>
      <c r="N196" s="4" t="b">
        <v>0</v>
      </c>
      <c r="O196" s="4">
        <v>3</v>
      </c>
      <c r="P196" s="4" t="b">
        <v>0</v>
      </c>
      <c r="Q196" s="4" t="s">
        <v>8268</v>
      </c>
      <c r="R196" s="17">
        <f>E196/D196*100</f>
        <v>0.12</v>
      </c>
      <c r="S196">
        <f>AVERAGEIF(O:O,O196,E:E)</f>
        <v>191.76785714285714</v>
      </c>
      <c r="T196" t="str">
        <f t="shared" si="18"/>
        <v>film &amp; video</v>
      </c>
      <c r="U196" t="str">
        <f t="shared" si="19"/>
        <v>drama</v>
      </c>
    </row>
    <row r="197" spans="1:21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b">
        <f t="shared" si="15"/>
        <v>0</v>
      </c>
      <c r="G197" s="4" t="s">
        <v>8221</v>
      </c>
      <c r="H197" s="4" t="s">
        <v>8224</v>
      </c>
      <c r="I197" s="4" t="s">
        <v>8246</v>
      </c>
      <c r="J197" s="4">
        <v>1436544332</v>
      </c>
      <c r="K197" s="13">
        <f t="shared" si="16"/>
        <v>42195.503842592596</v>
      </c>
      <c r="L197" s="4">
        <v>1431360332</v>
      </c>
      <c r="M197" s="13">
        <f t="shared" si="17"/>
        <v>42135.503842592596</v>
      </c>
      <c r="N197" s="4" t="b">
        <v>0</v>
      </c>
      <c r="O197" s="4">
        <v>0</v>
      </c>
      <c r="P197" s="4" t="b">
        <v>0</v>
      </c>
      <c r="Q197" s="4" t="s">
        <v>8268</v>
      </c>
      <c r="R197" s="17">
        <f>E197/D197*100</f>
        <v>0</v>
      </c>
      <c r="S197">
        <f>AVERAGEIF(O:O,O197,E:E)</f>
        <v>0</v>
      </c>
      <c r="T197" t="str">
        <f t="shared" si="18"/>
        <v>film &amp; video</v>
      </c>
      <c r="U197" t="str">
        <f t="shared" si="19"/>
        <v>drama</v>
      </c>
    </row>
    <row r="198" spans="1:21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b">
        <f t="shared" si="15"/>
        <v>0</v>
      </c>
      <c r="G198" s="4" t="s">
        <v>8221</v>
      </c>
      <c r="H198" s="4" t="s">
        <v>8225</v>
      </c>
      <c r="I198" s="4" t="s">
        <v>8247</v>
      </c>
      <c r="J198" s="4">
        <v>1444510800</v>
      </c>
      <c r="K198" s="13">
        <f t="shared" si="16"/>
        <v>42287.708333333336</v>
      </c>
      <c r="L198" s="4">
        <v>1442062898</v>
      </c>
      <c r="M198" s="13">
        <f t="shared" si="17"/>
        <v>42259.376134259262</v>
      </c>
      <c r="N198" s="4" t="b">
        <v>0</v>
      </c>
      <c r="O198" s="4">
        <v>19</v>
      </c>
      <c r="P198" s="4" t="b">
        <v>0</v>
      </c>
      <c r="Q198" s="4" t="s">
        <v>8268</v>
      </c>
      <c r="R198" s="17">
        <f>E198/D198*100</f>
        <v>41.857142857142861</v>
      </c>
      <c r="S198">
        <f>AVERAGEIF(O:O,O198,E:E)</f>
        <v>2005.9729729729729</v>
      </c>
      <c r="T198" t="str">
        <f t="shared" si="18"/>
        <v>film &amp; video</v>
      </c>
      <c r="U198" t="str">
        <f t="shared" si="19"/>
        <v>drama</v>
      </c>
    </row>
    <row r="199" spans="1:21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b">
        <f t="shared" si="15"/>
        <v>0</v>
      </c>
      <c r="G199" s="4" t="s">
        <v>8221</v>
      </c>
      <c r="H199" s="4" t="s">
        <v>8225</v>
      </c>
      <c r="I199" s="4" t="s">
        <v>8247</v>
      </c>
      <c r="J199" s="4">
        <v>1487365200</v>
      </c>
      <c r="K199" s="13">
        <f t="shared" si="16"/>
        <v>42783.708333333336</v>
      </c>
      <c r="L199" s="4">
        <v>1483734100</v>
      </c>
      <c r="M199" s="13">
        <f t="shared" si="17"/>
        <v>42741.681712962971</v>
      </c>
      <c r="N199" s="4" t="b">
        <v>0</v>
      </c>
      <c r="O199" s="4">
        <v>8</v>
      </c>
      <c r="P199" s="4" t="b">
        <v>0</v>
      </c>
      <c r="Q199" s="4" t="s">
        <v>8268</v>
      </c>
      <c r="R199" s="17">
        <f>E199/D199*100</f>
        <v>10.48</v>
      </c>
      <c r="S199">
        <f>AVERAGEIF(O:O,O199,E:E)</f>
        <v>570.671875</v>
      </c>
      <c r="T199" t="str">
        <f t="shared" si="18"/>
        <v>film &amp; video</v>
      </c>
      <c r="U199" t="str">
        <f t="shared" si="19"/>
        <v>drama</v>
      </c>
    </row>
    <row r="200" spans="1:21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b">
        <f t="shared" si="15"/>
        <v>0</v>
      </c>
      <c r="G200" s="4" t="s">
        <v>8221</v>
      </c>
      <c r="H200" s="4" t="s">
        <v>8224</v>
      </c>
      <c r="I200" s="4" t="s">
        <v>8246</v>
      </c>
      <c r="J200" s="4">
        <v>1412500322</v>
      </c>
      <c r="K200" s="13">
        <f t="shared" si="16"/>
        <v>41917.216689814821</v>
      </c>
      <c r="L200" s="4">
        <v>1409908322</v>
      </c>
      <c r="M200" s="13">
        <f t="shared" si="17"/>
        <v>41887.216689814821</v>
      </c>
      <c r="N200" s="4" t="b">
        <v>0</v>
      </c>
      <c r="O200" s="4">
        <v>6</v>
      </c>
      <c r="P200" s="4" t="b">
        <v>0</v>
      </c>
      <c r="Q200" s="4" t="s">
        <v>8268</v>
      </c>
      <c r="R200" s="17">
        <f>E200/D200*100</f>
        <v>1.1159999999999999</v>
      </c>
      <c r="S200">
        <f>AVERAGEIF(O:O,O200,E:E)</f>
        <v>740.04042857142861</v>
      </c>
      <c r="T200" t="str">
        <f t="shared" si="18"/>
        <v>film &amp; video</v>
      </c>
      <c r="U200" t="str">
        <f t="shared" si="19"/>
        <v>drama</v>
      </c>
    </row>
    <row r="201" spans="1:21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b">
        <f t="shared" si="15"/>
        <v>0</v>
      </c>
      <c r="G201" s="4" t="s">
        <v>8221</v>
      </c>
      <c r="H201" s="4" t="s">
        <v>8224</v>
      </c>
      <c r="I201" s="4" t="s">
        <v>8246</v>
      </c>
      <c r="J201" s="4">
        <v>1472698702</v>
      </c>
      <c r="K201" s="13">
        <f t="shared" si="16"/>
        <v>42613.957199074073</v>
      </c>
      <c r="L201" s="4">
        <v>1470106702</v>
      </c>
      <c r="M201" s="13">
        <f t="shared" si="17"/>
        <v>42583.957199074073</v>
      </c>
      <c r="N201" s="4" t="b">
        <v>0</v>
      </c>
      <c r="O201" s="4">
        <v>0</v>
      </c>
      <c r="P201" s="4" t="b">
        <v>0</v>
      </c>
      <c r="Q201" s="4" t="s">
        <v>8268</v>
      </c>
      <c r="R201" s="17">
        <f>E201/D201*100</f>
        <v>0</v>
      </c>
      <c r="S201">
        <f>AVERAGEIF(O:O,O201,E:E)</f>
        <v>0</v>
      </c>
      <c r="T201" t="str">
        <f t="shared" si="18"/>
        <v>film &amp; video</v>
      </c>
      <c r="U201" t="str">
        <f t="shared" si="19"/>
        <v>drama</v>
      </c>
    </row>
    <row r="202" spans="1:21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b">
        <f t="shared" si="15"/>
        <v>0</v>
      </c>
      <c r="G202" s="4" t="s">
        <v>8221</v>
      </c>
      <c r="H202" s="4" t="s">
        <v>8224</v>
      </c>
      <c r="I202" s="4" t="s">
        <v>8246</v>
      </c>
      <c r="J202" s="4">
        <v>1410746403</v>
      </c>
      <c r="K202" s="13">
        <f t="shared" si="16"/>
        <v>41896.916701388895</v>
      </c>
      <c r="L202" s="4">
        <v>1408154403</v>
      </c>
      <c r="M202" s="13">
        <f t="shared" si="17"/>
        <v>41866.916701388895</v>
      </c>
      <c r="N202" s="4" t="b">
        <v>0</v>
      </c>
      <c r="O202" s="4">
        <v>18</v>
      </c>
      <c r="P202" s="4" t="b">
        <v>0</v>
      </c>
      <c r="Q202" s="4" t="s">
        <v>8268</v>
      </c>
      <c r="R202" s="17">
        <f>E202/D202*100</f>
        <v>26.192500000000003</v>
      </c>
      <c r="S202">
        <f>AVERAGEIF(O:O,O202,E:E)</f>
        <v>1443.423</v>
      </c>
      <c r="T202" t="str">
        <f t="shared" si="18"/>
        <v>film &amp; video</v>
      </c>
      <c r="U202" t="str">
        <f t="shared" si="19"/>
        <v>drama</v>
      </c>
    </row>
    <row r="203" spans="1:21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b">
        <f t="shared" si="15"/>
        <v>0</v>
      </c>
      <c r="G203" s="4" t="s">
        <v>8221</v>
      </c>
      <c r="H203" s="4" t="s">
        <v>8224</v>
      </c>
      <c r="I203" s="4" t="s">
        <v>8246</v>
      </c>
      <c r="J203" s="4">
        <v>1423424329</v>
      </c>
      <c r="K203" s="13">
        <f t="shared" si="16"/>
        <v>42043.651956018519</v>
      </c>
      <c r="L203" s="4">
        <v>1421696329</v>
      </c>
      <c r="M203" s="13">
        <f t="shared" si="17"/>
        <v>42023.651956018519</v>
      </c>
      <c r="N203" s="4" t="b">
        <v>0</v>
      </c>
      <c r="O203" s="4">
        <v>7</v>
      </c>
      <c r="P203" s="4" t="b">
        <v>0</v>
      </c>
      <c r="Q203" s="4" t="s">
        <v>8268</v>
      </c>
      <c r="R203" s="17">
        <f>E203/D203*100</f>
        <v>58.461538461538467</v>
      </c>
      <c r="S203">
        <f>AVERAGEIF(O:O,O203,E:E)</f>
        <v>705.95522388059703</v>
      </c>
      <c r="T203" t="str">
        <f t="shared" si="18"/>
        <v>film &amp; video</v>
      </c>
      <c r="U203" t="str">
        <f t="shared" si="19"/>
        <v>drama</v>
      </c>
    </row>
    <row r="204" spans="1:21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b">
        <f t="shared" si="15"/>
        <v>0</v>
      </c>
      <c r="G204" s="4" t="s">
        <v>8221</v>
      </c>
      <c r="H204" s="4" t="s">
        <v>8224</v>
      </c>
      <c r="I204" s="4" t="s">
        <v>8246</v>
      </c>
      <c r="J204" s="4">
        <v>1444337940</v>
      </c>
      <c r="K204" s="13">
        <f t="shared" si="16"/>
        <v>42285.707638888889</v>
      </c>
      <c r="L204" s="4">
        <v>1441750564</v>
      </c>
      <c r="M204" s="13">
        <f t="shared" si="17"/>
        <v>42255.761157407411</v>
      </c>
      <c r="N204" s="4" t="b">
        <v>0</v>
      </c>
      <c r="O204" s="4">
        <v>0</v>
      </c>
      <c r="P204" s="4" t="b">
        <v>0</v>
      </c>
      <c r="Q204" s="4" t="s">
        <v>8268</v>
      </c>
      <c r="R204" s="17">
        <f>E204/D204*100</f>
        <v>0</v>
      </c>
      <c r="S204">
        <f>AVERAGEIF(O:O,O204,E:E)</f>
        <v>0</v>
      </c>
      <c r="T204" t="str">
        <f t="shared" si="18"/>
        <v>film &amp; video</v>
      </c>
      <c r="U204" t="str">
        <f t="shared" si="19"/>
        <v>drama</v>
      </c>
    </row>
    <row r="205" spans="1:21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b">
        <f t="shared" si="15"/>
        <v>0</v>
      </c>
      <c r="G205" s="4" t="s">
        <v>8221</v>
      </c>
      <c r="H205" s="4" t="s">
        <v>8225</v>
      </c>
      <c r="I205" s="4" t="s">
        <v>8247</v>
      </c>
      <c r="J205" s="4">
        <v>1422562864</v>
      </c>
      <c r="K205" s="13">
        <f t="shared" si="16"/>
        <v>42033.681296296294</v>
      </c>
      <c r="L205" s="4">
        <v>1417378864</v>
      </c>
      <c r="M205" s="13">
        <f t="shared" si="17"/>
        <v>41973.681296296294</v>
      </c>
      <c r="N205" s="4" t="b">
        <v>0</v>
      </c>
      <c r="O205" s="4">
        <v>8</v>
      </c>
      <c r="P205" s="4" t="b">
        <v>0</v>
      </c>
      <c r="Q205" s="4" t="s">
        <v>8268</v>
      </c>
      <c r="R205" s="17">
        <f>E205/D205*100</f>
        <v>29.84</v>
      </c>
      <c r="S205">
        <f>AVERAGEIF(O:O,O205,E:E)</f>
        <v>570.671875</v>
      </c>
      <c r="T205" t="str">
        <f t="shared" si="18"/>
        <v>film &amp; video</v>
      </c>
      <c r="U205" t="str">
        <f t="shared" si="19"/>
        <v>drama</v>
      </c>
    </row>
    <row r="206" spans="1:21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b">
        <f t="shared" si="15"/>
        <v>0</v>
      </c>
      <c r="G206" s="4" t="s">
        <v>8221</v>
      </c>
      <c r="H206" s="4" t="s">
        <v>8226</v>
      </c>
      <c r="I206" s="4" t="s">
        <v>8248</v>
      </c>
      <c r="J206" s="4">
        <v>1470319203</v>
      </c>
      <c r="K206" s="13">
        <f t="shared" si="16"/>
        <v>42586.416701388887</v>
      </c>
      <c r="L206" s="4">
        <v>1467727203</v>
      </c>
      <c r="M206" s="13">
        <f t="shared" si="17"/>
        <v>42556.416701388887</v>
      </c>
      <c r="N206" s="4" t="b">
        <v>0</v>
      </c>
      <c r="O206" s="4">
        <v>1293</v>
      </c>
      <c r="P206" s="4" t="b">
        <v>0</v>
      </c>
      <c r="Q206" s="4" t="s">
        <v>8268</v>
      </c>
      <c r="R206" s="17">
        <f>E206/D206*100</f>
        <v>50.721666666666664</v>
      </c>
      <c r="S206">
        <f>AVERAGEIF(O:O,O206,E:E)</f>
        <v>152165</v>
      </c>
      <c r="T206" t="str">
        <f t="shared" si="18"/>
        <v>film &amp; video</v>
      </c>
      <c r="U206" t="str">
        <f t="shared" si="19"/>
        <v>drama</v>
      </c>
    </row>
    <row r="207" spans="1:21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b">
        <f t="shared" si="15"/>
        <v>0</v>
      </c>
      <c r="G207" s="4" t="s">
        <v>8221</v>
      </c>
      <c r="H207" s="4" t="s">
        <v>8224</v>
      </c>
      <c r="I207" s="4" t="s">
        <v>8246</v>
      </c>
      <c r="J207" s="4">
        <v>1444144222</v>
      </c>
      <c r="K207" s="13">
        <f t="shared" si="16"/>
        <v>42283.465532407405</v>
      </c>
      <c r="L207" s="4">
        <v>1441120222</v>
      </c>
      <c r="M207" s="13">
        <f t="shared" si="17"/>
        <v>42248.465532407405</v>
      </c>
      <c r="N207" s="4" t="b">
        <v>0</v>
      </c>
      <c r="O207" s="4">
        <v>17</v>
      </c>
      <c r="P207" s="4" t="b">
        <v>0</v>
      </c>
      <c r="Q207" s="4" t="s">
        <v>8268</v>
      </c>
      <c r="R207" s="17">
        <f>E207/D207*100</f>
        <v>16.25</v>
      </c>
      <c r="S207">
        <f>AVERAGEIF(O:O,O207,E:E)</f>
        <v>1808.7556603773585</v>
      </c>
      <c r="T207" t="str">
        <f t="shared" si="18"/>
        <v>film &amp; video</v>
      </c>
      <c r="U207" t="str">
        <f t="shared" si="19"/>
        <v>drama</v>
      </c>
    </row>
    <row r="208" spans="1:21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b">
        <f t="shared" si="15"/>
        <v>0</v>
      </c>
      <c r="G208" s="4" t="s">
        <v>8221</v>
      </c>
      <c r="H208" s="4" t="s">
        <v>8224</v>
      </c>
      <c r="I208" s="4" t="s">
        <v>8246</v>
      </c>
      <c r="J208" s="4">
        <v>1470441983</v>
      </c>
      <c r="K208" s="13">
        <f t="shared" si="16"/>
        <v>42587.837766203702</v>
      </c>
      <c r="L208" s="4">
        <v>1468627583</v>
      </c>
      <c r="M208" s="13">
        <f t="shared" si="17"/>
        <v>42566.837766203702</v>
      </c>
      <c r="N208" s="4" t="b">
        <v>0</v>
      </c>
      <c r="O208" s="4">
        <v>0</v>
      </c>
      <c r="P208" s="4" t="b">
        <v>0</v>
      </c>
      <c r="Q208" s="4" t="s">
        <v>8268</v>
      </c>
      <c r="R208" s="17">
        <f>E208/D208*100</f>
        <v>0</v>
      </c>
      <c r="S208">
        <f>AVERAGEIF(O:O,O208,E:E)</f>
        <v>0</v>
      </c>
      <c r="T208" t="str">
        <f t="shared" si="18"/>
        <v>film &amp; video</v>
      </c>
      <c r="U208" t="str">
        <f t="shared" si="19"/>
        <v>drama</v>
      </c>
    </row>
    <row r="209" spans="1:21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b">
        <f t="shared" si="15"/>
        <v>0</v>
      </c>
      <c r="G209" s="4" t="s">
        <v>8221</v>
      </c>
      <c r="H209" s="4" t="s">
        <v>8229</v>
      </c>
      <c r="I209" s="4" t="s">
        <v>8251</v>
      </c>
      <c r="J209" s="4">
        <v>1420346638</v>
      </c>
      <c r="K209" s="13">
        <f t="shared" si="16"/>
        <v>42008.030532407407</v>
      </c>
      <c r="L209" s="4">
        <v>1417754638</v>
      </c>
      <c r="M209" s="13">
        <f t="shared" si="17"/>
        <v>41978.030532407407</v>
      </c>
      <c r="N209" s="4" t="b">
        <v>0</v>
      </c>
      <c r="O209" s="4">
        <v>13</v>
      </c>
      <c r="P209" s="4" t="b">
        <v>0</v>
      </c>
      <c r="Q209" s="4" t="s">
        <v>8268</v>
      </c>
      <c r="R209" s="17">
        <f>E209/D209*100</f>
        <v>15.214285714285714</v>
      </c>
      <c r="S209">
        <f>AVERAGEIF(O:O,O209,E:E)</f>
        <v>969.35458333333338</v>
      </c>
      <c r="T209" t="str">
        <f t="shared" si="18"/>
        <v>film &amp; video</v>
      </c>
      <c r="U209" t="str">
        <f t="shared" si="19"/>
        <v>drama</v>
      </c>
    </row>
    <row r="210" spans="1:21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b">
        <f t="shared" si="15"/>
        <v>0</v>
      </c>
      <c r="G210" s="4" t="s">
        <v>8221</v>
      </c>
      <c r="H210" s="4" t="s">
        <v>8226</v>
      </c>
      <c r="I210" s="4" t="s">
        <v>8248</v>
      </c>
      <c r="J210" s="4">
        <v>1418719967</v>
      </c>
      <c r="K210" s="13">
        <f t="shared" si="16"/>
        <v>41989.203321759262</v>
      </c>
      <c r="L210" s="4">
        <v>1416127967</v>
      </c>
      <c r="M210" s="13">
        <f t="shared" si="17"/>
        <v>41959.203321759262</v>
      </c>
      <c r="N210" s="4" t="b">
        <v>0</v>
      </c>
      <c r="O210" s="4">
        <v>0</v>
      </c>
      <c r="P210" s="4" t="b">
        <v>0</v>
      </c>
      <c r="Q210" s="4" t="s">
        <v>8268</v>
      </c>
      <c r="R210" s="17">
        <f>E210/D210*100</f>
        <v>0</v>
      </c>
      <c r="S210">
        <f>AVERAGEIF(O:O,O210,E:E)</f>
        <v>0</v>
      </c>
      <c r="T210" t="str">
        <f t="shared" si="18"/>
        <v>film &amp; video</v>
      </c>
      <c r="U210" t="str">
        <f t="shared" si="19"/>
        <v>drama</v>
      </c>
    </row>
    <row r="211" spans="1:21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b">
        <f t="shared" si="15"/>
        <v>0</v>
      </c>
      <c r="G211" s="4" t="s">
        <v>8221</v>
      </c>
      <c r="H211" s="4" t="s">
        <v>8224</v>
      </c>
      <c r="I211" s="4" t="s">
        <v>8246</v>
      </c>
      <c r="J211" s="4">
        <v>1436566135</v>
      </c>
      <c r="K211" s="13">
        <f t="shared" si="16"/>
        <v>42195.756192129636</v>
      </c>
      <c r="L211" s="4">
        <v>1433974135</v>
      </c>
      <c r="M211" s="13">
        <f t="shared" si="17"/>
        <v>42165.756192129636</v>
      </c>
      <c r="N211" s="4" t="b">
        <v>0</v>
      </c>
      <c r="O211" s="4">
        <v>0</v>
      </c>
      <c r="P211" s="4" t="b">
        <v>0</v>
      </c>
      <c r="Q211" s="4" t="s">
        <v>8268</v>
      </c>
      <c r="R211" s="17">
        <f>E211/D211*100</f>
        <v>0</v>
      </c>
      <c r="S211">
        <f>AVERAGEIF(O:O,O211,E:E)</f>
        <v>0</v>
      </c>
      <c r="T211" t="str">
        <f t="shared" si="18"/>
        <v>film &amp; video</v>
      </c>
      <c r="U211" t="str">
        <f t="shared" si="19"/>
        <v>drama</v>
      </c>
    </row>
    <row r="212" spans="1:21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b">
        <f t="shared" si="15"/>
        <v>0</v>
      </c>
      <c r="G212" s="4" t="s">
        <v>8221</v>
      </c>
      <c r="H212" s="4" t="s">
        <v>8224</v>
      </c>
      <c r="I212" s="4" t="s">
        <v>8246</v>
      </c>
      <c r="J212" s="4">
        <v>1443675600</v>
      </c>
      <c r="K212" s="13">
        <f t="shared" si="16"/>
        <v>42278.041666666664</v>
      </c>
      <c r="L212" s="4">
        <v>1441157592</v>
      </c>
      <c r="M212" s="13">
        <f t="shared" si="17"/>
        <v>42248.898055555554</v>
      </c>
      <c r="N212" s="4" t="b">
        <v>0</v>
      </c>
      <c r="O212" s="4">
        <v>33</v>
      </c>
      <c r="P212" s="4" t="b">
        <v>0</v>
      </c>
      <c r="Q212" s="4" t="s">
        <v>8268</v>
      </c>
      <c r="R212" s="17">
        <f>E212/D212*100</f>
        <v>25.25</v>
      </c>
      <c r="S212">
        <f>AVERAGEIF(O:O,O212,E:E)</f>
        <v>5887.1719354838715</v>
      </c>
      <c r="T212" t="str">
        <f t="shared" si="18"/>
        <v>film &amp; video</v>
      </c>
      <c r="U212" t="str">
        <f t="shared" si="19"/>
        <v>drama</v>
      </c>
    </row>
    <row r="213" spans="1:21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b">
        <f t="shared" si="15"/>
        <v>0</v>
      </c>
      <c r="G213" s="4" t="s">
        <v>8221</v>
      </c>
      <c r="H213" s="4" t="s">
        <v>8224</v>
      </c>
      <c r="I213" s="4" t="s">
        <v>8246</v>
      </c>
      <c r="J213" s="4">
        <v>1442634617</v>
      </c>
      <c r="K213" s="13">
        <f t="shared" si="16"/>
        <v>42265.993252314824</v>
      </c>
      <c r="L213" s="4">
        <v>1440042617</v>
      </c>
      <c r="M213" s="13">
        <f t="shared" si="17"/>
        <v>42235.993252314824</v>
      </c>
      <c r="N213" s="4" t="b">
        <v>0</v>
      </c>
      <c r="O213" s="4">
        <v>12</v>
      </c>
      <c r="P213" s="4" t="b">
        <v>0</v>
      </c>
      <c r="Q213" s="4" t="s">
        <v>8268</v>
      </c>
      <c r="R213" s="17">
        <f>E213/D213*100</f>
        <v>44.6</v>
      </c>
      <c r="S213">
        <f>AVERAGEIF(O:O,O213,E:E)</f>
        <v>1176.7069565217391</v>
      </c>
      <c r="T213" t="str">
        <f t="shared" si="18"/>
        <v>film &amp; video</v>
      </c>
      <c r="U213" t="str">
        <f t="shared" si="19"/>
        <v>drama</v>
      </c>
    </row>
    <row r="214" spans="1:21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b">
        <f t="shared" si="15"/>
        <v>0</v>
      </c>
      <c r="G214" s="4" t="s">
        <v>8221</v>
      </c>
      <c r="H214" s="4" t="s">
        <v>8224</v>
      </c>
      <c r="I214" s="4" t="s">
        <v>8246</v>
      </c>
      <c r="J214" s="4">
        <v>1460837320</v>
      </c>
      <c r="K214" s="13">
        <f t="shared" si="16"/>
        <v>42476.672685185193</v>
      </c>
      <c r="L214" s="4">
        <v>1455656920</v>
      </c>
      <c r="M214" s="13">
        <f t="shared" si="17"/>
        <v>42416.71435185185</v>
      </c>
      <c r="N214" s="4" t="b">
        <v>0</v>
      </c>
      <c r="O214" s="4">
        <v>1</v>
      </c>
      <c r="P214" s="4" t="b">
        <v>0</v>
      </c>
      <c r="Q214" s="4" t="s">
        <v>8268</v>
      </c>
      <c r="R214" s="17">
        <f>E214/D214*100</f>
        <v>1.5873015873015872E-2</v>
      </c>
      <c r="S214">
        <f>AVERAGEIF(O:O,O214,E:E)</f>
        <v>50.223295454545458</v>
      </c>
      <c r="T214" t="str">
        <f t="shared" si="18"/>
        <v>film &amp; video</v>
      </c>
      <c r="U214" t="str">
        <f t="shared" si="19"/>
        <v>drama</v>
      </c>
    </row>
    <row r="215" spans="1:21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b">
        <f t="shared" si="15"/>
        <v>0</v>
      </c>
      <c r="G215" s="4" t="s">
        <v>8221</v>
      </c>
      <c r="H215" s="4" t="s">
        <v>8224</v>
      </c>
      <c r="I215" s="4" t="s">
        <v>8246</v>
      </c>
      <c r="J215" s="4">
        <v>1439734001</v>
      </c>
      <c r="K215" s="13">
        <f t="shared" si="16"/>
        <v>42232.421307870369</v>
      </c>
      <c r="L215" s="4">
        <v>1437142547</v>
      </c>
      <c r="M215" s="13">
        <f t="shared" si="17"/>
        <v>42202.427627314821</v>
      </c>
      <c r="N215" s="4" t="b">
        <v>0</v>
      </c>
      <c r="O215" s="4">
        <v>1</v>
      </c>
      <c r="P215" s="4" t="b">
        <v>0</v>
      </c>
      <c r="Q215" s="4" t="s">
        <v>8268</v>
      </c>
      <c r="R215" s="17">
        <f>E215/D215*100</f>
        <v>0.04</v>
      </c>
      <c r="S215">
        <f>AVERAGEIF(O:O,O215,E:E)</f>
        <v>50.223295454545458</v>
      </c>
      <c r="T215" t="str">
        <f t="shared" si="18"/>
        <v>film &amp; video</v>
      </c>
      <c r="U215" t="str">
        <f t="shared" si="19"/>
        <v>drama</v>
      </c>
    </row>
    <row r="216" spans="1:21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b">
        <f t="shared" si="15"/>
        <v>0</v>
      </c>
      <c r="G216" s="4" t="s">
        <v>8221</v>
      </c>
      <c r="H216" s="4" t="s">
        <v>8224</v>
      </c>
      <c r="I216" s="4" t="s">
        <v>8246</v>
      </c>
      <c r="J216" s="4">
        <v>1425655349</v>
      </c>
      <c r="K216" s="13">
        <f t="shared" si="16"/>
        <v>42069.473946759266</v>
      </c>
      <c r="L216" s="4">
        <v>1420471349</v>
      </c>
      <c r="M216" s="13">
        <f t="shared" si="17"/>
        <v>42009.473946759266</v>
      </c>
      <c r="N216" s="4" t="b">
        <v>0</v>
      </c>
      <c r="O216" s="4">
        <v>1</v>
      </c>
      <c r="P216" s="4" t="b">
        <v>0</v>
      </c>
      <c r="Q216" s="4" t="s">
        <v>8268</v>
      </c>
      <c r="R216" s="17">
        <f>E216/D216*100</f>
        <v>8.0000000000000002E-3</v>
      </c>
      <c r="S216">
        <f>AVERAGEIF(O:O,O216,E:E)</f>
        <v>50.223295454545458</v>
      </c>
      <c r="T216" t="str">
        <f t="shared" si="18"/>
        <v>film &amp; video</v>
      </c>
      <c r="U216" t="str">
        <f t="shared" si="19"/>
        <v>drama</v>
      </c>
    </row>
    <row r="217" spans="1:21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b">
        <f t="shared" si="15"/>
        <v>0</v>
      </c>
      <c r="G217" s="4" t="s">
        <v>8221</v>
      </c>
      <c r="H217" s="4" t="s">
        <v>8225</v>
      </c>
      <c r="I217" s="4" t="s">
        <v>8247</v>
      </c>
      <c r="J217" s="4">
        <v>1455753540</v>
      </c>
      <c r="K217" s="13">
        <f t="shared" si="16"/>
        <v>42417.832638888889</v>
      </c>
      <c r="L217" s="4">
        <v>1452058282</v>
      </c>
      <c r="M217" s="13">
        <f t="shared" si="17"/>
        <v>42375.063449074078</v>
      </c>
      <c r="N217" s="4" t="b">
        <v>0</v>
      </c>
      <c r="O217" s="4">
        <v>1</v>
      </c>
      <c r="P217" s="4" t="b">
        <v>0</v>
      </c>
      <c r="Q217" s="4" t="s">
        <v>8268</v>
      </c>
      <c r="R217" s="17">
        <f>E217/D217*100</f>
        <v>0.22727272727272727</v>
      </c>
      <c r="S217">
        <f>AVERAGEIF(O:O,O217,E:E)</f>
        <v>50.223295454545458</v>
      </c>
      <c r="T217" t="str">
        <f t="shared" si="18"/>
        <v>film &amp; video</v>
      </c>
      <c r="U217" t="str">
        <f t="shared" si="19"/>
        <v>drama</v>
      </c>
    </row>
    <row r="218" spans="1:21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b">
        <f t="shared" si="15"/>
        <v>0</v>
      </c>
      <c r="G218" s="4" t="s">
        <v>8221</v>
      </c>
      <c r="H218" s="4" t="s">
        <v>8224</v>
      </c>
      <c r="I218" s="4" t="s">
        <v>8246</v>
      </c>
      <c r="J218" s="4">
        <v>1429740037</v>
      </c>
      <c r="K218" s="13">
        <f t="shared" si="16"/>
        <v>42116.750428240739</v>
      </c>
      <c r="L218" s="4">
        <v>1425423637</v>
      </c>
      <c r="M218" s="13">
        <f t="shared" si="17"/>
        <v>42066.792094907411</v>
      </c>
      <c r="N218" s="4" t="b">
        <v>0</v>
      </c>
      <c r="O218" s="4">
        <v>84</v>
      </c>
      <c r="P218" s="4" t="b">
        <v>0</v>
      </c>
      <c r="Q218" s="4" t="s">
        <v>8268</v>
      </c>
      <c r="R218" s="17">
        <f>E218/D218*100</f>
        <v>55.698440000000005</v>
      </c>
      <c r="S218">
        <f>AVERAGEIF(O:O,O218,E:E)</f>
        <v>9253.3022222222226</v>
      </c>
      <c r="T218" t="str">
        <f t="shared" si="18"/>
        <v>film &amp; video</v>
      </c>
      <c r="U218" t="str">
        <f t="shared" si="19"/>
        <v>drama</v>
      </c>
    </row>
    <row r="219" spans="1:21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b">
        <f t="shared" si="15"/>
        <v>0</v>
      </c>
      <c r="G219" s="4" t="s">
        <v>8221</v>
      </c>
      <c r="H219" s="4" t="s">
        <v>8235</v>
      </c>
      <c r="I219" s="4" t="s">
        <v>8255</v>
      </c>
      <c r="J219" s="4">
        <v>1419780149</v>
      </c>
      <c r="K219" s="13">
        <f t="shared" si="16"/>
        <v>42001.473946759266</v>
      </c>
      <c r="L219" s="4">
        <v>1417101749</v>
      </c>
      <c r="M219" s="13">
        <f t="shared" si="17"/>
        <v>41970.473946759266</v>
      </c>
      <c r="N219" s="4" t="b">
        <v>0</v>
      </c>
      <c r="O219" s="4">
        <v>38</v>
      </c>
      <c r="P219" s="4" t="b">
        <v>0</v>
      </c>
      <c r="Q219" s="4" t="s">
        <v>8268</v>
      </c>
      <c r="R219" s="17">
        <f>E219/D219*100</f>
        <v>11.943</v>
      </c>
      <c r="S219">
        <f>AVERAGEIF(O:O,O219,E:E)</f>
        <v>2935.7157894736843</v>
      </c>
      <c r="T219" t="str">
        <f t="shared" si="18"/>
        <v>film &amp; video</v>
      </c>
      <c r="U219" t="str">
        <f t="shared" si="19"/>
        <v>drama</v>
      </c>
    </row>
    <row r="220" spans="1:21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b">
        <f t="shared" si="15"/>
        <v>0</v>
      </c>
      <c r="G220" s="4" t="s">
        <v>8221</v>
      </c>
      <c r="H220" s="4" t="s">
        <v>8224</v>
      </c>
      <c r="I220" s="4" t="s">
        <v>8246</v>
      </c>
      <c r="J220" s="4">
        <v>1431702289</v>
      </c>
      <c r="K220" s="13">
        <f t="shared" si="16"/>
        <v>42139.461678240747</v>
      </c>
      <c r="L220" s="4">
        <v>1426518289</v>
      </c>
      <c r="M220" s="13">
        <f t="shared" si="17"/>
        <v>42079.461678240747</v>
      </c>
      <c r="N220" s="4" t="b">
        <v>0</v>
      </c>
      <c r="O220" s="4">
        <v>1</v>
      </c>
      <c r="P220" s="4" t="b">
        <v>0</v>
      </c>
      <c r="Q220" s="4" t="s">
        <v>8268</v>
      </c>
      <c r="R220" s="17">
        <f>E220/D220*100</f>
        <v>2</v>
      </c>
      <c r="S220">
        <f>AVERAGEIF(O:O,O220,E:E)</f>
        <v>50.223295454545458</v>
      </c>
      <c r="T220" t="str">
        <f t="shared" si="18"/>
        <v>film &amp; video</v>
      </c>
      <c r="U220" t="str">
        <f t="shared" si="19"/>
        <v>drama</v>
      </c>
    </row>
    <row r="221" spans="1:21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b">
        <f t="shared" si="15"/>
        <v>0</v>
      </c>
      <c r="G221" s="4" t="s">
        <v>8221</v>
      </c>
      <c r="H221" s="4" t="s">
        <v>8224</v>
      </c>
      <c r="I221" s="4" t="s">
        <v>8246</v>
      </c>
      <c r="J221" s="4">
        <v>1459493940</v>
      </c>
      <c r="K221" s="13">
        <f t="shared" si="16"/>
        <v>42461.124305555561</v>
      </c>
      <c r="L221" s="4">
        <v>1456732225</v>
      </c>
      <c r="M221" s="13">
        <f t="shared" si="17"/>
        <v>42429.16001157408</v>
      </c>
      <c r="N221" s="4" t="b">
        <v>0</v>
      </c>
      <c r="O221" s="4">
        <v>76</v>
      </c>
      <c r="P221" s="4" t="b">
        <v>0</v>
      </c>
      <c r="Q221" s="4" t="s">
        <v>8268</v>
      </c>
      <c r="R221" s="17">
        <f>E221/D221*100</f>
        <v>17.630000000000003</v>
      </c>
      <c r="S221">
        <f>AVERAGEIF(O:O,O221,E:E)</f>
        <v>6833.6214285714286</v>
      </c>
      <c r="T221" t="str">
        <f t="shared" si="18"/>
        <v>film &amp; video</v>
      </c>
      <c r="U221" t="str">
        <f t="shared" si="19"/>
        <v>drama</v>
      </c>
    </row>
    <row r="222" spans="1:21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b">
        <f t="shared" si="15"/>
        <v>0</v>
      </c>
      <c r="G222" s="4" t="s">
        <v>8221</v>
      </c>
      <c r="H222" s="4" t="s">
        <v>8224</v>
      </c>
      <c r="I222" s="4" t="s">
        <v>8246</v>
      </c>
      <c r="J222" s="4">
        <v>1440101160</v>
      </c>
      <c r="K222" s="13">
        <f t="shared" si="16"/>
        <v>42236.67083333333</v>
      </c>
      <c r="L222" s="4">
        <v>1436542030</v>
      </c>
      <c r="M222" s="13">
        <f t="shared" si="17"/>
        <v>42195.477199074077</v>
      </c>
      <c r="N222" s="4" t="b">
        <v>0</v>
      </c>
      <c r="O222" s="4">
        <v>3</v>
      </c>
      <c r="P222" s="4" t="b">
        <v>0</v>
      </c>
      <c r="Q222" s="4" t="s">
        <v>8268</v>
      </c>
      <c r="R222" s="17">
        <f>E222/D222*100</f>
        <v>0.72</v>
      </c>
      <c r="S222">
        <f>AVERAGEIF(O:O,O222,E:E)</f>
        <v>191.76785714285714</v>
      </c>
      <c r="T222" t="str">
        <f t="shared" si="18"/>
        <v>film &amp; video</v>
      </c>
      <c r="U222" t="str">
        <f t="shared" si="19"/>
        <v>drama</v>
      </c>
    </row>
    <row r="223" spans="1:21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b">
        <f t="shared" si="15"/>
        <v>0</v>
      </c>
      <c r="G223" s="4" t="s">
        <v>8221</v>
      </c>
      <c r="H223" s="4" t="s">
        <v>8224</v>
      </c>
      <c r="I223" s="4" t="s">
        <v>8246</v>
      </c>
      <c r="J223" s="4">
        <v>1427569564</v>
      </c>
      <c r="K223" s="13">
        <f t="shared" si="16"/>
        <v>42091.629212962966</v>
      </c>
      <c r="L223" s="4">
        <v>1422389164</v>
      </c>
      <c r="M223" s="13">
        <f t="shared" si="17"/>
        <v>42031.670879629637</v>
      </c>
      <c r="N223" s="4" t="b">
        <v>0</v>
      </c>
      <c r="O223" s="4">
        <v>0</v>
      </c>
      <c r="P223" s="4" t="b">
        <v>0</v>
      </c>
      <c r="Q223" s="4" t="s">
        <v>8268</v>
      </c>
      <c r="R223" s="17">
        <f>E223/D223*100</f>
        <v>0</v>
      </c>
      <c r="S223">
        <f>AVERAGEIF(O:O,O223,E:E)</f>
        <v>0</v>
      </c>
      <c r="T223" t="str">
        <f t="shared" si="18"/>
        <v>film &amp; video</v>
      </c>
      <c r="U223" t="str">
        <f t="shared" si="19"/>
        <v>drama</v>
      </c>
    </row>
    <row r="224" spans="1:21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b">
        <f t="shared" si="15"/>
        <v>0</v>
      </c>
      <c r="G224" s="4" t="s">
        <v>8221</v>
      </c>
      <c r="H224" s="4" t="s">
        <v>8224</v>
      </c>
      <c r="I224" s="4" t="s">
        <v>8246</v>
      </c>
      <c r="J224" s="4">
        <v>1427423940</v>
      </c>
      <c r="K224" s="13">
        <f t="shared" si="16"/>
        <v>42089.943749999999</v>
      </c>
      <c r="L224" s="4">
        <v>1422383318</v>
      </c>
      <c r="M224" s="13">
        <f t="shared" si="17"/>
        <v>42031.603217592594</v>
      </c>
      <c r="N224" s="4" t="b">
        <v>0</v>
      </c>
      <c r="O224" s="4">
        <v>2</v>
      </c>
      <c r="P224" s="4" t="b">
        <v>0</v>
      </c>
      <c r="Q224" s="4" t="s">
        <v>8268</v>
      </c>
      <c r="R224" s="17">
        <f>E224/D224*100</f>
        <v>13</v>
      </c>
      <c r="S224">
        <f>AVERAGEIF(O:O,O224,E:E)</f>
        <v>91.389593023255813</v>
      </c>
      <c r="T224" t="str">
        <f t="shared" si="18"/>
        <v>film &amp; video</v>
      </c>
      <c r="U224" t="str">
        <f t="shared" si="19"/>
        <v>drama</v>
      </c>
    </row>
    <row r="225" spans="1:21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b">
        <f t="shared" si="15"/>
        <v>0</v>
      </c>
      <c r="G225" s="4" t="s">
        <v>8221</v>
      </c>
      <c r="H225" s="4" t="s">
        <v>8224</v>
      </c>
      <c r="I225" s="4" t="s">
        <v>8246</v>
      </c>
      <c r="J225" s="4">
        <v>1463879100</v>
      </c>
      <c r="K225" s="13">
        <f t="shared" si="16"/>
        <v>42511.878472222226</v>
      </c>
      <c r="L225" s="4">
        <v>1461287350</v>
      </c>
      <c r="M225" s="13">
        <f t="shared" si="17"/>
        <v>42481.881365740745</v>
      </c>
      <c r="N225" s="4" t="b">
        <v>0</v>
      </c>
      <c r="O225" s="4">
        <v>0</v>
      </c>
      <c r="P225" s="4" t="b">
        <v>0</v>
      </c>
      <c r="Q225" s="4" t="s">
        <v>8268</v>
      </c>
      <c r="R225" s="17">
        <f>E225/D225*100</f>
        <v>0</v>
      </c>
      <c r="S225">
        <f>AVERAGEIF(O:O,O225,E:E)</f>
        <v>0</v>
      </c>
      <c r="T225" t="str">
        <f t="shared" si="18"/>
        <v>film &amp; video</v>
      </c>
      <c r="U225" t="str">
        <f t="shared" si="19"/>
        <v>drama</v>
      </c>
    </row>
    <row r="226" spans="1:21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b">
        <f t="shared" si="15"/>
        <v>0</v>
      </c>
      <c r="G226" s="4" t="s">
        <v>8221</v>
      </c>
      <c r="H226" s="4" t="s">
        <v>8226</v>
      </c>
      <c r="I226" s="4" t="s">
        <v>8248</v>
      </c>
      <c r="J226" s="4">
        <v>1436506726</v>
      </c>
      <c r="K226" s="13">
        <f t="shared" si="16"/>
        <v>42195.068587962967</v>
      </c>
      <c r="L226" s="4">
        <v>1431322726</v>
      </c>
      <c r="M226" s="13">
        <f t="shared" si="17"/>
        <v>42135.068587962967</v>
      </c>
      <c r="N226" s="4" t="b">
        <v>0</v>
      </c>
      <c r="O226" s="4">
        <v>0</v>
      </c>
      <c r="P226" s="4" t="b">
        <v>0</v>
      </c>
      <c r="Q226" s="4" t="s">
        <v>8268</v>
      </c>
      <c r="R226" s="17">
        <f>E226/D226*100</f>
        <v>0</v>
      </c>
      <c r="S226">
        <f>AVERAGEIF(O:O,O226,E:E)</f>
        <v>0</v>
      </c>
      <c r="T226" t="str">
        <f t="shared" si="18"/>
        <v>film &amp; video</v>
      </c>
      <c r="U226" t="str">
        <f t="shared" si="19"/>
        <v>drama</v>
      </c>
    </row>
    <row r="227" spans="1:21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b">
        <f t="shared" si="15"/>
        <v>0</v>
      </c>
      <c r="G227" s="4" t="s">
        <v>8221</v>
      </c>
      <c r="H227" s="4" t="s">
        <v>8224</v>
      </c>
      <c r="I227" s="4" t="s">
        <v>8246</v>
      </c>
      <c r="J227" s="4">
        <v>1460153054</v>
      </c>
      <c r="K227" s="13">
        <f t="shared" si="16"/>
        <v>42468.752939814818</v>
      </c>
      <c r="L227" s="4">
        <v>1457564654</v>
      </c>
      <c r="M227" s="13">
        <f t="shared" si="17"/>
        <v>42438.794606481482</v>
      </c>
      <c r="N227" s="4" t="b">
        <v>0</v>
      </c>
      <c r="O227" s="4">
        <v>0</v>
      </c>
      <c r="P227" s="4" t="b">
        <v>0</v>
      </c>
      <c r="Q227" s="4" t="s">
        <v>8268</v>
      </c>
      <c r="R227" s="17">
        <f>E227/D227*100</f>
        <v>0</v>
      </c>
      <c r="S227">
        <f>AVERAGEIF(O:O,O227,E:E)</f>
        <v>0</v>
      </c>
      <c r="T227" t="str">
        <f t="shared" si="18"/>
        <v>film &amp; video</v>
      </c>
      <c r="U227" t="str">
        <f t="shared" si="19"/>
        <v>drama</v>
      </c>
    </row>
    <row r="228" spans="1:21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b">
        <f t="shared" si="15"/>
        <v>0</v>
      </c>
      <c r="G228" s="4" t="s">
        <v>8221</v>
      </c>
      <c r="H228" s="4" t="s">
        <v>8225</v>
      </c>
      <c r="I228" s="4" t="s">
        <v>8247</v>
      </c>
      <c r="J228" s="4">
        <v>1433064540</v>
      </c>
      <c r="K228" s="13">
        <f t="shared" si="16"/>
        <v>42155.228472222225</v>
      </c>
      <c r="L228" s="4">
        <v>1428854344</v>
      </c>
      <c r="M228" s="13">
        <f t="shared" si="17"/>
        <v>42106.499351851853</v>
      </c>
      <c r="N228" s="4" t="b">
        <v>0</v>
      </c>
      <c r="O228" s="4">
        <v>2</v>
      </c>
      <c r="P228" s="4" t="b">
        <v>0</v>
      </c>
      <c r="Q228" s="4" t="s">
        <v>8268</v>
      </c>
      <c r="R228" s="17">
        <f>E228/D228*100</f>
        <v>0.86206896551724133</v>
      </c>
      <c r="S228">
        <f>AVERAGEIF(O:O,O228,E:E)</f>
        <v>91.389593023255813</v>
      </c>
      <c r="T228" t="str">
        <f t="shared" si="18"/>
        <v>film &amp; video</v>
      </c>
      <c r="U228" t="str">
        <f t="shared" si="19"/>
        <v>drama</v>
      </c>
    </row>
    <row r="229" spans="1:21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b">
        <f t="shared" si="15"/>
        <v>0</v>
      </c>
      <c r="G229" s="4" t="s">
        <v>8221</v>
      </c>
      <c r="H229" s="4" t="s">
        <v>8224</v>
      </c>
      <c r="I229" s="4" t="s">
        <v>8246</v>
      </c>
      <c r="J229" s="4">
        <v>1436477241</v>
      </c>
      <c r="K229" s="13">
        <f t="shared" si="16"/>
        <v>42194.727326388893</v>
      </c>
      <c r="L229" s="4">
        <v>1433885241</v>
      </c>
      <c r="M229" s="13">
        <f t="shared" si="17"/>
        <v>42164.727326388893</v>
      </c>
      <c r="N229" s="4" t="b">
        <v>0</v>
      </c>
      <c r="O229" s="4">
        <v>0</v>
      </c>
      <c r="P229" s="4" t="b">
        <v>0</v>
      </c>
      <c r="Q229" s="4" t="s">
        <v>8268</v>
      </c>
      <c r="R229" s="17">
        <f>E229/D229*100</f>
        <v>0</v>
      </c>
      <c r="S229">
        <f>AVERAGEIF(O:O,O229,E:E)</f>
        <v>0</v>
      </c>
      <c r="T229" t="str">
        <f t="shared" si="18"/>
        <v>film &amp; video</v>
      </c>
      <c r="U229" t="str">
        <f t="shared" si="19"/>
        <v>drama</v>
      </c>
    </row>
    <row r="230" spans="1:21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b">
        <f t="shared" si="15"/>
        <v>0</v>
      </c>
      <c r="G230" s="4" t="s">
        <v>8221</v>
      </c>
      <c r="H230" s="4" t="s">
        <v>8225</v>
      </c>
      <c r="I230" s="4" t="s">
        <v>8247</v>
      </c>
      <c r="J230" s="4">
        <v>1433176105</v>
      </c>
      <c r="K230" s="13">
        <f t="shared" si="16"/>
        <v>42156.519733796296</v>
      </c>
      <c r="L230" s="4">
        <v>1427992105</v>
      </c>
      <c r="M230" s="13">
        <f t="shared" si="17"/>
        <v>42096.519733796296</v>
      </c>
      <c r="N230" s="4" t="b">
        <v>0</v>
      </c>
      <c r="O230" s="4">
        <v>0</v>
      </c>
      <c r="P230" s="4" t="b">
        <v>0</v>
      </c>
      <c r="Q230" s="4" t="s">
        <v>8268</v>
      </c>
      <c r="R230" s="17">
        <f>E230/D230*100</f>
        <v>0</v>
      </c>
      <c r="S230">
        <f>AVERAGEIF(O:O,O230,E:E)</f>
        <v>0</v>
      </c>
      <c r="T230" t="str">
        <f t="shared" si="18"/>
        <v>film &amp; video</v>
      </c>
      <c r="U230" t="str">
        <f t="shared" si="19"/>
        <v>drama</v>
      </c>
    </row>
    <row r="231" spans="1:21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b">
        <f t="shared" si="15"/>
        <v>0</v>
      </c>
      <c r="G231" s="4" t="s">
        <v>8221</v>
      </c>
      <c r="H231" s="4" t="s">
        <v>8236</v>
      </c>
      <c r="I231" s="4" t="s">
        <v>8249</v>
      </c>
      <c r="J231" s="4">
        <v>1455402297</v>
      </c>
      <c r="K231" s="13">
        <f t="shared" si="16"/>
        <v>42413.767326388894</v>
      </c>
      <c r="L231" s="4">
        <v>1452810297</v>
      </c>
      <c r="M231" s="13">
        <f t="shared" si="17"/>
        <v>42383.767326388894</v>
      </c>
      <c r="N231" s="4" t="b">
        <v>0</v>
      </c>
      <c r="O231" s="4">
        <v>0</v>
      </c>
      <c r="P231" s="4" t="b">
        <v>0</v>
      </c>
      <c r="Q231" s="4" t="s">
        <v>8268</v>
      </c>
      <c r="R231" s="17">
        <f>E231/D231*100</f>
        <v>0</v>
      </c>
      <c r="S231">
        <f>AVERAGEIF(O:O,O231,E:E)</f>
        <v>0</v>
      </c>
      <c r="T231" t="str">
        <f t="shared" si="18"/>
        <v>film &amp; video</v>
      </c>
      <c r="U231" t="str">
        <f t="shared" si="19"/>
        <v>drama</v>
      </c>
    </row>
    <row r="232" spans="1:21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b">
        <f t="shared" si="15"/>
        <v>0</v>
      </c>
      <c r="G232" s="4" t="s">
        <v>8221</v>
      </c>
      <c r="H232" s="4" t="s">
        <v>8224</v>
      </c>
      <c r="I232" s="4" t="s">
        <v>8246</v>
      </c>
      <c r="J232" s="4">
        <v>1433443151</v>
      </c>
      <c r="K232" s="13">
        <f t="shared" si="16"/>
        <v>42159.610543981478</v>
      </c>
      <c r="L232" s="4">
        <v>1430851151</v>
      </c>
      <c r="M232" s="13">
        <f t="shared" si="17"/>
        <v>42129.610543981478</v>
      </c>
      <c r="N232" s="4" t="b">
        <v>0</v>
      </c>
      <c r="O232" s="4">
        <v>2</v>
      </c>
      <c r="P232" s="4" t="b">
        <v>0</v>
      </c>
      <c r="Q232" s="4" t="s">
        <v>8268</v>
      </c>
      <c r="R232" s="17">
        <f>E232/D232*100</f>
        <v>0.4</v>
      </c>
      <c r="S232">
        <f>AVERAGEIF(O:O,O232,E:E)</f>
        <v>91.389593023255813</v>
      </c>
      <c r="T232" t="str">
        <f t="shared" si="18"/>
        <v>film &amp; video</v>
      </c>
      <c r="U232" t="str">
        <f t="shared" si="19"/>
        <v>drama</v>
      </c>
    </row>
    <row r="233" spans="1:21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b">
        <f t="shared" si="15"/>
        <v>0</v>
      </c>
      <c r="G233" s="4" t="s">
        <v>8221</v>
      </c>
      <c r="H233" s="4" t="s">
        <v>8224</v>
      </c>
      <c r="I233" s="4" t="s">
        <v>8246</v>
      </c>
      <c r="J233" s="4">
        <v>1451775651</v>
      </c>
      <c r="K233" s="13">
        <f t="shared" si="16"/>
        <v>42371.792256944449</v>
      </c>
      <c r="L233" s="4">
        <v>1449183651</v>
      </c>
      <c r="M233" s="13">
        <f t="shared" si="17"/>
        <v>42341.792256944449</v>
      </c>
      <c r="N233" s="4" t="b">
        <v>0</v>
      </c>
      <c r="O233" s="4">
        <v>0</v>
      </c>
      <c r="P233" s="4" t="b">
        <v>0</v>
      </c>
      <c r="Q233" s="4" t="s">
        <v>8268</v>
      </c>
      <c r="R233" s="17">
        <f>E233/D233*100</f>
        <v>0</v>
      </c>
      <c r="S233">
        <f>AVERAGEIF(O:O,O233,E:E)</f>
        <v>0</v>
      </c>
      <c r="T233" t="str">
        <f t="shared" si="18"/>
        <v>film &amp; video</v>
      </c>
      <c r="U233" t="str">
        <f t="shared" si="19"/>
        <v>drama</v>
      </c>
    </row>
    <row r="234" spans="1:21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b">
        <f t="shared" si="15"/>
        <v>0</v>
      </c>
      <c r="G234" s="4" t="s">
        <v>8221</v>
      </c>
      <c r="H234" s="4" t="s">
        <v>8225</v>
      </c>
      <c r="I234" s="4" t="s">
        <v>8247</v>
      </c>
      <c r="J234" s="4">
        <v>1425066546</v>
      </c>
      <c r="K234" s="13">
        <f t="shared" si="16"/>
        <v>42062.659097222226</v>
      </c>
      <c r="L234" s="4">
        <v>1422474546</v>
      </c>
      <c r="M234" s="13">
        <f t="shared" si="17"/>
        <v>42032.659097222226</v>
      </c>
      <c r="N234" s="4" t="b">
        <v>0</v>
      </c>
      <c r="O234" s="4">
        <v>7</v>
      </c>
      <c r="P234" s="4" t="b">
        <v>0</v>
      </c>
      <c r="Q234" s="4" t="s">
        <v>8268</v>
      </c>
      <c r="R234" s="17">
        <f>E234/D234*100</f>
        <v>2.75</v>
      </c>
      <c r="S234">
        <f>AVERAGEIF(O:O,O234,E:E)</f>
        <v>705.95522388059703</v>
      </c>
      <c r="T234" t="str">
        <f t="shared" si="18"/>
        <v>film &amp; video</v>
      </c>
      <c r="U234" t="str">
        <f t="shared" si="19"/>
        <v>drama</v>
      </c>
    </row>
    <row r="235" spans="1:21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b">
        <f t="shared" si="15"/>
        <v>0</v>
      </c>
      <c r="G235" s="4" t="s">
        <v>8221</v>
      </c>
      <c r="H235" s="4" t="s">
        <v>8224</v>
      </c>
      <c r="I235" s="4" t="s">
        <v>8246</v>
      </c>
      <c r="J235" s="4">
        <v>1475185972</v>
      </c>
      <c r="K235" s="13">
        <f t="shared" si="16"/>
        <v>42642.745046296295</v>
      </c>
      <c r="L235" s="4">
        <v>1472593972</v>
      </c>
      <c r="M235" s="13">
        <f t="shared" si="17"/>
        <v>42612.745046296295</v>
      </c>
      <c r="N235" s="4" t="b">
        <v>0</v>
      </c>
      <c r="O235" s="4">
        <v>0</v>
      </c>
      <c r="P235" s="4" t="b">
        <v>0</v>
      </c>
      <c r="Q235" s="4" t="s">
        <v>8268</v>
      </c>
      <c r="R235" s="17">
        <f>E235/D235*100</f>
        <v>0</v>
      </c>
      <c r="S235">
        <f>AVERAGEIF(O:O,O235,E:E)</f>
        <v>0</v>
      </c>
      <c r="T235" t="str">
        <f t="shared" si="18"/>
        <v>film &amp; video</v>
      </c>
      <c r="U235" t="str">
        <f t="shared" si="19"/>
        <v>drama</v>
      </c>
    </row>
    <row r="236" spans="1:21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b">
        <f t="shared" si="15"/>
        <v>0</v>
      </c>
      <c r="G236" s="4" t="s">
        <v>8221</v>
      </c>
      <c r="H236" s="4" t="s">
        <v>8224</v>
      </c>
      <c r="I236" s="4" t="s">
        <v>8246</v>
      </c>
      <c r="J236" s="4">
        <v>1434847859</v>
      </c>
      <c r="K236" s="13">
        <f t="shared" si="16"/>
        <v>42175.868738425932</v>
      </c>
      <c r="L236" s="4">
        <v>1431391859</v>
      </c>
      <c r="M236" s="13">
        <f t="shared" si="17"/>
        <v>42135.868738425932</v>
      </c>
      <c r="N236" s="4" t="b">
        <v>0</v>
      </c>
      <c r="O236" s="4">
        <v>5</v>
      </c>
      <c r="P236" s="4" t="b">
        <v>0</v>
      </c>
      <c r="Q236" s="4" t="s">
        <v>8268</v>
      </c>
      <c r="R236" s="17">
        <f>E236/D236*100</f>
        <v>40.1</v>
      </c>
      <c r="S236">
        <f>AVERAGEIF(O:O,O236,E:E)</f>
        <v>347.37</v>
      </c>
      <c r="T236" t="str">
        <f t="shared" si="18"/>
        <v>film &amp; video</v>
      </c>
      <c r="U236" t="str">
        <f t="shared" si="19"/>
        <v>drama</v>
      </c>
    </row>
    <row r="237" spans="1:21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b">
        <f t="shared" si="15"/>
        <v>0</v>
      </c>
      <c r="G237" s="4" t="s">
        <v>8221</v>
      </c>
      <c r="H237" s="4" t="s">
        <v>8224</v>
      </c>
      <c r="I237" s="4" t="s">
        <v>8246</v>
      </c>
      <c r="J237" s="4">
        <v>1436478497</v>
      </c>
      <c r="K237" s="13">
        <f t="shared" si="16"/>
        <v>42194.74186342593</v>
      </c>
      <c r="L237" s="4">
        <v>1433886497</v>
      </c>
      <c r="M237" s="13">
        <f t="shared" si="17"/>
        <v>42164.74186342593</v>
      </c>
      <c r="N237" s="4" t="b">
        <v>0</v>
      </c>
      <c r="O237" s="4">
        <v>0</v>
      </c>
      <c r="P237" s="4" t="b">
        <v>0</v>
      </c>
      <c r="Q237" s="4" t="s">
        <v>8268</v>
      </c>
      <c r="R237" s="17">
        <f>E237/D237*100</f>
        <v>0</v>
      </c>
      <c r="S237">
        <f>AVERAGEIF(O:O,O237,E:E)</f>
        <v>0</v>
      </c>
      <c r="T237" t="str">
        <f t="shared" si="18"/>
        <v>film &amp; video</v>
      </c>
      <c r="U237" t="str">
        <f t="shared" si="19"/>
        <v>drama</v>
      </c>
    </row>
    <row r="238" spans="1:21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b">
        <f t="shared" si="15"/>
        <v>0</v>
      </c>
      <c r="G238" s="4" t="s">
        <v>8221</v>
      </c>
      <c r="H238" s="4" t="s">
        <v>8224</v>
      </c>
      <c r="I238" s="4" t="s">
        <v>8246</v>
      </c>
      <c r="J238" s="4">
        <v>1451952000</v>
      </c>
      <c r="K238" s="13">
        <f t="shared" si="16"/>
        <v>42373.833333333336</v>
      </c>
      <c r="L238" s="4">
        <v>1447380099</v>
      </c>
      <c r="M238" s="13">
        <f t="shared" si="17"/>
        <v>42320.917812499996</v>
      </c>
      <c r="N238" s="4" t="b">
        <v>0</v>
      </c>
      <c r="O238" s="4">
        <v>0</v>
      </c>
      <c r="P238" s="4" t="b">
        <v>0</v>
      </c>
      <c r="Q238" s="4" t="s">
        <v>8268</v>
      </c>
      <c r="R238" s="17">
        <f>E238/D238*100</f>
        <v>0</v>
      </c>
      <c r="S238">
        <f>AVERAGEIF(O:O,O238,E:E)</f>
        <v>0</v>
      </c>
      <c r="T238" t="str">
        <f t="shared" si="18"/>
        <v>film &amp; video</v>
      </c>
      <c r="U238" t="str">
        <f t="shared" si="19"/>
        <v>drama</v>
      </c>
    </row>
    <row r="239" spans="1:21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b">
        <f t="shared" si="15"/>
        <v>0</v>
      </c>
      <c r="G239" s="4" t="s">
        <v>8221</v>
      </c>
      <c r="H239" s="4" t="s">
        <v>8224</v>
      </c>
      <c r="I239" s="4" t="s">
        <v>8246</v>
      </c>
      <c r="J239" s="4">
        <v>1457445069</v>
      </c>
      <c r="K239" s="13">
        <f t="shared" si="16"/>
        <v>42437.410520833335</v>
      </c>
      <c r="L239" s="4">
        <v>1452261069</v>
      </c>
      <c r="M239" s="13">
        <f t="shared" si="17"/>
        <v>42377.410520833335</v>
      </c>
      <c r="N239" s="4" t="b">
        <v>0</v>
      </c>
      <c r="O239" s="4">
        <v>1</v>
      </c>
      <c r="P239" s="4" t="b">
        <v>0</v>
      </c>
      <c r="Q239" s="4" t="s">
        <v>8268</v>
      </c>
      <c r="R239" s="17">
        <f>E239/D239*100</f>
        <v>0.33333333333333337</v>
      </c>
      <c r="S239">
        <f>AVERAGEIF(O:O,O239,E:E)</f>
        <v>50.223295454545458</v>
      </c>
      <c r="T239" t="str">
        <f t="shared" si="18"/>
        <v>film &amp; video</v>
      </c>
      <c r="U239" t="str">
        <f t="shared" si="19"/>
        <v>drama</v>
      </c>
    </row>
    <row r="240" spans="1:21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b">
        <f t="shared" si="15"/>
        <v>0</v>
      </c>
      <c r="G240" s="4" t="s">
        <v>8221</v>
      </c>
      <c r="H240" s="4" t="s">
        <v>8224</v>
      </c>
      <c r="I240" s="4" t="s">
        <v>8246</v>
      </c>
      <c r="J240" s="4">
        <v>1483088400</v>
      </c>
      <c r="K240" s="13">
        <f t="shared" si="16"/>
        <v>42734.208333333336</v>
      </c>
      <c r="L240" s="4">
        <v>1481324760</v>
      </c>
      <c r="M240" s="13">
        <f t="shared" si="17"/>
        <v>42713.79583333333</v>
      </c>
      <c r="N240" s="4" t="b">
        <v>0</v>
      </c>
      <c r="O240" s="4">
        <v>0</v>
      </c>
      <c r="P240" s="4" t="b">
        <v>0</v>
      </c>
      <c r="Q240" s="4" t="s">
        <v>8268</v>
      </c>
      <c r="R240" s="17">
        <f>E240/D240*100</f>
        <v>0</v>
      </c>
      <c r="S240">
        <f>AVERAGEIF(O:O,O240,E:E)</f>
        <v>0</v>
      </c>
      <c r="T240" t="str">
        <f t="shared" si="18"/>
        <v>film &amp; video</v>
      </c>
      <c r="U240" t="str">
        <f t="shared" si="19"/>
        <v>drama</v>
      </c>
    </row>
    <row r="241" spans="1:21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b">
        <f t="shared" si="15"/>
        <v>0</v>
      </c>
      <c r="G241" s="4" t="s">
        <v>8221</v>
      </c>
      <c r="H241" s="4" t="s">
        <v>8226</v>
      </c>
      <c r="I241" s="4" t="s">
        <v>8248</v>
      </c>
      <c r="J241" s="4">
        <v>1446984000</v>
      </c>
      <c r="K241" s="13">
        <f t="shared" si="16"/>
        <v>42316.333333333336</v>
      </c>
      <c r="L241" s="4">
        <v>1445308730</v>
      </c>
      <c r="M241" s="13">
        <f t="shared" si="17"/>
        <v>42296.94363425926</v>
      </c>
      <c r="N241" s="4" t="b">
        <v>0</v>
      </c>
      <c r="O241" s="4">
        <v>5</v>
      </c>
      <c r="P241" s="4" t="b">
        <v>0</v>
      </c>
      <c r="Q241" s="4" t="s">
        <v>8268</v>
      </c>
      <c r="R241" s="17">
        <f>E241/D241*100</f>
        <v>25</v>
      </c>
      <c r="S241">
        <f>AVERAGEIF(O:O,O241,E:E)</f>
        <v>347.37</v>
      </c>
      <c r="T241" t="str">
        <f t="shared" si="18"/>
        <v>film &amp; video</v>
      </c>
      <c r="U241" t="str">
        <f t="shared" si="19"/>
        <v>drama</v>
      </c>
    </row>
    <row r="242" spans="1:21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tr">
        <f t="shared" si="15"/>
        <v>successful</v>
      </c>
      <c r="G242" s="4" t="s">
        <v>8219</v>
      </c>
      <c r="H242" s="4" t="s">
        <v>8224</v>
      </c>
      <c r="I242" s="4" t="s">
        <v>8246</v>
      </c>
      <c r="J242" s="4">
        <v>1367773211</v>
      </c>
      <c r="K242" s="13">
        <f t="shared" si="16"/>
        <v>41399.541793981487</v>
      </c>
      <c r="L242" s="4">
        <v>1363885211</v>
      </c>
      <c r="M242" s="13">
        <f t="shared" si="17"/>
        <v>41354.541793981487</v>
      </c>
      <c r="N242" s="4" t="b">
        <v>1</v>
      </c>
      <c r="O242" s="4">
        <v>137</v>
      </c>
      <c r="P242" s="4" t="b">
        <v>1</v>
      </c>
      <c r="Q242" s="4" t="s">
        <v>8269</v>
      </c>
      <c r="R242" s="17">
        <f>E242/D242*100</f>
        <v>107.63413333333334</v>
      </c>
      <c r="S242">
        <f>AVERAGEIF(O:O,O242,E:E)</f>
        <v>13858.02</v>
      </c>
      <c r="T242" t="str">
        <f t="shared" si="18"/>
        <v>film &amp; video</v>
      </c>
      <c r="U242" t="str">
        <f t="shared" si="19"/>
        <v>documentary</v>
      </c>
    </row>
    <row r="243" spans="1:21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tr">
        <f t="shared" si="15"/>
        <v>successful</v>
      </c>
      <c r="G243" s="4" t="s">
        <v>8219</v>
      </c>
      <c r="H243" s="4" t="s">
        <v>8224</v>
      </c>
      <c r="I243" s="4" t="s">
        <v>8246</v>
      </c>
      <c r="J243" s="4">
        <v>1419180304</v>
      </c>
      <c r="K243" s="13">
        <f t="shared" si="16"/>
        <v>41994.5312962963</v>
      </c>
      <c r="L243" s="4">
        <v>1415292304</v>
      </c>
      <c r="M243" s="13">
        <f t="shared" si="17"/>
        <v>41949.5312962963</v>
      </c>
      <c r="N243" s="4" t="b">
        <v>1</v>
      </c>
      <c r="O243" s="4">
        <v>376</v>
      </c>
      <c r="P243" s="4" t="b">
        <v>1</v>
      </c>
      <c r="Q243" s="4" t="s">
        <v>8269</v>
      </c>
      <c r="R243" s="17">
        <f>E243/D243*100</f>
        <v>112.63736263736264</v>
      </c>
      <c r="S243">
        <f>AVERAGEIF(O:O,O243,E:E)</f>
        <v>41000</v>
      </c>
      <c r="T243" t="str">
        <f t="shared" si="18"/>
        <v>film &amp; video</v>
      </c>
      <c r="U243" t="str">
        <f t="shared" si="19"/>
        <v>documentary</v>
      </c>
    </row>
    <row r="244" spans="1:21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tr">
        <f t="shared" si="15"/>
        <v>successful</v>
      </c>
      <c r="G244" s="4" t="s">
        <v>8219</v>
      </c>
      <c r="H244" s="4" t="s">
        <v>8224</v>
      </c>
      <c r="I244" s="4" t="s">
        <v>8246</v>
      </c>
      <c r="J244" s="4">
        <v>1324381790</v>
      </c>
      <c r="K244" s="13">
        <f t="shared" si="16"/>
        <v>40897.326273148152</v>
      </c>
      <c r="L244" s="4">
        <v>1321357790</v>
      </c>
      <c r="M244" s="13">
        <f t="shared" si="17"/>
        <v>40862.326273148152</v>
      </c>
      <c r="N244" s="4" t="b">
        <v>1</v>
      </c>
      <c r="O244" s="4">
        <v>202</v>
      </c>
      <c r="P244" s="4" t="b">
        <v>1</v>
      </c>
      <c r="Q244" s="4" t="s">
        <v>8269</v>
      </c>
      <c r="R244" s="17">
        <f>E244/D244*100</f>
        <v>113.46153846153845</v>
      </c>
      <c r="S244">
        <f>AVERAGEIF(O:O,O244,E:E)</f>
        <v>22082.010000000002</v>
      </c>
      <c r="T244" t="str">
        <f t="shared" si="18"/>
        <v>film &amp; video</v>
      </c>
      <c r="U244" t="str">
        <f t="shared" si="19"/>
        <v>documentary</v>
      </c>
    </row>
    <row r="245" spans="1:21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tr">
        <f t="shared" si="15"/>
        <v>successful</v>
      </c>
      <c r="G245" s="4" t="s">
        <v>8219</v>
      </c>
      <c r="H245" s="4" t="s">
        <v>8224</v>
      </c>
      <c r="I245" s="4" t="s">
        <v>8246</v>
      </c>
      <c r="J245" s="4">
        <v>1393031304</v>
      </c>
      <c r="K245" s="13">
        <f t="shared" si="16"/>
        <v>41691.880833333336</v>
      </c>
      <c r="L245" s="4">
        <v>1390439304</v>
      </c>
      <c r="M245" s="13">
        <f t="shared" si="17"/>
        <v>41661.880833333336</v>
      </c>
      <c r="N245" s="4" t="b">
        <v>1</v>
      </c>
      <c r="O245" s="4">
        <v>328</v>
      </c>
      <c r="P245" s="4" t="b">
        <v>1</v>
      </c>
      <c r="Q245" s="4" t="s">
        <v>8269</v>
      </c>
      <c r="R245" s="17">
        <f>E245/D245*100</f>
        <v>102.592</v>
      </c>
      <c r="S245">
        <f>AVERAGEIF(O:O,O245,E:E)</f>
        <v>25648</v>
      </c>
      <c r="T245" t="str">
        <f t="shared" si="18"/>
        <v>film &amp; video</v>
      </c>
      <c r="U245" t="str">
        <f t="shared" si="19"/>
        <v>documentary</v>
      </c>
    </row>
    <row r="246" spans="1:21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tr">
        <f t="shared" si="15"/>
        <v>successful</v>
      </c>
      <c r="G246" s="4" t="s">
        <v>8219</v>
      </c>
      <c r="H246" s="4" t="s">
        <v>8224</v>
      </c>
      <c r="I246" s="4" t="s">
        <v>8246</v>
      </c>
      <c r="J246" s="4">
        <v>1268723160</v>
      </c>
      <c r="K246" s="13">
        <f t="shared" si="16"/>
        <v>40253.129166666666</v>
      </c>
      <c r="L246" s="4">
        <v>1265269559</v>
      </c>
      <c r="M246" s="13">
        <f t="shared" si="17"/>
        <v>40213.15693287037</v>
      </c>
      <c r="N246" s="4" t="b">
        <v>1</v>
      </c>
      <c r="O246" s="4">
        <v>84</v>
      </c>
      <c r="P246" s="4" t="b">
        <v>1</v>
      </c>
      <c r="Q246" s="4" t="s">
        <v>8269</v>
      </c>
      <c r="R246" s="17">
        <f>E246/D246*100</f>
        <v>113.75714285714287</v>
      </c>
      <c r="S246">
        <f>AVERAGEIF(O:O,O246,E:E)</f>
        <v>9253.3022222222226</v>
      </c>
      <c r="T246" t="str">
        <f t="shared" si="18"/>
        <v>film &amp; video</v>
      </c>
      <c r="U246" t="str">
        <f t="shared" si="19"/>
        <v>documentary</v>
      </c>
    </row>
    <row r="247" spans="1:21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tr">
        <f t="shared" si="15"/>
        <v>successful</v>
      </c>
      <c r="G247" s="4" t="s">
        <v>8219</v>
      </c>
      <c r="H247" s="4" t="s">
        <v>8224</v>
      </c>
      <c r="I247" s="4" t="s">
        <v>8246</v>
      </c>
      <c r="J247" s="4">
        <v>1345079785</v>
      </c>
      <c r="K247" s="13">
        <f t="shared" si="16"/>
        <v>41136.886400462965</v>
      </c>
      <c r="L247" s="4">
        <v>1342487785</v>
      </c>
      <c r="M247" s="13">
        <f t="shared" si="17"/>
        <v>41106.886400462965</v>
      </c>
      <c r="N247" s="4" t="b">
        <v>1</v>
      </c>
      <c r="O247" s="4">
        <v>96</v>
      </c>
      <c r="P247" s="4" t="b">
        <v>1</v>
      </c>
      <c r="Q247" s="4" t="s">
        <v>8269</v>
      </c>
      <c r="R247" s="17">
        <f>E247/D247*100</f>
        <v>103.71999999999998</v>
      </c>
      <c r="S247">
        <f>AVERAGEIF(O:O,O247,E:E)</f>
        <v>9172.2071428571417</v>
      </c>
      <c r="T247" t="str">
        <f t="shared" si="18"/>
        <v>film &amp; video</v>
      </c>
      <c r="U247" t="str">
        <f t="shared" si="19"/>
        <v>documentary</v>
      </c>
    </row>
    <row r="248" spans="1:21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tr">
        <f t="shared" si="15"/>
        <v>successful</v>
      </c>
      <c r="G248" s="4" t="s">
        <v>8219</v>
      </c>
      <c r="H248" s="4" t="s">
        <v>8224</v>
      </c>
      <c r="I248" s="4" t="s">
        <v>8246</v>
      </c>
      <c r="J248" s="4">
        <v>1292665405</v>
      </c>
      <c r="K248" s="13">
        <f t="shared" si="16"/>
        <v>40530.238483796296</v>
      </c>
      <c r="L248" s="4">
        <v>1288341805</v>
      </c>
      <c r="M248" s="13">
        <f t="shared" si="17"/>
        <v>40480.196817129632</v>
      </c>
      <c r="N248" s="4" t="b">
        <v>1</v>
      </c>
      <c r="O248" s="4">
        <v>223</v>
      </c>
      <c r="P248" s="4" t="b">
        <v>1</v>
      </c>
      <c r="Q248" s="4" t="s">
        <v>8269</v>
      </c>
      <c r="R248" s="17">
        <f>E248/D248*100</f>
        <v>305.46000000000004</v>
      </c>
      <c r="S248">
        <f>AVERAGEIF(O:O,O248,E:E)</f>
        <v>15273</v>
      </c>
      <c r="T248" t="str">
        <f t="shared" si="18"/>
        <v>film &amp; video</v>
      </c>
      <c r="U248" t="str">
        <f t="shared" si="19"/>
        <v>documentary</v>
      </c>
    </row>
    <row r="249" spans="1:21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tr">
        <f t="shared" si="15"/>
        <v>successful</v>
      </c>
      <c r="G249" s="4" t="s">
        <v>8219</v>
      </c>
      <c r="H249" s="4" t="s">
        <v>8224</v>
      </c>
      <c r="I249" s="4" t="s">
        <v>8246</v>
      </c>
      <c r="J249" s="4">
        <v>1287200340</v>
      </c>
      <c r="K249" s="13">
        <f t="shared" si="16"/>
        <v>40466.98541666667</v>
      </c>
      <c r="L249" s="4">
        <v>1284042614</v>
      </c>
      <c r="M249" s="13">
        <f t="shared" si="17"/>
        <v>40430.437662037039</v>
      </c>
      <c r="N249" s="4" t="b">
        <v>1</v>
      </c>
      <c r="O249" s="4">
        <v>62</v>
      </c>
      <c r="P249" s="4" t="b">
        <v>1</v>
      </c>
      <c r="Q249" s="4" t="s">
        <v>8269</v>
      </c>
      <c r="R249" s="17">
        <f>E249/D249*100</f>
        <v>134.1</v>
      </c>
      <c r="S249">
        <f>AVERAGEIF(O:O,O249,E:E)</f>
        <v>6333.2266666666674</v>
      </c>
      <c r="T249" t="str">
        <f t="shared" si="18"/>
        <v>film &amp; video</v>
      </c>
      <c r="U249" t="str">
        <f t="shared" si="19"/>
        <v>documentary</v>
      </c>
    </row>
    <row r="250" spans="1:21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tr">
        <f t="shared" si="15"/>
        <v>successful</v>
      </c>
      <c r="G250" s="4" t="s">
        <v>8219</v>
      </c>
      <c r="H250" s="4" t="s">
        <v>8224</v>
      </c>
      <c r="I250" s="4" t="s">
        <v>8246</v>
      </c>
      <c r="J250" s="4">
        <v>1325961309</v>
      </c>
      <c r="K250" s="13">
        <f t="shared" si="16"/>
        <v>40915.60774305556</v>
      </c>
      <c r="L250" s="4">
        <v>1322073309</v>
      </c>
      <c r="M250" s="13">
        <f t="shared" si="17"/>
        <v>40870.60774305556</v>
      </c>
      <c r="N250" s="4" t="b">
        <v>1</v>
      </c>
      <c r="O250" s="4">
        <v>146</v>
      </c>
      <c r="P250" s="4" t="b">
        <v>1</v>
      </c>
      <c r="Q250" s="4" t="s">
        <v>8269</v>
      </c>
      <c r="R250" s="17">
        <f>E250/D250*100</f>
        <v>101.33294117647058</v>
      </c>
      <c r="S250">
        <f>AVERAGEIF(O:O,O250,E:E)</f>
        <v>36424.333333333336</v>
      </c>
      <c r="T250" t="str">
        <f t="shared" si="18"/>
        <v>film &amp; video</v>
      </c>
      <c r="U250" t="str">
        <f t="shared" si="19"/>
        <v>documentary</v>
      </c>
    </row>
    <row r="251" spans="1:21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tr">
        <f t="shared" si="15"/>
        <v>successful</v>
      </c>
      <c r="G251" s="4" t="s">
        <v>8219</v>
      </c>
      <c r="H251" s="4" t="s">
        <v>8224</v>
      </c>
      <c r="I251" s="4" t="s">
        <v>8246</v>
      </c>
      <c r="J251" s="4">
        <v>1282498800</v>
      </c>
      <c r="K251" s="13">
        <f t="shared" si="16"/>
        <v>40412.569444444445</v>
      </c>
      <c r="L251" s="4">
        <v>1275603020</v>
      </c>
      <c r="M251" s="13">
        <f t="shared" si="17"/>
        <v>40332.75717592593</v>
      </c>
      <c r="N251" s="4" t="b">
        <v>1</v>
      </c>
      <c r="O251" s="4">
        <v>235</v>
      </c>
      <c r="P251" s="4" t="b">
        <v>1</v>
      </c>
      <c r="Q251" s="4" t="s">
        <v>8269</v>
      </c>
      <c r="R251" s="17">
        <f>E251/D251*100</f>
        <v>112.92</v>
      </c>
      <c r="S251">
        <f>AVERAGEIF(O:O,O251,E:E)</f>
        <v>25673.5</v>
      </c>
      <c r="T251" t="str">
        <f t="shared" si="18"/>
        <v>film &amp; video</v>
      </c>
      <c r="U251" t="str">
        <f t="shared" si="19"/>
        <v>documentary</v>
      </c>
    </row>
    <row r="252" spans="1:21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tr">
        <f t="shared" si="15"/>
        <v>successful</v>
      </c>
      <c r="G252" s="4" t="s">
        <v>8219</v>
      </c>
      <c r="H252" s="4" t="s">
        <v>8224</v>
      </c>
      <c r="I252" s="4" t="s">
        <v>8246</v>
      </c>
      <c r="J252" s="4">
        <v>1370525691</v>
      </c>
      <c r="K252" s="13">
        <f t="shared" si="16"/>
        <v>41431.399201388893</v>
      </c>
      <c r="L252" s="4">
        <v>1367933691</v>
      </c>
      <c r="M252" s="13">
        <f t="shared" si="17"/>
        <v>41401.399201388893</v>
      </c>
      <c r="N252" s="4" t="b">
        <v>1</v>
      </c>
      <c r="O252" s="4">
        <v>437</v>
      </c>
      <c r="P252" s="4" t="b">
        <v>1</v>
      </c>
      <c r="Q252" s="4" t="s">
        <v>8269</v>
      </c>
      <c r="R252" s="17">
        <f>E252/D252*100</f>
        <v>105.58333333333334</v>
      </c>
      <c r="S252">
        <f>AVERAGEIF(O:O,O252,E:E)</f>
        <v>31675</v>
      </c>
      <c r="T252" t="str">
        <f t="shared" si="18"/>
        <v>film &amp; video</v>
      </c>
      <c r="U252" t="str">
        <f t="shared" si="19"/>
        <v>documentary</v>
      </c>
    </row>
    <row r="253" spans="1:21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tr">
        <f t="shared" si="15"/>
        <v>successful</v>
      </c>
      <c r="G253" s="4" t="s">
        <v>8219</v>
      </c>
      <c r="H253" s="4" t="s">
        <v>8224</v>
      </c>
      <c r="I253" s="4" t="s">
        <v>8246</v>
      </c>
      <c r="J253" s="4">
        <v>1337194800</v>
      </c>
      <c r="K253" s="13">
        <f t="shared" si="16"/>
        <v>41045.625</v>
      </c>
      <c r="L253" s="4">
        <v>1334429646</v>
      </c>
      <c r="M253" s="13">
        <f t="shared" si="17"/>
        <v>41013.62090277778</v>
      </c>
      <c r="N253" s="4" t="b">
        <v>1</v>
      </c>
      <c r="O253" s="4">
        <v>77</v>
      </c>
      <c r="P253" s="4" t="b">
        <v>1</v>
      </c>
      <c r="Q253" s="4" t="s">
        <v>8269</v>
      </c>
      <c r="R253" s="17">
        <f>E253/D253*100</f>
        <v>125.57142857142858</v>
      </c>
      <c r="S253">
        <f>AVERAGEIF(O:O,O253,E:E)</f>
        <v>6230.9337500000001</v>
      </c>
      <c r="T253" t="str">
        <f t="shared" si="18"/>
        <v>film &amp; video</v>
      </c>
      <c r="U253" t="str">
        <f t="shared" si="19"/>
        <v>documentary</v>
      </c>
    </row>
    <row r="254" spans="1:21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tr">
        <f t="shared" si="15"/>
        <v>successful</v>
      </c>
      <c r="G254" s="4" t="s">
        <v>8219</v>
      </c>
      <c r="H254" s="4" t="s">
        <v>8224</v>
      </c>
      <c r="I254" s="4" t="s">
        <v>8246</v>
      </c>
      <c r="J254" s="4">
        <v>1275364740</v>
      </c>
      <c r="K254" s="13">
        <f t="shared" si="16"/>
        <v>40329.999305555561</v>
      </c>
      <c r="L254" s="4">
        <v>1269878058</v>
      </c>
      <c r="M254" s="13">
        <f t="shared" si="17"/>
        <v>40266.496041666673</v>
      </c>
      <c r="N254" s="4" t="b">
        <v>1</v>
      </c>
      <c r="O254" s="4">
        <v>108</v>
      </c>
      <c r="P254" s="4" t="b">
        <v>1</v>
      </c>
      <c r="Q254" s="4" t="s">
        <v>8269</v>
      </c>
      <c r="R254" s="17">
        <f>E254/D254*100</f>
        <v>184.56</v>
      </c>
      <c r="S254">
        <f>AVERAGEIF(O:O,O254,E:E)</f>
        <v>7348.954999999999</v>
      </c>
      <c r="T254" t="str">
        <f t="shared" si="18"/>
        <v>film &amp; video</v>
      </c>
      <c r="U254" t="str">
        <f t="shared" si="19"/>
        <v>documentary</v>
      </c>
    </row>
    <row r="255" spans="1:21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tr">
        <f t="shared" si="15"/>
        <v>successful</v>
      </c>
      <c r="G255" s="4" t="s">
        <v>8219</v>
      </c>
      <c r="H255" s="4" t="s">
        <v>8224</v>
      </c>
      <c r="I255" s="4" t="s">
        <v>8246</v>
      </c>
      <c r="J255" s="4">
        <v>1329320235</v>
      </c>
      <c r="K255" s="13">
        <f t="shared" si="16"/>
        <v>40954.484201388892</v>
      </c>
      <c r="L255" s="4">
        <v>1326728235</v>
      </c>
      <c r="M255" s="13">
        <f t="shared" si="17"/>
        <v>40924.484201388892</v>
      </c>
      <c r="N255" s="4" t="b">
        <v>1</v>
      </c>
      <c r="O255" s="4">
        <v>7</v>
      </c>
      <c r="P255" s="4" t="b">
        <v>1</v>
      </c>
      <c r="Q255" s="4" t="s">
        <v>8269</v>
      </c>
      <c r="R255" s="17">
        <f>E255/D255*100</f>
        <v>100.73333333333335</v>
      </c>
      <c r="S255">
        <f>AVERAGEIF(O:O,O255,E:E)</f>
        <v>705.95522388059703</v>
      </c>
      <c r="T255" t="str">
        <f t="shared" si="18"/>
        <v>film &amp; video</v>
      </c>
      <c r="U255" t="str">
        <f t="shared" si="19"/>
        <v>documentary</v>
      </c>
    </row>
    <row r="256" spans="1:21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tr">
        <f t="shared" si="15"/>
        <v>successful</v>
      </c>
      <c r="G256" s="4" t="s">
        <v>8219</v>
      </c>
      <c r="H256" s="4" t="s">
        <v>8224</v>
      </c>
      <c r="I256" s="4" t="s">
        <v>8246</v>
      </c>
      <c r="J256" s="4">
        <v>1445047200</v>
      </c>
      <c r="K256" s="13">
        <f t="shared" si="16"/>
        <v>42293.916666666664</v>
      </c>
      <c r="L256" s="4">
        <v>1442443910</v>
      </c>
      <c r="M256" s="13">
        <f t="shared" si="17"/>
        <v>42263.785995370366</v>
      </c>
      <c r="N256" s="4" t="b">
        <v>1</v>
      </c>
      <c r="O256" s="4">
        <v>314</v>
      </c>
      <c r="P256" s="4" t="b">
        <v>1</v>
      </c>
      <c r="Q256" s="4" t="s">
        <v>8269</v>
      </c>
      <c r="R256" s="17">
        <f>E256/D256*100</f>
        <v>116.94725</v>
      </c>
      <c r="S256">
        <f>AVERAGEIF(O:O,O256,E:E)</f>
        <v>33030.67</v>
      </c>
      <c r="T256" t="str">
        <f t="shared" si="18"/>
        <v>film &amp; video</v>
      </c>
      <c r="U256" t="str">
        <f t="shared" si="19"/>
        <v>documentary</v>
      </c>
    </row>
    <row r="257" spans="1:21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tr">
        <f t="shared" si="15"/>
        <v>successful</v>
      </c>
      <c r="G257" s="4" t="s">
        <v>8219</v>
      </c>
      <c r="H257" s="4" t="s">
        <v>8224</v>
      </c>
      <c r="I257" s="4" t="s">
        <v>8246</v>
      </c>
      <c r="J257" s="4">
        <v>1300275482</v>
      </c>
      <c r="K257" s="13">
        <f t="shared" si="16"/>
        <v>40618.318078703705</v>
      </c>
      <c r="L257" s="4">
        <v>1297687082</v>
      </c>
      <c r="M257" s="13">
        <f t="shared" si="17"/>
        <v>40588.359745370377</v>
      </c>
      <c r="N257" s="4" t="b">
        <v>1</v>
      </c>
      <c r="O257" s="4">
        <v>188</v>
      </c>
      <c r="P257" s="4" t="b">
        <v>1</v>
      </c>
      <c r="Q257" s="4" t="s">
        <v>8269</v>
      </c>
      <c r="R257" s="17">
        <f>E257/D257*100</f>
        <v>106.73325</v>
      </c>
      <c r="S257">
        <f>AVERAGEIF(O:O,O257,E:E)</f>
        <v>27244.135000000002</v>
      </c>
      <c r="T257" t="str">
        <f t="shared" si="18"/>
        <v>film &amp; video</v>
      </c>
      <c r="U257" t="str">
        <f t="shared" si="19"/>
        <v>documentary</v>
      </c>
    </row>
    <row r="258" spans="1:21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tr">
        <f t="shared" si="15"/>
        <v>successful</v>
      </c>
      <c r="G258" s="4" t="s">
        <v>8219</v>
      </c>
      <c r="H258" s="4" t="s">
        <v>8224</v>
      </c>
      <c r="I258" s="4" t="s">
        <v>8246</v>
      </c>
      <c r="J258" s="4">
        <v>1363458467</v>
      </c>
      <c r="K258" s="13">
        <f t="shared" si="16"/>
        <v>41349.602627314816</v>
      </c>
      <c r="L258" s="4">
        <v>1360866467</v>
      </c>
      <c r="M258" s="13">
        <f t="shared" si="17"/>
        <v>41319.602627314816</v>
      </c>
      <c r="N258" s="4" t="b">
        <v>1</v>
      </c>
      <c r="O258" s="4">
        <v>275</v>
      </c>
      <c r="P258" s="4" t="b">
        <v>1</v>
      </c>
      <c r="Q258" s="4" t="s">
        <v>8269</v>
      </c>
      <c r="R258" s="17">
        <f>E258/D258*100</f>
        <v>139.1</v>
      </c>
      <c r="S258">
        <f>AVERAGEIF(O:O,O258,E:E)</f>
        <v>18083</v>
      </c>
      <c r="T258" t="str">
        <f t="shared" si="18"/>
        <v>film &amp; video</v>
      </c>
      <c r="U258" t="str">
        <f t="shared" si="19"/>
        <v>documentary</v>
      </c>
    </row>
    <row r="259" spans="1:21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tr">
        <f t="shared" ref="F259:F322" si="20">IF(E259&gt;=D259,"successful")</f>
        <v>successful</v>
      </c>
      <c r="G259" s="4" t="s">
        <v>8219</v>
      </c>
      <c r="H259" s="4" t="s">
        <v>8224</v>
      </c>
      <c r="I259" s="4" t="s">
        <v>8246</v>
      </c>
      <c r="J259" s="4">
        <v>1463670162</v>
      </c>
      <c r="K259" s="13">
        <f t="shared" ref="K259:K322" si="21">(J259/60)/60/24+DATE(1970,1,1)+(-4/24)</f>
        <v>42509.460208333338</v>
      </c>
      <c r="L259" s="4">
        <v>1461078162</v>
      </c>
      <c r="M259" s="13">
        <f t="shared" ref="M259:M322" si="22">(L259/60)/60/24+DATE(1970,1,1)+(-4/24)</f>
        <v>42479.460208333338</v>
      </c>
      <c r="N259" s="4" t="b">
        <v>1</v>
      </c>
      <c r="O259" s="4">
        <v>560</v>
      </c>
      <c r="P259" s="4" t="b">
        <v>1</v>
      </c>
      <c r="Q259" s="4" t="s">
        <v>8269</v>
      </c>
      <c r="R259" s="17">
        <f>E259/D259*100</f>
        <v>106.72648571428572</v>
      </c>
      <c r="S259">
        <f>AVERAGEIF(O:O,O259,E:E)</f>
        <v>37354.269999999997</v>
      </c>
      <c r="T259" t="str">
        <f t="shared" ref="T259:T322" si="23">LEFT(Q259,FIND("/",Q259)-1)</f>
        <v>film &amp; video</v>
      </c>
      <c r="U259" t="str">
        <f t="shared" ref="U259:U322" si="24">RIGHT(Q259,LEN(Q259)-FIND("/",Q259))</f>
        <v>documentary</v>
      </c>
    </row>
    <row r="260" spans="1:21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tr">
        <f t="shared" si="20"/>
        <v>successful</v>
      </c>
      <c r="G260" s="4" t="s">
        <v>8219</v>
      </c>
      <c r="H260" s="4" t="s">
        <v>8224</v>
      </c>
      <c r="I260" s="4" t="s">
        <v>8246</v>
      </c>
      <c r="J260" s="4">
        <v>1308359666</v>
      </c>
      <c r="K260" s="13">
        <f t="shared" si="21"/>
        <v>40711.885023148148</v>
      </c>
      <c r="L260" s="4">
        <v>1305767666</v>
      </c>
      <c r="M260" s="13">
        <f t="shared" si="22"/>
        <v>40681.885023148148</v>
      </c>
      <c r="N260" s="4" t="b">
        <v>1</v>
      </c>
      <c r="O260" s="4">
        <v>688</v>
      </c>
      <c r="P260" s="4" t="b">
        <v>1</v>
      </c>
      <c r="Q260" s="4" t="s">
        <v>8269</v>
      </c>
      <c r="R260" s="17">
        <f>E260/D260*100</f>
        <v>191.14</v>
      </c>
      <c r="S260">
        <f>AVERAGEIF(O:O,O260,E:E)</f>
        <v>57342</v>
      </c>
      <c r="T260" t="str">
        <f t="shared" si="23"/>
        <v>film &amp; video</v>
      </c>
      <c r="U260" t="str">
        <f t="shared" si="24"/>
        <v>documentary</v>
      </c>
    </row>
    <row r="261" spans="1:21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tr">
        <f t="shared" si="20"/>
        <v>successful</v>
      </c>
      <c r="G261" s="4" t="s">
        <v>8219</v>
      </c>
      <c r="H261" s="4" t="s">
        <v>8224</v>
      </c>
      <c r="I261" s="4" t="s">
        <v>8246</v>
      </c>
      <c r="J261" s="4">
        <v>1428514969</v>
      </c>
      <c r="K261" s="13">
        <f t="shared" si="21"/>
        <v>42102.571400462963</v>
      </c>
      <c r="L261" s="4">
        <v>1425922969</v>
      </c>
      <c r="M261" s="13">
        <f t="shared" si="22"/>
        <v>42072.571400462963</v>
      </c>
      <c r="N261" s="4" t="b">
        <v>1</v>
      </c>
      <c r="O261" s="4">
        <v>942</v>
      </c>
      <c r="P261" s="4" t="b">
        <v>1</v>
      </c>
      <c r="Q261" s="4" t="s">
        <v>8269</v>
      </c>
      <c r="R261" s="17">
        <f>E261/D261*100</f>
        <v>131.93789333333334</v>
      </c>
      <c r="S261">
        <f>AVERAGEIF(O:O,O261,E:E)</f>
        <v>98953.42</v>
      </c>
      <c r="T261" t="str">
        <f t="shared" si="23"/>
        <v>film &amp; video</v>
      </c>
      <c r="U261" t="str">
        <f t="shared" si="24"/>
        <v>documentary</v>
      </c>
    </row>
    <row r="262" spans="1:21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tr">
        <f t="shared" si="20"/>
        <v>successful</v>
      </c>
      <c r="G262" s="4" t="s">
        <v>8219</v>
      </c>
      <c r="H262" s="4" t="s">
        <v>8224</v>
      </c>
      <c r="I262" s="4" t="s">
        <v>8246</v>
      </c>
      <c r="J262" s="4">
        <v>1279360740</v>
      </c>
      <c r="K262" s="13">
        <f t="shared" si="21"/>
        <v>40376.249305555561</v>
      </c>
      <c r="L262" s="4">
        <v>1275415679</v>
      </c>
      <c r="M262" s="13">
        <f t="shared" si="22"/>
        <v>40330.588877314818</v>
      </c>
      <c r="N262" s="4" t="b">
        <v>1</v>
      </c>
      <c r="O262" s="4">
        <v>88</v>
      </c>
      <c r="P262" s="4" t="b">
        <v>1</v>
      </c>
      <c r="Q262" s="4" t="s">
        <v>8269</v>
      </c>
      <c r="R262" s="17">
        <f>E262/D262*100</f>
        <v>106.4</v>
      </c>
      <c r="S262">
        <f>AVERAGEIF(O:O,O262,E:E)</f>
        <v>5830.295000000001</v>
      </c>
      <c r="T262" t="str">
        <f t="shared" si="23"/>
        <v>film &amp; video</v>
      </c>
      <c r="U262" t="str">
        <f t="shared" si="24"/>
        <v>documentary</v>
      </c>
    </row>
    <row r="263" spans="1:21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tr">
        <f t="shared" si="20"/>
        <v>successful</v>
      </c>
      <c r="G263" s="4" t="s">
        <v>8219</v>
      </c>
      <c r="H263" s="4" t="s">
        <v>8224</v>
      </c>
      <c r="I263" s="4" t="s">
        <v>8246</v>
      </c>
      <c r="J263" s="4">
        <v>1339080900</v>
      </c>
      <c r="K263" s="13">
        <f t="shared" si="21"/>
        <v>41067.454861111117</v>
      </c>
      <c r="L263" s="4">
        <v>1334783704</v>
      </c>
      <c r="M263" s="13">
        <f t="shared" si="22"/>
        <v>41017.7187962963</v>
      </c>
      <c r="N263" s="4" t="b">
        <v>1</v>
      </c>
      <c r="O263" s="4">
        <v>220</v>
      </c>
      <c r="P263" s="4" t="b">
        <v>1</v>
      </c>
      <c r="Q263" s="4" t="s">
        <v>8269</v>
      </c>
      <c r="R263" s="17">
        <f>E263/D263*100</f>
        <v>107.4</v>
      </c>
      <c r="S263">
        <f>AVERAGEIF(O:O,O263,E:E)</f>
        <v>21480</v>
      </c>
      <c r="T263" t="str">
        <f t="shared" si="23"/>
        <v>film &amp; video</v>
      </c>
      <c r="U263" t="str">
        <f t="shared" si="24"/>
        <v>documentary</v>
      </c>
    </row>
    <row r="264" spans="1:21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tr">
        <f t="shared" si="20"/>
        <v>successful</v>
      </c>
      <c r="G264" s="4" t="s">
        <v>8219</v>
      </c>
      <c r="H264" s="4" t="s">
        <v>8224</v>
      </c>
      <c r="I264" s="4" t="s">
        <v>8246</v>
      </c>
      <c r="J264" s="4">
        <v>1298699828</v>
      </c>
      <c r="K264" s="13">
        <f t="shared" si="21"/>
        <v>40600.081342592595</v>
      </c>
      <c r="L264" s="4">
        <v>1294811828</v>
      </c>
      <c r="M264" s="13">
        <f t="shared" si="22"/>
        <v>40555.081342592595</v>
      </c>
      <c r="N264" s="4" t="b">
        <v>1</v>
      </c>
      <c r="O264" s="4">
        <v>145</v>
      </c>
      <c r="P264" s="4" t="b">
        <v>1</v>
      </c>
      <c r="Q264" s="4" t="s">
        <v>8269</v>
      </c>
      <c r="R264" s="17">
        <f>E264/D264*100</f>
        <v>240</v>
      </c>
      <c r="S264">
        <f>AVERAGEIF(O:O,O264,E:E)</f>
        <v>9579.126666666667</v>
      </c>
      <c r="T264" t="str">
        <f t="shared" si="23"/>
        <v>film &amp; video</v>
      </c>
      <c r="U264" t="str">
        <f t="shared" si="24"/>
        <v>documentary</v>
      </c>
    </row>
    <row r="265" spans="1:21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tr">
        <f t="shared" si="20"/>
        <v>successful</v>
      </c>
      <c r="G265" s="4" t="s">
        <v>8219</v>
      </c>
      <c r="H265" s="4" t="s">
        <v>8224</v>
      </c>
      <c r="I265" s="4" t="s">
        <v>8246</v>
      </c>
      <c r="J265" s="4">
        <v>1348786494</v>
      </c>
      <c r="K265" s="13">
        <f t="shared" si="21"/>
        <v>41179.788124999999</v>
      </c>
      <c r="L265" s="4">
        <v>1346194494</v>
      </c>
      <c r="M265" s="13">
        <f t="shared" si="22"/>
        <v>41149.788124999999</v>
      </c>
      <c r="N265" s="4" t="b">
        <v>1</v>
      </c>
      <c r="O265" s="4">
        <v>963</v>
      </c>
      <c r="P265" s="4" t="b">
        <v>1</v>
      </c>
      <c r="Q265" s="4" t="s">
        <v>8269</v>
      </c>
      <c r="R265" s="17">
        <f>E265/D265*100</f>
        <v>118.08108</v>
      </c>
      <c r="S265">
        <f>AVERAGEIF(O:O,O265,E:E)</f>
        <v>29520.27</v>
      </c>
      <c r="T265" t="str">
        <f t="shared" si="23"/>
        <v>film &amp; video</v>
      </c>
      <c r="U265" t="str">
        <f t="shared" si="24"/>
        <v>documentary</v>
      </c>
    </row>
    <row r="266" spans="1:21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tr">
        <f t="shared" si="20"/>
        <v>successful</v>
      </c>
      <c r="G266" s="4" t="s">
        <v>8219</v>
      </c>
      <c r="H266" s="4" t="s">
        <v>8224</v>
      </c>
      <c r="I266" s="4" t="s">
        <v>8246</v>
      </c>
      <c r="J266" s="4">
        <v>1336747995</v>
      </c>
      <c r="K266" s="13">
        <f t="shared" si="21"/>
        <v>41040.453645833339</v>
      </c>
      <c r="L266" s="4">
        <v>1334155995</v>
      </c>
      <c r="M266" s="13">
        <f t="shared" si="22"/>
        <v>41010.453645833339</v>
      </c>
      <c r="N266" s="4" t="b">
        <v>1</v>
      </c>
      <c r="O266" s="4">
        <v>91</v>
      </c>
      <c r="P266" s="4" t="b">
        <v>1</v>
      </c>
      <c r="Q266" s="4" t="s">
        <v>8269</v>
      </c>
      <c r="R266" s="17">
        <f>E266/D266*100</f>
        <v>118.19999999999999</v>
      </c>
      <c r="S266">
        <f>AVERAGEIF(O:O,O266,E:E)</f>
        <v>6337.128333333334</v>
      </c>
      <c r="T266" t="str">
        <f t="shared" si="23"/>
        <v>film &amp; video</v>
      </c>
      <c r="U266" t="str">
        <f t="shared" si="24"/>
        <v>documentary</v>
      </c>
    </row>
    <row r="267" spans="1:21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tr">
        <f t="shared" si="20"/>
        <v>successful</v>
      </c>
      <c r="G267" s="4" t="s">
        <v>8219</v>
      </c>
      <c r="H267" s="4" t="s">
        <v>8224</v>
      </c>
      <c r="I267" s="4" t="s">
        <v>8246</v>
      </c>
      <c r="J267" s="4">
        <v>1273522560</v>
      </c>
      <c r="K267" s="13">
        <f t="shared" si="21"/>
        <v>40308.677777777782</v>
      </c>
      <c r="L267" s="4">
        <v>1269928430</v>
      </c>
      <c r="M267" s="13">
        <f t="shared" si="22"/>
        <v>40267.079050925924</v>
      </c>
      <c r="N267" s="4" t="b">
        <v>1</v>
      </c>
      <c r="O267" s="4">
        <v>58</v>
      </c>
      <c r="P267" s="4" t="b">
        <v>1</v>
      </c>
      <c r="Q267" s="4" t="s">
        <v>8269</v>
      </c>
      <c r="R267" s="17">
        <f>E267/D267*100</f>
        <v>111.1</v>
      </c>
      <c r="S267">
        <f>AVERAGEIF(O:O,O267,E:E)</f>
        <v>5705.3728571428574</v>
      </c>
      <c r="T267" t="str">
        <f t="shared" si="23"/>
        <v>film &amp; video</v>
      </c>
      <c r="U267" t="str">
        <f t="shared" si="24"/>
        <v>documentary</v>
      </c>
    </row>
    <row r="268" spans="1:21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tr">
        <f t="shared" si="20"/>
        <v>successful</v>
      </c>
      <c r="G268" s="4" t="s">
        <v>8219</v>
      </c>
      <c r="H268" s="4" t="s">
        <v>8224</v>
      </c>
      <c r="I268" s="4" t="s">
        <v>8246</v>
      </c>
      <c r="J268" s="4">
        <v>1271994660</v>
      </c>
      <c r="K268" s="13">
        <f t="shared" si="21"/>
        <v>40290.993750000001</v>
      </c>
      <c r="L268" s="4">
        <v>1264565507</v>
      </c>
      <c r="M268" s="13">
        <f t="shared" si="22"/>
        <v>40205.008182870377</v>
      </c>
      <c r="N268" s="4" t="b">
        <v>1</v>
      </c>
      <c r="O268" s="4">
        <v>36</v>
      </c>
      <c r="P268" s="4" t="b">
        <v>1</v>
      </c>
      <c r="Q268" s="4" t="s">
        <v>8269</v>
      </c>
      <c r="R268" s="17">
        <f>E268/D268*100</f>
        <v>145.5</v>
      </c>
      <c r="S268">
        <f>AVERAGEIF(O:O,O268,E:E)</f>
        <v>2893.0464999999999</v>
      </c>
      <c r="T268" t="str">
        <f t="shared" si="23"/>
        <v>film &amp; video</v>
      </c>
      <c r="U268" t="str">
        <f t="shared" si="24"/>
        <v>documentary</v>
      </c>
    </row>
    <row r="269" spans="1:21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tr">
        <f t="shared" si="20"/>
        <v>successful</v>
      </c>
      <c r="G269" s="4" t="s">
        <v>8219</v>
      </c>
      <c r="H269" s="4" t="s">
        <v>8225</v>
      </c>
      <c r="I269" s="4" t="s">
        <v>8247</v>
      </c>
      <c r="J269" s="4">
        <v>1403693499</v>
      </c>
      <c r="K269" s="13">
        <f t="shared" si="21"/>
        <v>41815.285868055558</v>
      </c>
      <c r="L269" s="4">
        <v>1401101499</v>
      </c>
      <c r="M269" s="13">
        <f t="shared" si="22"/>
        <v>41785.285868055558</v>
      </c>
      <c r="N269" s="4" t="b">
        <v>1</v>
      </c>
      <c r="O269" s="4">
        <v>165</v>
      </c>
      <c r="P269" s="4" t="b">
        <v>1</v>
      </c>
      <c r="Q269" s="4" t="s">
        <v>8269</v>
      </c>
      <c r="R269" s="17">
        <f>E269/D269*100</f>
        <v>131.62883248730967</v>
      </c>
      <c r="S269">
        <f>AVERAGEIF(O:O,O269,E:E)</f>
        <v>23373.48</v>
      </c>
      <c r="T269" t="str">
        <f t="shared" si="23"/>
        <v>film &amp; video</v>
      </c>
      <c r="U269" t="str">
        <f t="shared" si="24"/>
        <v>documentary</v>
      </c>
    </row>
    <row r="270" spans="1:21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tr">
        <f t="shared" si="20"/>
        <v>successful</v>
      </c>
      <c r="G270" s="4" t="s">
        <v>8219</v>
      </c>
      <c r="H270" s="4" t="s">
        <v>8224</v>
      </c>
      <c r="I270" s="4" t="s">
        <v>8246</v>
      </c>
      <c r="J270" s="4">
        <v>1320640778</v>
      </c>
      <c r="K270" s="13">
        <f t="shared" si="21"/>
        <v>40854.02752314815</v>
      </c>
      <c r="L270" s="4">
        <v>1316749178</v>
      </c>
      <c r="M270" s="13">
        <f t="shared" si="22"/>
        <v>40808.985856481486</v>
      </c>
      <c r="N270" s="4" t="b">
        <v>1</v>
      </c>
      <c r="O270" s="4">
        <v>111</v>
      </c>
      <c r="P270" s="4" t="b">
        <v>1</v>
      </c>
      <c r="Q270" s="4" t="s">
        <v>8269</v>
      </c>
      <c r="R270" s="17">
        <f>E270/D270*100</f>
        <v>111.4</v>
      </c>
      <c r="S270">
        <f>AVERAGEIF(O:O,O270,E:E)</f>
        <v>8121.8957142857153</v>
      </c>
      <c r="T270" t="str">
        <f t="shared" si="23"/>
        <v>film &amp; video</v>
      </c>
      <c r="U270" t="str">
        <f t="shared" si="24"/>
        <v>documentary</v>
      </c>
    </row>
    <row r="271" spans="1:21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tr">
        <f t="shared" si="20"/>
        <v>successful</v>
      </c>
      <c r="G271" s="4" t="s">
        <v>8219</v>
      </c>
      <c r="H271" s="4" t="s">
        <v>8226</v>
      </c>
      <c r="I271" s="4" t="s">
        <v>8248</v>
      </c>
      <c r="J271" s="4">
        <v>1487738622</v>
      </c>
      <c r="K271" s="13">
        <f t="shared" si="21"/>
        <v>42788.030347222222</v>
      </c>
      <c r="L271" s="4">
        <v>1485146622</v>
      </c>
      <c r="M271" s="13">
        <f t="shared" si="22"/>
        <v>42758.030347222222</v>
      </c>
      <c r="N271" s="4" t="b">
        <v>1</v>
      </c>
      <c r="O271" s="4">
        <v>1596</v>
      </c>
      <c r="P271" s="4" t="b">
        <v>1</v>
      </c>
      <c r="Q271" s="4" t="s">
        <v>8269</v>
      </c>
      <c r="R271" s="17">
        <f>E271/D271*100</f>
        <v>147.23376999999999</v>
      </c>
      <c r="S271">
        <f>AVERAGEIF(O:O,O271,E:E)</f>
        <v>147233.76999999999</v>
      </c>
      <c r="T271" t="str">
        <f t="shared" si="23"/>
        <v>film &amp; video</v>
      </c>
      <c r="U271" t="str">
        <f t="shared" si="24"/>
        <v>documentary</v>
      </c>
    </row>
    <row r="272" spans="1:21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tr">
        <f t="shared" si="20"/>
        <v>successful</v>
      </c>
      <c r="G272" s="4" t="s">
        <v>8219</v>
      </c>
      <c r="H272" s="4" t="s">
        <v>8224</v>
      </c>
      <c r="I272" s="4" t="s">
        <v>8246</v>
      </c>
      <c r="J272" s="4">
        <v>1306296000</v>
      </c>
      <c r="K272" s="13">
        <f t="shared" si="21"/>
        <v>40688</v>
      </c>
      <c r="L272" s="4">
        <v>1301950070</v>
      </c>
      <c r="M272" s="13">
        <f t="shared" si="22"/>
        <v>40637.699884259258</v>
      </c>
      <c r="N272" s="4" t="b">
        <v>1</v>
      </c>
      <c r="O272" s="4">
        <v>61</v>
      </c>
      <c r="P272" s="4" t="b">
        <v>1</v>
      </c>
      <c r="Q272" s="4" t="s">
        <v>8269</v>
      </c>
      <c r="R272" s="17">
        <f>E272/D272*100</f>
        <v>152.60869565217391</v>
      </c>
      <c r="S272">
        <f>AVERAGEIF(O:O,O272,E:E)</f>
        <v>5367.37</v>
      </c>
      <c r="T272" t="str">
        <f t="shared" si="23"/>
        <v>film &amp; video</v>
      </c>
      <c r="U272" t="str">
        <f t="shared" si="24"/>
        <v>documentary</v>
      </c>
    </row>
    <row r="273" spans="1:21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tr">
        <f t="shared" si="20"/>
        <v>successful</v>
      </c>
      <c r="G273" s="4" t="s">
        <v>8219</v>
      </c>
      <c r="H273" s="4" t="s">
        <v>8224</v>
      </c>
      <c r="I273" s="4" t="s">
        <v>8246</v>
      </c>
      <c r="J273" s="4">
        <v>1388649600</v>
      </c>
      <c r="K273" s="13">
        <f t="shared" si="21"/>
        <v>41641.166666666672</v>
      </c>
      <c r="L273" s="4">
        <v>1386123861</v>
      </c>
      <c r="M273" s="13">
        <f t="shared" si="22"/>
        <v>41611.933576388896</v>
      </c>
      <c r="N273" s="4" t="b">
        <v>1</v>
      </c>
      <c r="O273" s="4">
        <v>287</v>
      </c>
      <c r="P273" s="4" t="b">
        <v>1</v>
      </c>
      <c r="Q273" s="4" t="s">
        <v>8269</v>
      </c>
      <c r="R273" s="17">
        <f>E273/D273*100</f>
        <v>104.67999999999999</v>
      </c>
      <c r="S273">
        <f>AVERAGEIF(O:O,O273,E:E)</f>
        <v>31404</v>
      </c>
      <c r="T273" t="str">
        <f t="shared" si="23"/>
        <v>film &amp; video</v>
      </c>
      <c r="U273" t="str">
        <f t="shared" si="24"/>
        <v>documentary</v>
      </c>
    </row>
    <row r="274" spans="1:21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tr">
        <f t="shared" si="20"/>
        <v>successful</v>
      </c>
      <c r="G274" s="4" t="s">
        <v>8219</v>
      </c>
      <c r="H274" s="4" t="s">
        <v>8224</v>
      </c>
      <c r="I274" s="4" t="s">
        <v>8246</v>
      </c>
      <c r="J274" s="4">
        <v>1272480540</v>
      </c>
      <c r="K274" s="13">
        <f t="shared" si="21"/>
        <v>40296.617361111115</v>
      </c>
      <c r="L274" s="4">
        <v>1267220191</v>
      </c>
      <c r="M274" s="13">
        <f t="shared" si="22"/>
        <v>40235.73369212963</v>
      </c>
      <c r="N274" s="4" t="b">
        <v>1</v>
      </c>
      <c r="O274" s="4">
        <v>65</v>
      </c>
      <c r="P274" s="4" t="b">
        <v>1</v>
      </c>
      <c r="Q274" s="4" t="s">
        <v>8269</v>
      </c>
      <c r="R274" s="17">
        <f>E274/D274*100</f>
        <v>177.43366666666668</v>
      </c>
      <c r="S274">
        <f>AVERAGEIF(O:O,O274,E:E)</f>
        <v>5722.2508333333344</v>
      </c>
      <c r="T274" t="str">
        <f t="shared" si="23"/>
        <v>film &amp; video</v>
      </c>
      <c r="U274" t="str">
        <f t="shared" si="24"/>
        <v>documentary</v>
      </c>
    </row>
    <row r="275" spans="1:21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tr">
        <f t="shared" si="20"/>
        <v>successful</v>
      </c>
      <c r="G275" s="4" t="s">
        <v>8219</v>
      </c>
      <c r="H275" s="4" t="s">
        <v>8224</v>
      </c>
      <c r="I275" s="4" t="s">
        <v>8246</v>
      </c>
      <c r="J275" s="4">
        <v>1309694266</v>
      </c>
      <c r="K275" s="13">
        <f t="shared" si="21"/>
        <v>40727.331782407411</v>
      </c>
      <c r="L275" s="4">
        <v>1307102266</v>
      </c>
      <c r="M275" s="13">
        <f t="shared" si="22"/>
        <v>40697.331782407411</v>
      </c>
      <c r="N275" s="4" t="b">
        <v>1</v>
      </c>
      <c r="O275" s="4">
        <v>118</v>
      </c>
      <c r="P275" s="4" t="b">
        <v>1</v>
      </c>
      <c r="Q275" s="4" t="s">
        <v>8269</v>
      </c>
      <c r="R275" s="17">
        <f>E275/D275*100</f>
        <v>107.7758</v>
      </c>
      <c r="S275">
        <f>AVERAGEIF(O:O,O275,E:E)</f>
        <v>9744.0974999999999</v>
      </c>
      <c r="T275" t="str">
        <f t="shared" si="23"/>
        <v>film &amp; video</v>
      </c>
      <c r="U275" t="str">
        <f t="shared" si="24"/>
        <v>documentary</v>
      </c>
    </row>
    <row r="276" spans="1:21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tr">
        <f t="shared" si="20"/>
        <v>successful</v>
      </c>
      <c r="G276" s="4" t="s">
        <v>8219</v>
      </c>
      <c r="H276" s="4" t="s">
        <v>8224</v>
      </c>
      <c r="I276" s="4" t="s">
        <v>8246</v>
      </c>
      <c r="J276" s="4">
        <v>1333609140</v>
      </c>
      <c r="K276" s="13">
        <f t="shared" si="21"/>
        <v>41004.124305555561</v>
      </c>
      <c r="L276" s="4">
        <v>1330638829</v>
      </c>
      <c r="M276" s="13">
        <f t="shared" si="22"/>
        <v>40969.745706018519</v>
      </c>
      <c r="N276" s="4" t="b">
        <v>1</v>
      </c>
      <c r="O276" s="4">
        <v>113</v>
      </c>
      <c r="P276" s="4" t="b">
        <v>1</v>
      </c>
      <c r="Q276" s="4" t="s">
        <v>8269</v>
      </c>
      <c r="R276" s="17">
        <f>E276/D276*100</f>
        <v>156</v>
      </c>
      <c r="S276">
        <f>AVERAGEIF(O:O,O276,E:E)</f>
        <v>12470.146666666667</v>
      </c>
      <c r="T276" t="str">
        <f t="shared" si="23"/>
        <v>film &amp; video</v>
      </c>
      <c r="U276" t="str">
        <f t="shared" si="24"/>
        <v>documentary</v>
      </c>
    </row>
    <row r="277" spans="1:21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tr">
        <f t="shared" si="20"/>
        <v>successful</v>
      </c>
      <c r="G277" s="4" t="s">
        <v>8219</v>
      </c>
      <c r="H277" s="4" t="s">
        <v>8224</v>
      </c>
      <c r="I277" s="4" t="s">
        <v>8246</v>
      </c>
      <c r="J277" s="4">
        <v>1352511966</v>
      </c>
      <c r="K277" s="13">
        <f t="shared" si="21"/>
        <v>41222.907013888893</v>
      </c>
      <c r="L277" s="4">
        <v>1349916366</v>
      </c>
      <c r="M277" s="13">
        <f t="shared" si="22"/>
        <v>41192.865347222229</v>
      </c>
      <c r="N277" s="4" t="b">
        <v>1</v>
      </c>
      <c r="O277" s="4">
        <v>332</v>
      </c>
      <c r="P277" s="4" t="b">
        <v>1</v>
      </c>
      <c r="Q277" s="4" t="s">
        <v>8269</v>
      </c>
      <c r="R277" s="17">
        <f>E277/D277*100</f>
        <v>108.395</v>
      </c>
      <c r="S277">
        <f>AVERAGEIF(O:O,O277,E:E)</f>
        <v>21679</v>
      </c>
      <c r="T277" t="str">
        <f t="shared" si="23"/>
        <v>film &amp; video</v>
      </c>
      <c r="U277" t="str">
        <f t="shared" si="24"/>
        <v>documentary</v>
      </c>
    </row>
    <row r="278" spans="1:21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tr">
        <f t="shared" si="20"/>
        <v>successful</v>
      </c>
      <c r="G278" s="4" t="s">
        <v>8219</v>
      </c>
      <c r="H278" s="4" t="s">
        <v>8224</v>
      </c>
      <c r="I278" s="4" t="s">
        <v>8246</v>
      </c>
      <c r="J278" s="4">
        <v>1335574674</v>
      </c>
      <c r="K278" s="13">
        <f t="shared" si="21"/>
        <v>41026.873541666668</v>
      </c>
      <c r="L278" s="4">
        <v>1330394274</v>
      </c>
      <c r="M278" s="13">
        <f t="shared" si="22"/>
        <v>40966.915208333332</v>
      </c>
      <c r="N278" s="4" t="b">
        <v>1</v>
      </c>
      <c r="O278" s="4">
        <v>62</v>
      </c>
      <c r="P278" s="4" t="b">
        <v>1</v>
      </c>
      <c r="Q278" s="4" t="s">
        <v>8269</v>
      </c>
      <c r="R278" s="17">
        <f>E278/D278*100</f>
        <v>147.6</v>
      </c>
      <c r="S278">
        <f>AVERAGEIF(O:O,O278,E:E)</f>
        <v>6333.2266666666674</v>
      </c>
      <c r="T278" t="str">
        <f t="shared" si="23"/>
        <v>film &amp; video</v>
      </c>
      <c r="U278" t="str">
        <f t="shared" si="24"/>
        <v>documentary</v>
      </c>
    </row>
    <row r="279" spans="1:21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tr">
        <f t="shared" si="20"/>
        <v>successful</v>
      </c>
      <c r="G279" s="4" t="s">
        <v>8219</v>
      </c>
      <c r="H279" s="4" t="s">
        <v>8224</v>
      </c>
      <c r="I279" s="4" t="s">
        <v>8246</v>
      </c>
      <c r="J279" s="4">
        <v>1432416219</v>
      </c>
      <c r="K279" s="13">
        <f t="shared" si="21"/>
        <v>42147.724756944452</v>
      </c>
      <c r="L279" s="4">
        <v>1429824219</v>
      </c>
      <c r="M279" s="13">
        <f t="shared" si="22"/>
        <v>42117.724756944452</v>
      </c>
      <c r="N279" s="4" t="b">
        <v>1</v>
      </c>
      <c r="O279" s="4">
        <v>951</v>
      </c>
      <c r="P279" s="4" t="b">
        <v>1</v>
      </c>
      <c r="Q279" s="4" t="s">
        <v>8269</v>
      </c>
      <c r="R279" s="17">
        <f>E279/D279*100</f>
        <v>110.38153846153847</v>
      </c>
      <c r="S279">
        <f>AVERAGEIF(O:O,O279,E:E)</f>
        <v>71748</v>
      </c>
      <c r="T279" t="str">
        <f t="shared" si="23"/>
        <v>film &amp; video</v>
      </c>
      <c r="U279" t="str">
        <f t="shared" si="24"/>
        <v>documentary</v>
      </c>
    </row>
    <row r="280" spans="1:21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tr">
        <f t="shared" si="20"/>
        <v>successful</v>
      </c>
      <c r="G280" s="4" t="s">
        <v>8219</v>
      </c>
      <c r="H280" s="4" t="s">
        <v>8224</v>
      </c>
      <c r="I280" s="4" t="s">
        <v>8246</v>
      </c>
      <c r="J280" s="4">
        <v>1350003539</v>
      </c>
      <c r="K280" s="13">
        <f t="shared" si="21"/>
        <v>41193.874293981484</v>
      </c>
      <c r="L280" s="4">
        <v>1347411539</v>
      </c>
      <c r="M280" s="13">
        <f t="shared" si="22"/>
        <v>41163.874293981484</v>
      </c>
      <c r="N280" s="4" t="b">
        <v>1</v>
      </c>
      <c r="O280" s="4">
        <v>415</v>
      </c>
      <c r="P280" s="4" t="b">
        <v>1</v>
      </c>
      <c r="Q280" s="4" t="s">
        <v>8269</v>
      </c>
      <c r="R280" s="17">
        <f>E280/D280*100</f>
        <v>150.34814814814814</v>
      </c>
      <c r="S280">
        <f>AVERAGEIF(O:O,O280,E:E)</f>
        <v>195034</v>
      </c>
      <c r="T280" t="str">
        <f t="shared" si="23"/>
        <v>film &amp; video</v>
      </c>
      <c r="U280" t="str">
        <f t="shared" si="24"/>
        <v>documentary</v>
      </c>
    </row>
    <row r="281" spans="1:21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tr">
        <f t="shared" si="20"/>
        <v>successful</v>
      </c>
      <c r="G281" s="4" t="s">
        <v>8219</v>
      </c>
      <c r="H281" s="4" t="s">
        <v>8224</v>
      </c>
      <c r="I281" s="4" t="s">
        <v>8246</v>
      </c>
      <c r="J281" s="4">
        <v>1488160860</v>
      </c>
      <c r="K281" s="13">
        <f t="shared" si="21"/>
        <v>42792.917361111111</v>
      </c>
      <c r="L281" s="4">
        <v>1485237096</v>
      </c>
      <c r="M281" s="13">
        <f t="shared" si="22"/>
        <v>42759.077500000007</v>
      </c>
      <c r="N281" s="4" t="b">
        <v>1</v>
      </c>
      <c r="O281" s="4">
        <v>305</v>
      </c>
      <c r="P281" s="4" t="b">
        <v>1</v>
      </c>
      <c r="Q281" s="4" t="s">
        <v>8269</v>
      </c>
      <c r="R281" s="17">
        <f>E281/D281*100</f>
        <v>157.31829411764707</v>
      </c>
      <c r="S281">
        <f>AVERAGEIF(O:O,O281,E:E)</f>
        <v>27916.555</v>
      </c>
      <c r="T281" t="str">
        <f t="shared" si="23"/>
        <v>film &amp; video</v>
      </c>
      <c r="U281" t="str">
        <f t="shared" si="24"/>
        <v>documentary</v>
      </c>
    </row>
    <row r="282" spans="1:21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tr">
        <f t="shared" si="20"/>
        <v>successful</v>
      </c>
      <c r="G282" s="4" t="s">
        <v>8219</v>
      </c>
      <c r="H282" s="4" t="s">
        <v>8224</v>
      </c>
      <c r="I282" s="4" t="s">
        <v>8246</v>
      </c>
      <c r="J282" s="4">
        <v>1401459035</v>
      </c>
      <c r="K282" s="13">
        <f t="shared" si="21"/>
        <v>41789.424016203702</v>
      </c>
      <c r="L282" s="4">
        <v>1397571035</v>
      </c>
      <c r="M282" s="13">
        <f t="shared" si="22"/>
        <v>41744.424016203702</v>
      </c>
      <c r="N282" s="4" t="b">
        <v>1</v>
      </c>
      <c r="O282" s="4">
        <v>2139</v>
      </c>
      <c r="P282" s="4" t="b">
        <v>1</v>
      </c>
      <c r="Q282" s="4" t="s">
        <v>8269</v>
      </c>
      <c r="R282" s="17">
        <f>E282/D282*100</f>
        <v>156.14400000000001</v>
      </c>
      <c r="S282">
        <f>AVERAGEIF(O:O,O282,E:E)</f>
        <v>117108</v>
      </c>
      <c r="T282" t="str">
        <f t="shared" si="23"/>
        <v>film &amp; video</v>
      </c>
      <c r="U282" t="str">
        <f t="shared" si="24"/>
        <v>documentary</v>
      </c>
    </row>
    <row r="283" spans="1:21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tr">
        <f t="shared" si="20"/>
        <v>successful</v>
      </c>
      <c r="G283" s="4" t="s">
        <v>8219</v>
      </c>
      <c r="H283" s="4" t="s">
        <v>8224</v>
      </c>
      <c r="I283" s="4" t="s">
        <v>8246</v>
      </c>
      <c r="J283" s="4">
        <v>1249932360</v>
      </c>
      <c r="K283" s="13">
        <f t="shared" si="21"/>
        <v>40035.643055555556</v>
      </c>
      <c r="L283" s="4">
        <v>1242532513</v>
      </c>
      <c r="M283" s="13">
        <f t="shared" si="22"/>
        <v>39949.996678240743</v>
      </c>
      <c r="N283" s="4" t="b">
        <v>1</v>
      </c>
      <c r="O283" s="4">
        <v>79</v>
      </c>
      <c r="P283" s="4" t="b">
        <v>1</v>
      </c>
      <c r="Q283" s="4" t="s">
        <v>8269</v>
      </c>
      <c r="R283" s="17">
        <f>E283/D283*100</f>
        <v>120.58763636363636</v>
      </c>
      <c r="S283">
        <f>AVERAGEIF(O:O,O283,E:E)</f>
        <v>5590.7553846153851</v>
      </c>
      <c r="T283" t="str">
        <f t="shared" si="23"/>
        <v>film &amp; video</v>
      </c>
      <c r="U283" t="str">
        <f t="shared" si="24"/>
        <v>documentary</v>
      </c>
    </row>
    <row r="284" spans="1:21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tr">
        <f t="shared" si="20"/>
        <v>successful</v>
      </c>
      <c r="G284" s="4" t="s">
        <v>8219</v>
      </c>
      <c r="H284" s="4" t="s">
        <v>8224</v>
      </c>
      <c r="I284" s="4" t="s">
        <v>8246</v>
      </c>
      <c r="J284" s="4">
        <v>1266876000</v>
      </c>
      <c r="K284" s="13">
        <f t="shared" si="21"/>
        <v>40231.75</v>
      </c>
      <c r="L284" s="4">
        <v>1263679492</v>
      </c>
      <c r="M284" s="13">
        <f t="shared" si="22"/>
        <v>40194.753379629634</v>
      </c>
      <c r="N284" s="4" t="b">
        <v>1</v>
      </c>
      <c r="O284" s="4">
        <v>179</v>
      </c>
      <c r="P284" s="4" t="b">
        <v>1</v>
      </c>
      <c r="Q284" s="4" t="s">
        <v>8269</v>
      </c>
      <c r="R284" s="17">
        <f>E284/D284*100</f>
        <v>101.18888888888888</v>
      </c>
      <c r="S284">
        <f>AVERAGEIF(O:O,O284,E:E)</f>
        <v>23315.4</v>
      </c>
      <c r="T284" t="str">
        <f t="shared" si="23"/>
        <v>film &amp; video</v>
      </c>
      <c r="U284" t="str">
        <f t="shared" si="24"/>
        <v>documentary</v>
      </c>
    </row>
    <row r="285" spans="1:21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tr">
        <f t="shared" si="20"/>
        <v>successful</v>
      </c>
      <c r="G285" s="4" t="s">
        <v>8219</v>
      </c>
      <c r="H285" s="4" t="s">
        <v>8224</v>
      </c>
      <c r="I285" s="4" t="s">
        <v>8246</v>
      </c>
      <c r="J285" s="4">
        <v>1306904340</v>
      </c>
      <c r="K285" s="13">
        <f t="shared" si="21"/>
        <v>40695.040972222225</v>
      </c>
      <c r="L285" s="4">
        <v>1305219744</v>
      </c>
      <c r="M285" s="13">
        <f t="shared" si="22"/>
        <v>40675.543333333335</v>
      </c>
      <c r="N285" s="4" t="b">
        <v>1</v>
      </c>
      <c r="O285" s="4">
        <v>202</v>
      </c>
      <c r="P285" s="4" t="b">
        <v>1</v>
      </c>
      <c r="Q285" s="4" t="s">
        <v>8269</v>
      </c>
      <c r="R285" s="17">
        <f>E285/D285*100</f>
        <v>114.27249999999999</v>
      </c>
      <c r="S285">
        <f>AVERAGEIF(O:O,O285,E:E)</f>
        <v>22082.010000000002</v>
      </c>
      <c r="T285" t="str">
        <f t="shared" si="23"/>
        <v>film &amp; video</v>
      </c>
      <c r="U285" t="str">
        <f t="shared" si="24"/>
        <v>documentary</v>
      </c>
    </row>
    <row r="286" spans="1:21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tr">
        <f t="shared" si="20"/>
        <v>successful</v>
      </c>
      <c r="G286" s="4" t="s">
        <v>8219</v>
      </c>
      <c r="H286" s="4" t="s">
        <v>8224</v>
      </c>
      <c r="I286" s="4" t="s">
        <v>8246</v>
      </c>
      <c r="J286" s="4">
        <v>1327167780</v>
      </c>
      <c r="K286" s="13">
        <f t="shared" si="21"/>
        <v>40929.571527777778</v>
      </c>
      <c r="L286" s="4">
        <v>1325007780</v>
      </c>
      <c r="M286" s="13">
        <f t="shared" si="22"/>
        <v>40904.571527777778</v>
      </c>
      <c r="N286" s="4" t="b">
        <v>1</v>
      </c>
      <c r="O286" s="4">
        <v>760</v>
      </c>
      <c r="P286" s="4" t="b">
        <v>1</v>
      </c>
      <c r="Q286" s="4" t="s">
        <v>8269</v>
      </c>
      <c r="R286" s="17">
        <f>E286/D286*100</f>
        <v>104.62615</v>
      </c>
      <c r="S286">
        <f>AVERAGEIF(O:O,O286,E:E)</f>
        <v>41850.46</v>
      </c>
      <c r="T286" t="str">
        <f t="shared" si="23"/>
        <v>film &amp; video</v>
      </c>
      <c r="U286" t="str">
        <f t="shared" si="24"/>
        <v>documentary</v>
      </c>
    </row>
    <row r="287" spans="1:21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tr">
        <f t="shared" si="20"/>
        <v>successful</v>
      </c>
      <c r="G287" s="4" t="s">
        <v>8219</v>
      </c>
      <c r="H287" s="4" t="s">
        <v>8224</v>
      </c>
      <c r="I287" s="4" t="s">
        <v>8246</v>
      </c>
      <c r="J287" s="4">
        <v>1379614128</v>
      </c>
      <c r="K287" s="13">
        <f t="shared" si="21"/>
        <v>41536.589444444449</v>
      </c>
      <c r="L287" s="4">
        <v>1377022128</v>
      </c>
      <c r="M287" s="13">
        <f t="shared" si="22"/>
        <v>41506.589444444449</v>
      </c>
      <c r="N287" s="4" t="b">
        <v>1</v>
      </c>
      <c r="O287" s="4">
        <v>563</v>
      </c>
      <c r="P287" s="4" t="b">
        <v>1</v>
      </c>
      <c r="Q287" s="4" t="s">
        <v>8269</v>
      </c>
      <c r="R287" s="17">
        <f>E287/D287*100</f>
        <v>228.82507142857142</v>
      </c>
      <c r="S287">
        <f>AVERAGEIF(O:O,O287,E:E)</f>
        <v>32035.51</v>
      </c>
      <c r="T287" t="str">
        <f t="shared" si="23"/>
        <v>film &amp; video</v>
      </c>
      <c r="U287" t="str">
        <f t="shared" si="24"/>
        <v>documentary</v>
      </c>
    </row>
    <row r="288" spans="1:21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tr">
        <f t="shared" si="20"/>
        <v>successful</v>
      </c>
      <c r="G288" s="4" t="s">
        <v>8219</v>
      </c>
      <c r="H288" s="4" t="s">
        <v>8224</v>
      </c>
      <c r="I288" s="4" t="s">
        <v>8246</v>
      </c>
      <c r="J288" s="4">
        <v>1364236524</v>
      </c>
      <c r="K288" s="13">
        <f t="shared" si="21"/>
        <v>41358.607916666668</v>
      </c>
      <c r="L288" s="4">
        <v>1360352124</v>
      </c>
      <c r="M288" s="13">
        <f t="shared" si="22"/>
        <v>41313.649583333332</v>
      </c>
      <c r="N288" s="4" t="b">
        <v>1</v>
      </c>
      <c r="O288" s="4">
        <v>135</v>
      </c>
      <c r="P288" s="4" t="b">
        <v>1</v>
      </c>
      <c r="Q288" s="4" t="s">
        <v>8269</v>
      </c>
      <c r="R288" s="17">
        <f>E288/D288*100</f>
        <v>109.15333333333332</v>
      </c>
      <c r="S288">
        <f>AVERAGEIF(O:O,O288,E:E)</f>
        <v>15483.666666666666</v>
      </c>
      <c r="T288" t="str">
        <f t="shared" si="23"/>
        <v>film &amp; video</v>
      </c>
      <c r="U288" t="str">
        <f t="shared" si="24"/>
        <v>documentary</v>
      </c>
    </row>
    <row r="289" spans="1:21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tr">
        <f t="shared" si="20"/>
        <v>successful</v>
      </c>
      <c r="G289" s="4" t="s">
        <v>8219</v>
      </c>
      <c r="H289" s="4" t="s">
        <v>8224</v>
      </c>
      <c r="I289" s="4" t="s">
        <v>8246</v>
      </c>
      <c r="J289" s="4">
        <v>1351828800</v>
      </c>
      <c r="K289" s="13">
        <f t="shared" si="21"/>
        <v>41215</v>
      </c>
      <c r="L289" s="4">
        <v>1349160018</v>
      </c>
      <c r="M289" s="13">
        <f t="shared" si="22"/>
        <v>41184.111319444448</v>
      </c>
      <c r="N289" s="4" t="b">
        <v>1</v>
      </c>
      <c r="O289" s="4">
        <v>290</v>
      </c>
      <c r="P289" s="4" t="b">
        <v>1</v>
      </c>
      <c r="Q289" s="4" t="s">
        <v>8269</v>
      </c>
      <c r="R289" s="17">
        <f>E289/D289*100</f>
        <v>176.29999999999998</v>
      </c>
      <c r="S289">
        <f>AVERAGEIF(O:O,O289,E:E)</f>
        <v>70902.006666666668</v>
      </c>
      <c r="T289" t="str">
        <f t="shared" si="23"/>
        <v>film &amp; video</v>
      </c>
      <c r="U289" t="str">
        <f t="shared" si="24"/>
        <v>documentary</v>
      </c>
    </row>
    <row r="290" spans="1:21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tr">
        <f t="shared" si="20"/>
        <v>successful</v>
      </c>
      <c r="G290" s="4" t="s">
        <v>8219</v>
      </c>
      <c r="H290" s="4" t="s">
        <v>8224</v>
      </c>
      <c r="I290" s="4" t="s">
        <v>8246</v>
      </c>
      <c r="J290" s="4">
        <v>1340683393</v>
      </c>
      <c r="K290" s="13">
        <f t="shared" si="21"/>
        <v>41086.002233796295</v>
      </c>
      <c r="L290" s="4">
        <v>1337659393</v>
      </c>
      <c r="M290" s="13">
        <f t="shared" si="22"/>
        <v>41051.002233796295</v>
      </c>
      <c r="N290" s="4" t="b">
        <v>1</v>
      </c>
      <c r="O290" s="4">
        <v>447</v>
      </c>
      <c r="P290" s="4" t="b">
        <v>1</v>
      </c>
      <c r="Q290" s="4" t="s">
        <v>8269</v>
      </c>
      <c r="R290" s="17">
        <f>E290/D290*100</f>
        <v>103.21061999999999</v>
      </c>
      <c r="S290">
        <f>AVERAGEIF(O:O,O290,E:E)</f>
        <v>51605.31</v>
      </c>
      <c r="T290" t="str">
        <f t="shared" si="23"/>
        <v>film &amp; video</v>
      </c>
      <c r="U290" t="str">
        <f t="shared" si="24"/>
        <v>documentary</v>
      </c>
    </row>
    <row r="291" spans="1:21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tr">
        <f t="shared" si="20"/>
        <v>successful</v>
      </c>
      <c r="G291" s="4" t="s">
        <v>8219</v>
      </c>
      <c r="H291" s="4" t="s">
        <v>8225</v>
      </c>
      <c r="I291" s="4" t="s">
        <v>8247</v>
      </c>
      <c r="J291" s="4">
        <v>1383389834</v>
      </c>
      <c r="K291" s="13">
        <f t="shared" si="21"/>
        <v>41580.28974537037</v>
      </c>
      <c r="L291" s="4">
        <v>1380797834</v>
      </c>
      <c r="M291" s="13">
        <f t="shared" si="22"/>
        <v>41550.28974537037</v>
      </c>
      <c r="N291" s="4" t="b">
        <v>1</v>
      </c>
      <c r="O291" s="4">
        <v>232</v>
      </c>
      <c r="P291" s="4" t="b">
        <v>1</v>
      </c>
      <c r="Q291" s="4" t="s">
        <v>8269</v>
      </c>
      <c r="R291" s="17">
        <f>E291/D291*100</f>
        <v>104.82000000000001</v>
      </c>
      <c r="S291">
        <f>AVERAGEIF(O:O,O291,E:E)</f>
        <v>15723</v>
      </c>
      <c r="T291" t="str">
        <f t="shared" si="23"/>
        <v>film &amp; video</v>
      </c>
      <c r="U291" t="str">
        <f t="shared" si="24"/>
        <v>documentary</v>
      </c>
    </row>
    <row r="292" spans="1:21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tr">
        <f t="shared" si="20"/>
        <v>successful</v>
      </c>
      <c r="G292" s="4" t="s">
        <v>8219</v>
      </c>
      <c r="H292" s="4" t="s">
        <v>8224</v>
      </c>
      <c r="I292" s="4" t="s">
        <v>8246</v>
      </c>
      <c r="J292" s="4">
        <v>1296633540</v>
      </c>
      <c r="K292" s="13">
        <f t="shared" si="21"/>
        <v>40576.165972222225</v>
      </c>
      <c r="L292" s="4">
        <v>1292316697</v>
      </c>
      <c r="M292" s="13">
        <f t="shared" si="22"/>
        <v>40526.202511574076</v>
      </c>
      <c r="N292" s="4" t="b">
        <v>1</v>
      </c>
      <c r="O292" s="4">
        <v>168</v>
      </c>
      <c r="P292" s="4" t="b">
        <v>1</v>
      </c>
      <c r="Q292" s="4" t="s">
        <v>8269</v>
      </c>
      <c r="R292" s="17">
        <f>E292/D292*100</f>
        <v>106.68444444444445</v>
      </c>
      <c r="S292">
        <f>AVERAGEIF(O:O,O292,E:E)</f>
        <v>8352.33</v>
      </c>
      <c r="T292" t="str">
        <f t="shared" si="23"/>
        <v>film &amp; video</v>
      </c>
      <c r="U292" t="str">
        <f t="shared" si="24"/>
        <v>documentary</v>
      </c>
    </row>
    <row r="293" spans="1:21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tr">
        <f t="shared" si="20"/>
        <v>successful</v>
      </c>
      <c r="G293" s="4" t="s">
        <v>8219</v>
      </c>
      <c r="H293" s="4" t="s">
        <v>8224</v>
      </c>
      <c r="I293" s="4" t="s">
        <v>8246</v>
      </c>
      <c r="J293" s="4">
        <v>1367366460</v>
      </c>
      <c r="K293" s="13">
        <f t="shared" si="21"/>
        <v>41394.834027777782</v>
      </c>
      <c r="L293" s="4">
        <v>1365791246</v>
      </c>
      <c r="M293" s="13">
        <f t="shared" si="22"/>
        <v>41376.602384259262</v>
      </c>
      <c r="N293" s="4" t="b">
        <v>1</v>
      </c>
      <c r="O293" s="4">
        <v>128</v>
      </c>
      <c r="P293" s="4" t="b">
        <v>1</v>
      </c>
      <c r="Q293" s="4" t="s">
        <v>8269</v>
      </c>
      <c r="R293" s="17">
        <f>E293/D293*100</f>
        <v>120.02</v>
      </c>
      <c r="S293">
        <f>AVERAGEIF(O:O,O293,E:E)</f>
        <v>12864.142857142857</v>
      </c>
      <c r="T293" t="str">
        <f t="shared" si="23"/>
        <v>film &amp; video</v>
      </c>
      <c r="U293" t="str">
        <f t="shared" si="24"/>
        <v>documentary</v>
      </c>
    </row>
    <row r="294" spans="1:21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tr">
        <f t="shared" si="20"/>
        <v>successful</v>
      </c>
      <c r="G294" s="4" t="s">
        <v>8219</v>
      </c>
      <c r="H294" s="4" t="s">
        <v>8224</v>
      </c>
      <c r="I294" s="4" t="s">
        <v>8246</v>
      </c>
      <c r="J294" s="4">
        <v>1319860740</v>
      </c>
      <c r="K294" s="13">
        <f t="shared" si="21"/>
        <v>40844.999305555561</v>
      </c>
      <c r="L294" s="4">
        <v>1317064599</v>
      </c>
      <c r="M294" s="13">
        <f t="shared" si="22"/>
        <v>40812.636562500003</v>
      </c>
      <c r="N294" s="4" t="b">
        <v>1</v>
      </c>
      <c r="O294" s="4">
        <v>493</v>
      </c>
      <c r="P294" s="4" t="b">
        <v>1</v>
      </c>
      <c r="Q294" s="4" t="s">
        <v>8269</v>
      </c>
      <c r="R294" s="17">
        <f>E294/D294*100</f>
        <v>101.50693333333334</v>
      </c>
      <c r="S294">
        <f>AVERAGEIF(O:O,O294,E:E)</f>
        <v>52669.99</v>
      </c>
      <c r="T294" t="str">
        <f t="shared" si="23"/>
        <v>film &amp; video</v>
      </c>
      <c r="U294" t="str">
        <f t="shared" si="24"/>
        <v>documentary</v>
      </c>
    </row>
    <row r="295" spans="1:21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tr">
        <f t="shared" si="20"/>
        <v>successful</v>
      </c>
      <c r="G295" s="4" t="s">
        <v>8219</v>
      </c>
      <c r="H295" s="4" t="s">
        <v>8224</v>
      </c>
      <c r="I295" s="4" t="s">
        <v>8246</v>
      </c>
      <c r="J295" s="4">
        <v>1398009714</v>
      </c>
      <c r="K295" s="13">
        <f t="shared" si="21"/>
        <v>41749.501319444447</v>
      </c>
      <c r="L295" s="4">
        <v>1395417714</v>
      </c>
      <c r="M295" s="13">
        <f t="shared" si="22"/>
        <v>41719.501319444447</v>
      </c>
      <c r="N295" s="4" t="b">
        <v>1</v>
      </c>
      <c r="O295" s="4">
        <v>131</v>
      </c>
      <c r="P295" s="4" t="b">
        <v>1</v>
      </c>
      <c r="Q295" s="4" t="s">
        <v>8269</v>
      </c>
      <c r="R295" s="17">
        <f>E295/D295*100</f>
        <v>101.38461538461539</v>
      </c>
      <c r="S295">
        <f>AVERAGEIF(O:O,O295,E:E)</f>
        <v>15264.625</v>
      </c>
      <c r="T295" t="str">
        <f t="shared" si="23"/>
        <v>film &amp; video</v>
      </c>
      <c r="U295" t="str">
        <f t="shared" si="24"/>
        <v>documentary</v>
      </c>
    </row>
    <row r="296" spans="1:21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tr">
        <f t="shared" si="20"/>
        <v>successful</v>
      </c>
      <c r="G296" s="4" t="s">
        <v>8219</v>
      </c>
      <c r="H296" s="4" t="s">
        <v>8224</v>
      </c>
      <c r="I296" s="4" t="s">
        <v>8246</v>
      </c>
      <c r="J296" s="4">
        <v>1279555200</v>
      </c>
      <c r="K296" s="13">
        <f t="shared" si="21"/>
        <v>40378.5</v>
      </c>
      <c r="L296" s="4">
        <v>1276480894</v>
      </c>
      <c r="M296" s="13">
        <f t="shared" si="22"/>
        <v>40342.917754629634</v>
      </c>
      <c r="N296" s="4" t="b">
        <v>1</v>
      </c>
      <c r="O296" s="4">
        <v>50</v>
      </c>
      <c r="P296" s="4" t="b">
        <v>1</v>
      </c>
      <c r="Q296" s="4" t="s">
        <v>8269</v>
      </c>
      <c r="R296" s="17">
        <f>E296/D296*100</f>
        <v>100</v>
      </c>
      <c r="S296">
        <f>AVERAGEIF(O:O,O296,E:E)</f>
        <v>3773.9390909090912</v>
      </c>
      <c r="T296" t="str">
        <f t="shared" si="23"/>
        <v>film &amp; video</v>
      </c>
      <c r="U296" t="str">
        <f t="shared" si="24"/>
        <v>documentary</v>
      </c>
    </row>
    <row r="297" spans="1:21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tr">
        <f t="shared" si="20"/>
        <v>successful</v>
      </c>
      <c r="G297" s="4" t="s">
        <v>8219</v>
      </c>
      <c r="H297" s="4" t="s">
        <v>8224</v>
      </c>
      <c r="I297" s="4" t="s">
        <v>8246</v>
      </c>
      <c r="J297" s="4">
        <v>1383264000</v>
      </c>
      <c r="K297" s="13">
        <f t="shared" si="21"/>
        <v>41578.833333333336</v>
      </c>
      <c r="L297" s="4">
        <v>1378080409</v>
      </c>
      <c r="M297" s="13">
        <f t="shared" si="22"/>
        <v>41518.838067129633</v>
      </c>
      <c r="N297" s="4" t="b">
        <v>1</v>
      </c>
      <c r="O297" s="4">
        <v>665</v>
      </c>
      <c r="P297" s="4" t="b">
        <v>1</v>
      </c>
      <c r="Q297" s="4" t="s">
        <v>8269</v>
      </c>
      <c r="R297" s="17">
        <f>E297/D297*100</f>
        <v>133.10911999999999</v>
      </c>
      <c r="S297">
        <f>AVERAGEIF(O:O,O297,E:E)</f>
        <v>66554.559999999998</v>
      </c>
      <c r="T297" t="str">
        <f t="shared" si="23"/>
        <v>film &amp; video</v>
      </c>
      <c r="U297" t="str">
        <f t="shared" si="24"/>
        <v>documentary</v>
      </c>
    </row>
    <row r="298" spans="1:21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tr">
        <f t="shared" si="20"/>
        <v>successful</v>
      </c>
      <c r="G298" s="4" t="s">
        <v>8219</v>
      </c>
      <c r="H298" s="4" t="s">
        <v>8224</v>
      </c>
      <c r="I298" s="4" t="s">
        <v>8246</v>
      </c>
      <c r="J298" s="4">
        <v>1347017083</v>
      </c>
      <c r="K298" s="13">
        <f t="shared" si="21"/>
        <v>41159.308831018519</v>
      </c>
      <c r="L298" s="4">
        <v>1344857083</v>
      </c>
      <c r="M298" s="13">
        <f t="shared" si="22"/>
        <v>41134.308831018519</v>
      </c>
      <c r="N298" s="4" t="b">
        <v>1</v>
      </c>
      <c r="O298" s="4">
        <v>129</v>
      </c>
      <c r="P298" s="4" t="b">
        <v>1</v>
      </c>
      <c r="Q298" s="4" t="s">
        <v>8269</v>
      </c>
      <c r="R298" s="17">
        <f>E298/D298*100</f>
        <v>118.72620000000001</v>
      </c>
      <c r="S298">
        <f>AVERAGEIF(O:O,O298,E:E)</f>
        <v>24557.775000000001</v>
      </c>
      <c r="T298" t="str">
        <f t="shared" si="23"/>
        <v>film &amp; video</v>
      </c>
      <c r="U298" t="str">
        <f t="shared" si="24"/>
        <v>documentary</v>
      </c>
    </row>
    <row r="299" spans="1:21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tr">
        <f t="shared" si="20"/>
        <v>successful</v>
      </c>
      <c r="G299" s="4" t="s">
        <v>8219</v>
      </c>
      <c r="H299" s="4" t="s">
        <v>8224</v>
      </c>
      <c r="I299" s="4" t="s">
        <v>8246</v>
      </c>
      <c r="J299" s="4">
        <v>1430452740</v>
      </c>
      <c r="K299" s="13">
        <f t="shared" si="21"/>
        <v>42124.999305555561</v>
      </c>
      <c r="L299" s="4">
        <v>1427390901</v>
      </c>
      <c r="M299" s="13">
        <f t="shared" si="22"/>
        <v>42089.561354166675</v>
      </c>
      <c r="N299" s="4" t="b">
        <v>1</v>
      </c>
      <c r="O299" s="4">
        <v>142</v>
      </c>
      <c r="P299" s="4" t="b">
        <v>1</v>
      </c>
      <c r="Q299" s="4" t="s">
        <v>8269</v>
      </c>
      <c r="R299" s="17">
        <f>E299/D299*100</f>
        <v>100.64</v>
      </c>
      <c r="S299">
        <f>AVERAGEIF(O:O,O299,E:E)</f>
        <v>12681</v>
      </c>
      <c r="T299" t="str">
        <f t="shared" si="23"/>
        <v>film &amp; video</v>
      </c>
      <c r="U299" t="str">
        <f t="shared" si="24"/>
        <v>documentary</v>
      </c>
    </row>
    <row r="300" spans="1:21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tr">
        <f t="shared" si="20"/>
        <v>successful</v>
      </c>
      <c r="G300" s="4" t="s">
        <v>8219</v>
      </c>
      <c r="H300" s="4" t="s">
        <v>8224</v>
      </c>
      <c r="I300" s="4" t="s">
        <v>8246</v>
      </c>
      <c r="J300" s="4">
        <v>1399669200</v>
      </c>
      <c r="K300" s="13">
        <f t="shared" si="21"/>
        <v>41768.708333333336</v>
      </c>
      <c r="L300" s="4">
        <v>1394536048</v>
      </c>
      <c r="M300" s="13">
        <f t="shared" si="22"/>
        <v>41709.296851851854</v>
      </c>
      <c r="N300" s="4" t="b">
        <v>1</v>
      </c>
      <c r="O300" s="4">
        <v>2436</v>
      </c>
      <c r="P300" s="4" t="b">
        <v>1</v>
      </c>
      <c r="Q300" s="4" t="s">
        <v>8269</v>
      </c>
      <c r="R300" s="17">
        <f>E300/D300*100</f>
        <v>108.93241269841269</v>
      </c>
      <c r="S300">
        <f>AVERAGEIF(O:O,O300,E:E)</f>
        <v>137254.84</v>
      </c>
      <c r="T300" t="str">
        <f t="shared" si="23"/>
        <v>film &amp; video</v>
      </c>
      <c r="U300" t="str">
        <f t="shared" si="24"/>
        <v>documentary</v>
      </c>
    </row>
    <row r="301" spans="1:21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tr">
        <f t="shared" si="20"/>
        <v>successful</v>
      </c>
      <c r="G301" s="4" t="s">
        <v>8219</v>
      </c>
      <c r="H301" s="4" t="s">
        <v>8224</v>
      </c>
      <c r="I301" s="4" t="s">
        <v>8246</v>
      </c>
      <c r="J301" s="4">
        <v>1289975060</v>
      </c>
      <c r="K301" s="13">
        <f t="shared" si="21"/>
        <v>40499.100231481483</v>
      </c>
      <c r="L301" s="4">
        <v>1287379460</v>
      </c>
      <c r="M301" s="13">
        <f t="shared" si="22"/>
        <v>40469.058564814819</v>
      </c>
      <c r="N301" s="4" t="b">
        <v>1</v>
      </c>
      <c r="O301" s="4">
        <v>244</v>
      </c>
      <c r="P301" s="4" t="b">
        <v>1</v>
      </c>
      <c r="Q301" s="4" t="s">
        <v>8269</v>
      </c>
      <c r="R301" s="17">
        <f>E301/D301*100</f>
        <v>178.95250000000001</v>
      </c>
      <c r="S301">
        <f>AVERAGEIF(O:O,O301,E:E)</f>
        <v>17669.625</v>
      </c>
      <c r="T301" t="str">
        <f t="shared" si="23"/>
        <v>film &amp; video</v>
      </c>
      <c r="U301" t="str">
        <f t="shared" si="24"/>
        <v>documentary</v>
      </c>
    </row>
    <row r="302" spans="1:21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tr">
        <f t="shared" si="20"/>
        <v>successful</v>
      </c>
      <c r="G302" s="4" t="s">
        <v>8219</v>
      </c>
      <c r="H302" s="4" t="s">
        <v>8224</v>
      </c>
      <c r="I302" s="4" t="s">
        <v>8246</v>
      </c>
      <c r="J302" s="4">
        <v>1303686138</v>
      </c>
      <c r="K302" s="13">
        <f t="shared" si="21"/>
        <v>40657.793263888889</v>
      </c>
      <c r="L302" s="4">
        <v>1301007738</v>
      </c>
      <c r="M302" s="13">
        <f t="shared" si="22"/>
        <v>40626.793263888889</v>
      </c>
      <c r="N302" s="4" t="b">
        <v>1</v>
      </c>
      <c r="O302" s="4">
        <v>298</v>
      </c>
      <c r="P302" s="4" t="b">
        <v>1</v>
      </c>
      <c r="Q302" s="4" t="s">
        <v>8269</v>
      </c>
      <c r="R302" s="17">
        <f>E302/D302*100</f>
        <v>101.72264</v>
      </c>
      <c r="S302">
        <f>AVERAGEIF(O:O,O302,E:E)</f>
        <v>25430.66</v>
      </c>
      <c r="T302" t="str">
        <f t="shared" si="23"/>
        <v>film &amp; video</v>
      </c>
      <c r="U302" t="str">
        <f t="shared" si="24"/>
        <v>documentary</v>
      </c>
    </row>
    <row r="303" spans="1:21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tr">
        <f t="shared" si="20"/>
        <v>successful</v>
      </c>
      <c r="G303" s="4" t="s">
        <v>8219</v>
      </c>
      <c r="H303" s="4" t="s">
        <v>8224</v>
      </c>
      <c r="I303" s="4" t="s">
        <v>8246</v>
      </c>
      <c r="J303" s="4">
        <v>1363711335</v>
      </c>
      <c r="K303" s="13">
        <f t="shared" si="21"/>
        <v>41352.529340277782</v>
      </c>
      <c r="L303" s="4">
        <v>1360258935</v>
      </c>
      <c r="M303" s="13">
        <f t="shared" si="22"/>
        <v>41312.571006944447</v>
      </c>
      <c r="N303" s="4" t="b">
        <v>1</v>
      </c>
      <c r="O303" s="4">
        <v>251</v>
      </c>
      <c r="P303" s="4" t="b">
        <v>1</v>
      </c>
      <c r="Q303" s="4" t="s">
        <v>8269</v>
      </c>
      <c r="R303" s="17">
        <f>E303/D303*100</f>
        <v>118.73499999999999</v>
      </c>
      <c r="S303">
        <f>AVERAGEIF(O:O,O303,E:E)</f>
        <v>18282.016666666666</v>
      </c>
      <c r="T303" t="str">
        <f t="shared" si="23"/>
        <v>film &amp; video</v>
      </c>
      <c r="U303" t="str">
        <f t="shared" si="24"/>
        <v>documentary</v>
      </c>
    </row>
    <row r="304" spans="1:21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tr">
        <f t="shared" si="20"/>
        <v>successful</v>
      </c>
      <c r="G304" s="4" t="s">
        <v>8219</v>
      </c>
      <c r="H304" s="4" t="s">
        <v>8224</v>
      </c>
      <c r="I304" s="4" t="s">
        <v>8246</v>
      </c>
      <c r="J304" s="4">
        <v>1330115638</v>
      </c>
      <c r="K304" s="13">
        <f t="shared" si="21"/>
        <v>40963.690254629633</v>
      </c>
      <c r="L304" s="4">
        <v>1327523638</v>
      </c>
      <c r="M304" s="13">
        <f t="shared" si="22"/>
        <v>40933.690254629633</v>
      </c>
      <c r="N304" s="4" t="b">
        <v>1</v>
      </c>
      <c r="O304" s="4">
        <v>108</v>
      </c>
      <c r="P304" s="4" t="b">
        <v>1</v>
      </c>
      <c r="Q304" s="4" t="s">
        <v>8269</v>
      </c>
      <c r="R304" s="17">
        <f>E304/D304*100</f>
        <v>100.46</v>
      </c>
      <c r="S304">
        <f>AVERAGEIF(O:O,O304,E:E)</f>
        <v>7348.954999999999</v>
      </c>
      <c r="T304" t="str">
        <f t="shared" si="23"/>
        <v>film &amp; video</v>
      </c>
      <c r="U304" t="str">
        <f t="shared" si="24"/>
        <v>documentary</v>
      </c>
    </row>
    <row r="305" spans="1:21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tr">
        <f t="shared" si="20"/>
        <v>successful</v>
      </c>
      <c r="G305" s="4" t="s">
        <v>8219</v>
      </c>
      <c r="H305" s="4" t="s">
        <v>8224</v>
      </c>
      <c r="I305" s="4" t="s">
        <v>8246</v>
      </c>
      <c r="J305" s="4">
        <v>1338601346</v>
      </c>
      <c r="K305" s="13">
        <f t="shared" si="21"/>
        <v>41061.904467592598</v>
      </c>
      <c r="L305" s="4">
        <v>1336009346</v>
      </c>
      <c r="M305" s="13">
        <f t="shared" si="22"/>
        <v>41031.904467592598</v>
      </c>
      <c r="N305" s="4" t="b">
        <v>1</v>
      </c>
      <c r="O305" s="4">
        <v>82</v>
      </c>
      <c r="P305" s="4" t="b">
        <v>1</v>
      </c>
      <c r="Q305" s="4" t="s">
        <v>8269</v>
      </c>
      <c r="R305" s="17">
        <f>E305/D305*100</f>
        <v>137.46666666666667</v>
      </c>
      <c r="S305">
        <f>AVERAGEIF(O:O,O305,E:E)</f>
        <v>5487.2133333333331</v>
      </c>
      <c r="T305" t="str">
        <f t="shared" si="23"/>
        <v>film &amp; video</v>
      </c>
      <c r="U305" t="str">
        <f t="shared" si="24"/>
        <v>documentary</v>
      </c>
    </row>
    <row r="306" spans="1:21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tr">
        <f t="shared" si="20"/>
        <v>successful</v>
      </c>
      <c r="G306" s="4" t="s">
        <v>8219</v>
      </c>
      <c r="H306" s="4" t="s">
        <v>8224</v>
      </c>
      <c r="I306" s="4" t="s">
        <v>8246</v>
      </c>
      <c r="J306" s="4">
        <v>1346464800</v>
      </c>
      <c r="K306" s="13">
        <f t="shared" si="21"/>
        <v>41152.916666666672</v>
      </c>
      <c r="L306" s="4">
        <v>1343096197</v>
      </c>
      <c r="M306" s="13">
        <f t="shared" si="22"/>
        <v>41113.928206018521</v>
      </c>
      <c r="N306" s="4" t="b">
        <v>1</v>
      </c>
      <c r="O306" s="4">
        <v>74</v>
      </c>
      <c r="P306" s="4" t="b">
        <v>1</v>
      </c>
      <c r="Q306" s="4" t="s">
        <v>8269</v>
      </c>
      <c r="R306" s="17">
        <f>E306/D306*100</f>
        <v>231.64705882352939</v>
      </c>
      <c r="S306">
        <f>AVERAGEIF(O:O,O306,E:E)</f>
        <v>5084.2892307692318</v>
      </c>
      <c r="T306" t="str">
        <f t="shared" si="23"/>
        <v>film &amp; video</v>
      </c>
      <c r="U306" t="str">
        <f t="shared" si="24"/>
        <v>documentary</v>
      </c>
    </row>
    <row r="307" spans="1:21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tr">
        <f t="shared" si="20"/>
        <v>successful</v>
      </c>
      <c r="G307" s="4" t="s">
        <v>8219</v>
      </c>
      <c r="H307" s="4" t="s">
        <v>8224</v>
      </c>
      <c r="I307" s="4" t="s">
        <v>8246</v>
      </c>
      <c r="J307" s="4">
        <v>1331392049</v>
      </c>
      <c r="K307" s="13">
        <f t="shared" si="21"/>
        <v>40978.463530092595</v>
      </c>
      <c r="L307" s="4">
        <v>1328800049</v>
      </c>
      <c r="M307" s="13">
        <f t="shared" si="22"/>
        <v>40948.463530092595</v>
      </c>
      <c r="N307" s="4" t="b">
        <v>1</v>
      </c>
      <c r="O307" s="4">
        <v>189</v>
      </c>
      <c r="P307" s="4" t="b">
        <v>1</v>
      </c>
      <c r="Q307" s="4" t="s">
        <v>8269</v>
      </c>
      <c r="R307" s="17">
        <f>E307/D307*100</f>
        <v>130.33333333333331</v>
      </c>
      <c r="S307">
        <f>AVERAGEIF(O:O,O307,E:E)</f>
        <v>11819.584999999999</v>
      </c>
      <c r="T307" t="str">
        <f t="shared" si="23"/>
        <v>film &amp; video</v>
      </c>
      <c r="U307" t="str">
        <f t="shared" si="24"/>
        <v>documentary</v>
      </c>
    </row>
    <row r="308" spans="1:21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tr">
        <f t="shared" si="20"/>
        <v>successful</v>
      </c>
      <c r="G308" s="4" t="s">
        <v>8219</v>
      </c>
      <c r="H308" s="4" t="s">
        <v>8224</v>
      </c>
      <c r="I308" s="4" t="s">
        <v>8246</v>
      </c>
      <c r="J308" s="4">
        <v>1363806333</v>
      </c>
      <c r="K308" s="13">
        <f t="shared" si="21"/>
        <v>41353.628854166673</v>
      </c>
      <c r="L308" s="4">
        <v>1362081933</v>
      </c>
      <c r="M308" s="13">
        <f t="shared" si="22"/>
        <v>41333.670520833337</v>
      </c>
      <c r="N308" s="4" t="b">
        <v>1</v>
      </c>
      <c r="O308" s="4">
        <v>80</v>
      </c>
      <c r="P308" s="4" t="b">
        <v>1</v>
      </c>
      <c r="Q308" s="4" t="s">
        <v>8269</v>
      </c>
      <c r="R308" s="17">
        <f>E308/D308*100</f>
        <v>292.89999999999998</v>
      </c>
      <c r="S308">
        <f>AVERAGEIF(O:O,O308,E:E)</f>
        <v>7609</v>
      </c>
      <c r="T308" t="str">
        <f t="shared" si="23"/>
        <v>film &amp; video</v>
      </c>
      <c r="U308" t="str">
        <f t="shared" si="24"/>
        <v>documentary</v>
      </c>
    </row>
    <row r="309" spans="1:21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tr">
        <f t="shared" si="20"/>
        <v>successful</v>
      </c>
      <c r="G309" s="4" t="s">
        <v>8219</v>
      </c>
      <c r="H309" s="4" t="s">
        <v>8224</v>
      </c>
      <c r="I309" s="4" t="s">
        <v>8246</v>
      </c>
      <c r="J309" s="4">
        <v>1360276801</v>
      </c>
      <c r="K309" s="13">
        <f t="shared" si="21"/>
        <v>41312.777789351851</v>
      </c>
      <c r="L309" s="4">
        <v>1357684801</v>
      </c>
      <c r="M309" s="13">
        <f t="shared" si="22"/>
        <v>41282.777789351851</v>
      </c>
      <c r="N309" s="4" t="b">
        <v>1</v>
      </c>
      <c r="O309" s="4">
        <v>576</v>
      </c>
      <c r="P309" s="4" t="b">
        <v>1</v>
      </c>
      <c r="Q309" s="4" t="s">
        <v>8269</v>
      </c>
      <c r="R309" s="17">
        <f>E309/D309*100</f>
        <v>111.31818181818183</v>
      </c>
      <c r="S309">
        <f>AVERAGEIF(O:O,O309,E:E)</f>
        <v>24490</v>
      </c>
      <c r="T309" t="str">
        <f t="shared" si="23"/>
        <v>film &amp; video</v>
      </c>
      <c r="U309" t="str">
        <f t="shared" si="24"/>
        <v>documentary</v>
      </c>
    </row>
    <row r="310" spans="1:21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tr">
        <f t="shared" si="20"/>
        <v>successful</v>
      </c>
      <c r="G310" s="4" t="s">
        <v>8219</v>
      </c>
      <c r="H310" s="4" t="s">
        <v>8224</v>
      </c>
      <c r="I310" s="4" t="s">
        <v>8246</v>
      </c>
      <c r="J310" s="4">
        <v>1299775210</v>
      </c>
      <c r="K310" s="13">
        <f t="shared" si="21"/>
        <v>40612.52789351852</v>
      </c>
      <c r="L310" s="4">
        <v>1295887210</v>
      </c>
      <c r="M310" s="13">
        <f t="shared" si="22"/>
        <v>40567.52789351852</v>
      </c>
      <c r="N310" s="4" t="b">
        <v>1</v>
      </c>
      <c r="O310" s="4">
        <v>202</v>
      </c>
      <c r="P310" s="4" t="b">
        <v>1</v>
      </c>
      <c r="Q310" s="4" t="s">
        <v>8269</v>
      </c>
      <c r="R310" s="17">
        <f>E310/D310*100</f>
        <v>105.56666666666668</v>
      </c>
      <c r="S310">
        <f>AVERAGEIF(O:O,O310,E:E)</f>
        <v>22082.010000000002</v>
      </c>
      <c r="T310" t="str">
        <f t="shared" si="23"/>
        <v>film &amp; video</v>
      </c>
      <c r="U310" t="str">
        <f t="shared" si="24"/>
        <v>documentary</v>
      </c>
    </row>
    <row r="311" spans="1:21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tr">
        <f t="shared" si="20"/>
        <v>successful</v>
      </c>
      <c r="G311" s="4" t="s">
        <v>8219</v>
      </c>
      <c r="H311" s="4" t="s">
        <v>8224</v>
      </c>
      <c r="I311" s="4" t="s">
        <v>8246</v>
      </c>
      <c r="J311" s="4">
        <v>1346695334</v>
      </c>
      <c r="K311" s="13">
        <f t="shared" si="21"/>
        <v>41155.58488425926</v>
      </c>
      <c r="L311" s="4">
        <v>1344880934</v>
      </c>
      <c r="M311" s="13">
        <f t="shared" si="22"/>
        <v>41134.58488425926</v>
      </c>
      <c r="N311" s="4" t="b">
        <v>1</v>
      </c>
      <c r="O311" s="4">
        <v>238</v>
      </c>
      <c r="P311" s="4" t="b">
        <v>1</v>
      </c>
      <c r="Q311" s="4" t="s">
        <v>8269</v>
      </c>
      <c r="R311" s="17">
        <f>E311/D311*100</f>
        <v>118.94444444444446</v>
      </c>
      <c r="S311">
        <f>AVERAGEIF(O:O,O311,E:E)</f>
        <v>22202.625</v>
      </c>
      <c r="T311" t="str">
        <f t="shared" si="23"/>
        <v>film &amp; video</v>
      </c>
      <c r="U311" t="str">
        <f t="shared" si="24"/>
        <v>documentary</v>
      </c>
    </row>
    <row r="312" spans="1:21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tr">
        <f t="shared" si="20"/>
        <v>successful</v>
      </c>
      <c r="G312" s="4" t="s">
        <v>8219</v>
      </c>
      <c r="H312" s="4" t="s">
        <v>8224</v>
      </c>
      <c r="I312" s="4" t="s">
        <v>8246</v>
      </c>
      <c r="J312" s="4">
        <v>1319076000</v>
      </c>
      <c r="K312" s="13">
        <f t="shared" si="21"/>
        <v>40835.916666666672</v>
      </c>
      <c r="L312" s="4">
        <v>1317788623</v>
      </c>
      <c r="M312" s="13">
        <f t="shared" si="22"/>
        <v>40821.016469907408</v>
      </c>
      <c r="N312" s="4" t="b">
        <v>1</v>
      </c>
      <c r="O312" s="4">
        <v>36</v>
      </c>
      <c r="P312" s="4" t="b">
        <v>1</v>
      </c>
      <c r="Q312" s="4" t="s">
        <v>8269</v>
      </c>
      <c r="R312" s="17">
        <f>E312/D312*100</f>
        <v>104.129</v>
      </c>
      <c r="S312">
        <f>AVERAGEIF(O:O,O312,E:E)</f>
        <v>2893.0464999999999</v>
      </c>
      <c r="T312" t="str">
        <f t="shared" si="23"/>
        <v>film &amp; video</v>
      </c>
      <c r="U312" t="str">
        <f t="shared" si="24"/>
        <v>documentary</v>
      </c>
    </row>
    <row r="313" spans="1:21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tr">
        <f t="shared" si="20"/>
        <v>successful</v>
      </c>
      <c r="G313" s="4" t="s">
        <v>8219</v>
      </c>
      <c r="H313" s="4" t="s">
        <v>8224</v>
      </c>
      <c r="I313" s="4" t="s">
        <v>8246</v>
      </c>
      <c r="J313" s="4">
        <v>1325404740</v>
      </c>
      <c r="K313" s="13">
        <f t="shared" si="21"/>
        <v>40909.165972222225</v>
      </c>
      <c r="L313" s="4">
        <v>1321852592</v>
      </c>
      <c r="M313" s="13">
        <f t="shared" si="22"/>
        <v>40868.053148148152</v>
      </c>
      <c r="N313" s="4" t="b">
        <v>1</v>
      </c>
      <c r="O313" s="4">
        <v>150</v>
      </c>
      <c r="P313" s="4" t="b">
        <v>1</v>
      </c>
      <c r="Q313" s="4" t="s">
        <v>8269</v>
      </c>
      <c r="R313" s="17">
        <f>E313/D313*100</f>
        <v>104.10165000000001</v>
      </c>
      <c r="S313">
        <f>AVERAGEIF(O:O,O313,E:E)</f>
        <v>12890.206</v>
      </c>
      <c r="T313" t="str">
        <f t="shared" si="23"/>
        <v>film &amp; video</v>
      </c>
      <c r="U313" t="str">
        <f t="shared" si="24"/>
        <v>documentary</v>
      </c>
    </row>
    <row r="314" spans="1:21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tr">
        <f t="shared" si="20"/>
        <v>successful</v>
      </c>
      <c r="G314" s="4" t="s">
        <v>8219</v>
      </c>
      <c r="H314" s="4" t="s">
        <v>8224</v>
      </c>
      <c r="I314" s="4" t="s">
        <v>8246</v>
      </c>
      <c r="J314" s="4">
        <v>1365973432</v>
      </c>
      <c r="K314" s="13">
        <f t="shared" si="21"/>
        <v>41378.711018518523</v>
      </c>
      <c r="L314" s="4">
        <v>1363381432</v>
      </c>
      <c r="M314" s="13">
        <f t="shared" si="22"/>
        <v>41348.711018518523</v>
      </c>
      <c r="N314" s="4" t="b">
        <v>1</v>
      </c>
      <c r="O314" s="4">
        <v>146</v>
      </c>
      <c r="P314" s="4" t="b">
        <v>1</v>
      </c>
      <c r="Q314" s="4" t="s">
        <v>8269</v>
      </c>
      <c r="R314" s="17">
        <f>E314/D314*100</f>
        <v>111.87499999999999</v>
      </c>
      <c r="S314">
        <f>AVERAGEIF(O:O,O314,E:E)</f>
        <v>36424.333333333336</v>
      </c>
      <c r="T314" t="str">
        <f t="shared" si="23"/>
        <v>film &amp; video</v>
      </c>
      <c r="U314" t="str">
        <f t="shared" si="24"/>
        <v>documentary</v>
      </c>
    </row>
    <row r="315" spans="1:21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tr">
        <f t="shared" si="20"/>
        <v>successful</v>
      </c>
      <c r="G315" s="4" t="s">
        <v>8219</v>
      </c>
      <c r="H315" s="4" t="s">
        <v>8224</v>
      </c>
      <c r="I315" s="4" t="s">
        <v>8246</v>
      </c>
      <c r="J315" s="4">
        <v>1281542340</v>
      </c>
      <c r="K315" s="13">
        <f t="shared" si="21"/>
        <v>40401.499305555561</v>
      </c>
      <c r="L315" s="4">
        <v>1277702894</v>
      </c>
      <c r="M315" s="13">
        <f t="shared" si="22"/>
        <v>40357.061273148152</v>
      </c>
      <c r="N315" s="4" t="b">
        <v>1</v>
      </c>
      <c r="O315" s="4">
        <v>222</v>
      </c>
      <c r="P315" s="4" t="b">
        <v>1</v>
      </c>
      <c r="Q315" s="4" t="s">
        <v>8269</v>
      </c>
      <c r="R315" s="17">
        <f>E315/D315*100</f>
        <v>104.73529411764706</v>
      </c>
      <c r="S315">
        <f>AVERAGEIF(O:O,O315,E:E)</f>
        <v>19101.5</v>
      </c>
      <c r="T315" t="str">
        <f t="shared" si="23"/>
        <v>film &amp; video</v>
      </c>
      <c r="U315" t="str">
        <f t="shared" si="24"/>
        <v>documentary</v>
      </c>
    </row>
    <row r="316" spans="1:21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tr">
        <f t="shared" si="20"/>
        <v>successful</v>
      </c>
      <c r="G316" s="4" t="s">
        <v>8219</v>
      </c>
      <c r="H316" s="4" t="s">
        <v>8224</v>
      </c>
      <c r="I316" s="4" t="s">
        <v>8246</v>
      </c>
      <c r="J316" s="4">
        <v>1362167988</v>
      </c>
      <c r="K316" s="13">
        <f t="shared" si="21"/>
        <v>41334.666527777779</v>
      </c>
      <c r="L316" s="4">
        <v>1359575988</v>
      </c>
      <c r="M316" s="13">
        <f t="shared" si="22"/>
        <v>41304.666527777779</v>
      </c>
      <c r="N316" s="4" t="b">
        <v>1</v>
      </c>
      <c r="O316" s="4">
        <v>120</v>
      </c>
      <c r="P316" s="4" t="b">
        <v>1</v>
      </c>
      <c r="Q316" s="4" t="s">
        <v>8269</v>
      </c>
      <c r="R316" s="17">
        <f>E316/D316*100</f>
        <v>385.15000000000003</v>
      </c>
      <c r="S316">
        <f>AVERAGEIF(O:O,O316,E:E)</f>
        <v>10427.011111111111</v>
      </c>
      <c r="T316" t="str">
        <f t="shared" si="23"/>
        <v>film &amp; video</v>
      </c>
      <c r="U316" t="str">
        <f t="shared" si="24"/>
        <v>documentary</v>
      </c>
    </row>
    <row r="317" spans="1:21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tr">
        <f t="shared" si="20"/>
        <v>successful</v>
      </c>
      <c r="G317" s="4" t="s">
        <v>8219</v>
      </c>
      <c r="H317" s="4" t="s">
        <v>8224</v>
      </c>
      <c r="I317" s="4" t="s">
        <v>8246</v>
      </c>
      <c r="J317" s="4">
        <v>1345660334</v>
      </c>
      <c r="K317" s="13">
        <f t="shared" si="21"/>
        <v>41143.605717592596</v>
      </c>
      <c r="L317" s="4">
        <v>1343068334</v>
      </c>
      <c r="M317" s="13">
        <f t="shared" si="22"/>
        <v>41113.605717592596</v>
      </c>
      <c r="N317" s="4" t="b">
        <v>1</v>
      </c>
      <c r="O317" s="4">
        <v>126</v>
      </c>
      <c r="P317" s="4" t="b">
        <v>1</v>
      </c>
      <c r="Q317" s="4" t="s">
        <v>8269</v>
      </c>
      <c r="R317" s="17">
        <f>E317/D317*100</f>
        <v>101.248</v>
      </c>
      <c r="S317">
        <f>AVERAGEIF(O:O,O317,E:E)</f>
        <v>13735.666666666666</v>
      </c>
      <c r="T317" t="str">
        <f t="shared" si="23"/>
        <v>film &amp; video</v>
      </c>
      <c r="U317" t="str">
        <f t="shared" si="24"/>
        <v>documentary</v>
      </c>
    </row>
    <row r="318" spans="1:21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tr">
        <f t="shared" si="20"/>
        <v>successful</v>
      </c>
      <c r="G318" s="4" t="s">
        <v>8219</v>
      </c>
      <c r="H318" s="4" t="s">
        <v>8229</v>
      </c>
      <c r="I318" s="4" t="s">
        <v>8251</v>
      </c>
      <c r="J318" s="4">
        <v>1418273940</v>
      </c>
      <c r="K318" s="13">
        <f t="shared" si="21"/>
        <v>41984.040972222225</v>
      </c>
      <c r="L318" s="4">
        <v>1415398197</v>
      </c>
      <c r="M318" s="13">
        <f t="shared" si="22"/>
        <v>41950.756909722222</v>
      </c>
      <c r="N318" s="4" t="b">
        <v>1</v>
      </c>
      <c r="O318" s="4">
        <v>158</v>
      </c>
      <c r="P318" s="4" t="b">
        <v>1</v>
      </c>
      <c r="Q318" s="4" t="s">
        <v>8269</v>
      </c>
      <c r="R318" s="17">
        <f>E318/D318*100</f>
        <v>113.77333333333333</v>
      </c>
      <c r="S318">
        <f>AVERAGEIF(O:O,O318,E:E)</f>
        <v>19121.833333333332</v>
      </c>
      <c r="T318" t="str">
        <f t="shared" si="23"/>
        <v>film &amp; video</v>
      </c>
      <c r="U318" t="str">
        <f t="shared" si="24"/>
        <v>documentary</v>
      </c>
    </row>
    <row r="319" spans="1:21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tr">
        <f t="shared" si="20"/>
        <v>successful</v>
      </c>
      <c r="G319" s="4" t="s">
        <v>8219</v>
      </c>
      <c r="H319" s="4" t="s">
        <v>8224</v>
      </c>
      <c r="I319" s="4" t="s">
        <v>8246</v>
      </c>
      <c r="J319" s="4">
        <v>1386778483</v>
      </c>
      <c r="K319" s="13">
        <f t="shared" si="21"/>
        <v>41619.51021990741</v>
      </c>
      <c r="L319" s="4">
        <v>1384186483</v>
      </c>
      <c r="M319" s="13">
        <f t="shared" si="22"/>
        <v>41589.51021990741</v>
      </c>
      <c r="N319" s="4" t="b">
        <v>1</v>
      </c>
      <c r="O319" s="4">
        <v>316</v>
      </c>
      <c r="P319" s="4" t="b">
        <v>1</v>
      </c>
      <c r="Q319" s="4" t="s">
        <v>8269</v>
      </c>
      <c r="R319" s="17">
        <f>E319/D319*100</f>
        <v>100.80333333333333</v>
      </c>
      <c r="S319">
        <f>AVERAGEIF(O:O,O319,E:E)</f>
        <v>30241</v>
      </c>
      <c r="T319" t="str">
        <f t="shared" si="23"/>
        <v>film &amp; video</v>
      </c>
      <c r="U319" t="str">
        <f t="shared" si="24"/>
        <v>documentary</v>
      </c>
    </row>
    <row r="320" spans="1:21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tr">
        <f t="shared" si="20"/>
        <v>successful</v>
      </c>
      <c r="G320" s="4" t="s">
        <v>8219</v>
      </c>
      <c r="H320" s="4" t="s">
        <v>8224</v>
      </c>
      <c r="I320" s="4" t="s">
        <v>8246</v>
      </c>
      <c r="J320" s="4">
        <v>1364342151</v>
      </c>
      <c r="K320" s="13">
        <f t="shared" si="21"/>
        <v>41359.830451388894</v>
      </c>
      <c r="L320" s="4">
        <v>1361753751</v>
      </c>
      <c r="M320" s="13">
        <f t="shared" si="22"/>
        <v>41329.872118055559</v>
      </c>
      <c r="N320" s="4" t="b">
        <v>1</v>
      </c>
      <c r="O320" s="4">
        <v>284</v>
      </c>
      <c r="P320" s="4" t="b">
        <v>1</v>
      </c>
      <c r="Q320" s="4" t="s">
        <v>8269</v>
      </c>
      <c r="R320" s="17">
        <f>E320/D320*100</f>
        <v>283.32</v>
      </c>
      <c r="S320">
        <f>AVERAGEIF(O:O,O320,E:E)</f>
        <v>31826.5</v>
      </c>
      <c r="T320" t="str">
        <f t="shared" si="23"/>
        <v>film &amp; video</v>
      </c>
      <c r="U320" t="str">
        <f t="shared" si="24"/>
        <v>documentary</v>
      </c>
    </row>
    <row r="321" spans="1:21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tr">
        <f t="shared" si="20"/>
        <v>successful</v>
      </c>
      <c r="G321" s="4" t="s">
        <v>8219</v>
      </c>
      <c r="H321" s="4" t="s">
        <v>8224</v>
      </c>
      <c r="I321" s="4" t="s">
        <v>8246</v>
      </c>
      <c r="J321" s="4">
        <v>1265097540</v>
      </c>
      <c r="K321" s="13">
        <f t="shared" si="21"/>
        <v>40211.165972222225</v>
      </c>
      <c r="L321" s="4">
        <v>1257538029</v>
      </c>
      <c r="M321" s="13">
        <f t="shared" si="22"/>
        <v>40123.671631944446</v>
      </c>
      <c r="N321" s="4" t="b">
        <v>1</v>
      </c>
      <c r="O321" s="4">
        <v>51</v>
      </c>
      <c r="P321" s="4" t="b">
        <v>1</v>
      </c>
      <c r="Q321" s="4" t="s">
        <v>8269</v>
      </c>
      <c r="R321" s="17">
        <f>E321/D321*100</f>
        <v>112.68</v>
      </c>
      <c r="S321">
        <f>AVERAGEIF(O:O,O321,E:E)</f>
        <v>3143.8429999999998</v>
      </c>
      <c r="T321" t="str">
        <f t="shared" si="23"/>
        <v>film &amp; video</v>
      </c>
      <c r="U321" t="str">
        <f t="shared" si="24"/>
        <v>documentary</v>
      </c>
    </row>
    <row r="322" spans="1:21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tr">
        <f t="shared" si="20"/>
        <v>successful</v>
      </c>
      <c r="G322" s="4" t="s">
        <v>8219</v>
      </c>
      <c r="H322" s="4" t="s">
        <v>8225</v>
      </c>
      <c r="I322" s="4" t="s">
        <v>8247</v>
      </c>
      <c r="J322" s="4">
        <v>1450825200</v>
      </c>
      <c r="K322" s="13">
        <f t="shared" si="21"/>
        <v>42360.791666666664</v>
      </c>
      <c r="L322" s="4">
        <v>1448284433</v>
      </c>
      <c r="M322" s="13">
        <f t="shared" si="22"/>
        <v>42331.384641203702</v>
      </c>
      <c r="N322" s="4" t="b">
        <v>1</v>
      </c>
      <c r="O322" s="4">
        <v>158</v>
      </c>
      <c r="P322" s="4" t="b">
        <v>1</v>
      </c>
      <c r="Q322" s="4" t="s">
        <v>8269</v>
      </c>
      <c r="R322" s="17">
        <f>E322/D322*100</f>
        <v>106.58000000000001</v>
      </c>
      <c r="S322">
        <f>AVERAGEIF(O:O,O322,E:E)</f>
        <v>19121.833333333332</v>
      </c>
      <c r="T322" t="str">
        <f t="shared" si="23"/>
        <v>film &amp; video</v>
      </c>
      <c r="U322" t="str">
        <f t="shared" si="24"/>
        <v>documentary</v>
      </c>
    </row>
    <row r="323" spans="1:21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tr">
        <f t="shared" ref="F323:F386" si="25">IF(E323&gt;=D323,"successful")</f>
        <v>successful</v>
      </c>
      <c r="G323" s="4" t="s">
        <v>8219</v>
      </c>
      <c r="H323" s="4" t="s">
        <v>8236</v>
      </c>
      <c r="I323" s="4" t="s">
        <v>8249</v>
      </c>
      <c r="J323" s="4">
        <v>1478605386</v>
      </c>
      <c r="K323" s="13">
        <f t="shared" ref="K323:K386" si="26">(J323/60)/60/24+DATE(1970,1,1)+(-4/24)</f>
        <v>42682.321597222232</v>
      </c>
      <c r="L323" s="4">
        <v>1475577786</v>
      </c>
      <c r="M323" s="13">
        <f t="shared" ref="M323:M386" si="27">(L323/60)/60/24+DATE(1970,1,1)+(-4/24)</f>
        <v>42647.27993055556</v>
      </c>
      <c r="N323" s="4" t="b">
        <v>1</v>
      </c>
      <c r="O323" s="4">
        <v>337</v>
      </c>
      <c r="P323" s="4" t="b">
        <v>1</v>
      </c>
      <c r="Q323" s="4" t="s">
        <v>8269</v>
      </c>
      <c r="R323" s="17">
        <f>E323/D323*100</f>
        <v>102.66285714285715</v>
      </c>
      <c r="S323">
        <f>AVERAGEIF(O:O,O323,E:E)</f>
        <v>23306</v>
      </c>
      <c r="T323" t="str">
        <f t="shared" ref="T323:T386" si="28">LEFT(Q323,FIND("/",Q323)-1)</f>
        <v>film &amp; video</v>
      </c>
      <c r="U323" t="str">
        <f t="shared" ref="U323:U386" si="29">RIGHT(Q323,LEN(Q323)-FIND("/",Q323))</f>
        <v>documentary</v>
      </c>
    </row>
    <row r="324" spans="1:21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tr">
        <f t="shared" si="25"/>
        <v>successful</v>
      </c>
      <c r="G324" s="4" t="s">
        <v>8219</v>
      </c>
      <c r="H324" s="4" t="s">
        <v>8224</v>
      </c>
      <c r="I324" s="4" t="s">
        <v>8246</v>
      </c>
      <c r="J324" s="4">
        <v>1463146848</v>
      </c>
      <c r="K324" s="13">
        <f t="shared" si="26"/>
        <v>42503.403333333335</v>
      </c>
      <c r="L324" s="4">
        <v>1460554848</v>
      </c>
      <c r="M324" s="13">
        <f t="shared" si="27"/>
        <v>42473.403333333335</v>
      </c>
      <c r="N324" s="4" t="b">
        <v>1</v>
      </c>
      <c r="O324" s="4">
        <v>186</v>
      </c>
      <c r="P324" s="4" t="b">
        <v>1</v>
      </c>
      <c r="Q324" s="4" t="s">
        <v>8269</v>
      </c>
      <c r="R324" s="17">
        <f>E324/D324*100</f>
        <v>107.91200000000001</v>
      </c>
      <c r="S324">
        <f>AVERAGEIF(O:O,O324,E:E)</f>
        <v>17228.833333333332</v>
      </c>
      <c r="T324" t="str">
        <f t="shared" si="28"/>
        <v>film &amp; video</v>
      </c>
      <c r="U324" t="str">
        <f t="shared" si="29"/>
        <v>documentary</v>
      </c>
    </row>
    <row r="325" spans="1:21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tr">
        <f t="shared" si="25"/>
        <v>successful</v>
      </c>
      <c r="G325" s="4" t="s">
        <v>8219</v>
      </c>
      <c r="H325" s="4" t="s">
        <v>8224</v>
      </c>
      <c r="I325" s="4" t="s">
        <v>8246</v>
      </c>
      <c r="J325" s="4">
        <v>1482307140</v>
      </c>
      <c r="K325" s="13">
        <f t="shared" si="26"/>
        <v>42725.165972222225</v>
      </c>
      <c r="L325" s="4">
        <v>1479886966</v>
      </c>
      <c r="M325" s="13">
        <f t="shared" si="27"/>
        <v>42697.154699074075</v>
      </c>
      <c r="N325" s="4" t="b">
        <v>1</v>
      </c>
      <c r="O325" s="4">
        <v>58</v>
      </c>
      <c r="P325" s="4" t="b">
        <v>1</v>
      </c>
      <c r="Q325" s="4" t="s">
        <v>8269</v>
      </c>
      <c r="R325" s="17">
        <f>E325/D325*100</f>
        <v>123.07407407407408</v>
      </c>
      <c r="S325">
        <f>AVERAGEIF(O:O,O325,E:E)</f>
        <v>5705.3728571428574</v>
      </c>
      <c r="T325" t="str">
        <f t="shared" si="28"/>
        <v>film &amp; video</v>
      </c>
      <c r="U325" t="str">
        <f t="shared" si="29"/>
        <v>documentary</v>
      </c>
    </row>
    <row r="326" spans="1:21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tr">
        <f t="shared" si="25"/>
        <v>successful</v>
      </c>
      <c r="G326" s="4" t="s">
        <v>8219</v>
      </c>
      <c r="H326" s="4" t="s">
        <v>8224</v>
      </c>
      <c r="I326" s="4" t="s">
        <v>8246</v>
      </c>
      <c r="J326" s="4">
        <v>1438441308</v>
      </c>
      <c r="K326" s="13">
        <f t="shared" si="26"/>
        <v>42217.459583333337</v>
      </c>
      <c r="L326" s="4">
        <v>1435590108</v>
      </c>
      <c r="M326" s="13">
        <f t="shared" si="27"/>
        <v>42184.459583333337</v>
      </c>
      <c r="N326" s="4" t="b">
        <v>1</v>
      </c>
      <c r="O326" s="4">
        <v>82</v>
      </c>
      <c r="P326" s="4" t="b">
        <v>1</v>
      </c>
      <c r="Q326" s="4" t="s">
        <v>8269</v>
      </c>
      <c r="R326" s="17">
        <f>E326/D326*100</f>
        <v>101.6</v>
      </c>
      <c r="S326">
        <f>AVERAGEIF(O:O,O326,E:E)</f>
        <v>5487.2133333333331</v>
      </c>
      <c r="T326" t="str">
        <f t="shared" si="28"/>
        <v>film &amp; video</v>
      </c>
      <c r="U326" t="str">
        <f t="shared" si="29"/>
        <v>documentary</v>
      </c>
    </row>
    <row r="327" spans="1:21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tr">
        <f t="shared" si="25"/>
        <v>successful</v>
      </c>
      <c r="G327" s="4" t="s">
        <v>8219</v>
      </c>
      <c r="H327" s="4" t="s">
        <v>8224</v>
      </c>
      <c r="I327" s="4" t="s">
        <v>8246</v>
      </c>
      <c r="J327" s="4">
        <v>1482208233</v>
      </c>
      <c r="K327" s="13">
        <f t="shared" si="26"/>
        <v>42724.021215277775</v>
      </c>
      <c r="L327" s="4">
        <v>1479184233</v>
      </c>
      <c r="M327" s="13">
        <f t="shared" si="27"/>
        <v>42689.021215277775</v>
      </c>
      <c r="N327" s="4" t="b">
        <v>1</v>
      </c>
      <c r="O327" s="4">
        <v>736</v>
      </c>
      <c r="P327" s="4" t="b">
        <v>1</v>
      </c>
      <c r="Q327" s="4" t="s">
        <v>8269</v>
      </c>
      <c r="R327" s="17">
        <f>E327/D327*100</f>
        <v>104.396</v>
      </c>
      <c r="S327">
        <f>AVERAGEIF(O:O,O327,E:E)</f>
        <v>52198</v>
      </c>
      <c r="T327" t="str">
        <f t="shared" si="28"/>
        <v>film &amp; video</v>
      </c>
      <c r="U327" t="str">
        <f t="shared" si="29"/>
        <v>documentary</v>
      </c>
    </row>
    <row r="328" spans="1:21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tr">
        <f t="shared" si="25"/>
        <v>successful</v>
      </c>
      <c r="G328" s="4" t="s">
        <v>8219</v>
      </c>
      <c r="H328" s="4" t="s">
        <v>8224</v>
      </c>
      <c r="I328" s="4" t="s">
        <v>8246</v>
      </c>
      <c r="J328" s="4">
        <v>1489532220</v>
      </c>
      <c r="K328" s="13">
        <f t="shared" si="26"/>
        <v>42808.789583333339</v>
      </c>
      <c r="L328" s="4">
        <v>1486625606</v>
      </c>
      <c r="M328" s="13">
        <f t="shared" si="27"/>
        <v>42775.148217592599</v>
      </c>
      <c r="N328" s="4" t="b">
        <v>1</v>
      </c>
      <c r="O328" s="4">
        <v>1151</v>
      </c>
      <c r="P328" s="4" t="b">
        <v>1</v>
      </c>
      <c r="Q328" s="4" t="s">
        <v>8269</v>
      </c>
      <c r="R328" s="17">
        <f>E328/D328*100</f>
        <v>112.92973333333333</v>
      </c>
      <c r="S328">
        <f>AVERAGEIF(O:O,O328,E:E)</f>
        <v>169394.6</v>
      </c>
      <c r="T328" t="str">
        <f t="shared" si="28"/>
        <v>film &amp; video</v>
      </c>
      <c r="U328" t="str">
        <f t="shared" si="29"/>
        <v>documentary</v>
      </c>
    </row>
    <row r="329" spans="1:21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tr">
        <f t="shared" si="25"/>
        <v>successful</v>
      </c>
      <c r="G329" s="4" t="s">
        <v>8219</v>
      </c>
      <c r="H329" s="4" t="s">
        <v>8224</v>
      </c>
      <c r="I329" s="4" t="s">
        <v>8246</v>
      </c>
      <c r="J329" s="4">
        <v>1427011200</v>
      </c>
      <c r="K329" s="13">
        <f t="shared" si="26"/>
        <v>42085.166666666664</v>
      </c>
      <c r="L329" s="4">
        <v>1424669929</v>
      </c>
      <c r="M329" s="13">
        <f t="shared" si="27"/>
        <v>42058.06862268519</v>
      </c>
      <c r="N329" s="4" t="b">
        <v>1</v>
      </c>
      <c r="O329" s="4">
        <v>34</v>
      </c>
      <c r="P329" s="4" t="b">
        <v>1</v>
      </c>
      <c r="Q329" s="4" t="s">
        <v>8269</v>
      </c>
      <c r="R329" s="17">
        <f>E329/D329*100</f>
        <v>136.4</v>
      </c>
      <c r="S329">
        <f>AVERAGEIF(O:O,O329,E:E)</f>
        <v>3216.0669696969699</v>
      </c>
      <c r="T329" t="str">
        <f t="shared" si="28"/>
        <v>film &amp; video</v>
      </c>
      <c r="U329" t="str">
        <f t="shared" si="29"/>
        <v>documentary</v>
      </c>
    </row>
    <row r="330" spans="1:21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tr">
        <f t="shared" si="25"/>
        <v>successful</v>
      </c>
      <c r="G330" s="4" t="s">
        <v>8219</v>
      </c>
      <c r="H330" s="4" t="s">
        <v>8224</v>
      </c>
      <c r="I330" s="4" t="s">
        <v>8246</v>
      </c>
      <c r="J330" s="4">
        <v>1446350400</v>
      </c>
      <c r="K330" s="13">
        <f t="shared" si="26"/>
        <v>42309.000000000007</v>
      </c>
      <c r="L330" s="4">
        <v>1443739388</v>
      </c>
      <c r="M330" s="13">
        <f t="shared" si="27"/>
        <v>42278.779953703706</v>
      </c>
      <c r="N330" s="4" t="b">
        <v>1</v>
      </c>
      <c r="O330" s="4">
        <v>498</v>
      </c>
      <c r="P330" s="4" t="b">
        <v>1</v>
      </c>
      <c r="Q330" s="4" t="s">
        <v>8269</v>
      </c>
      <c r="R330" s="17">
        <f>E330/D330*100</f>
        <v>103.61439999999999</v>
      </c>
      <c r="S330">
        <f>AVERAGEIF(O:O,O330,E:E)</f>
        <v>44208.4</v>
      </c>
      <c r="T330" t="str">
        <f t="shared" si="28"/>
        <v>film &amp; video</v>
      </c>
      <c r="U330" t="str">
        <f t="shared" si="29"/>
        <v>documentary</v>
      </c>
    </row>
    <row r="331" spans="1:21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tr">
        <f t="shared" si="25"/>
        <v>successful</v>
      </c>
      <c r="G331" s="4" t="s">
        <v>8219</v>
      </c>
      <c r="H331" s="4" t="s">
        <v>8224</v>
      </c>
      <c r="I331" s="4" t="s">
        <v>8246</v>
      </c>
      <c r="J331" s="4">
        <v>1446868800</v>
      </c>
      <c r="K331" s="13">
        <f t="shared" si="26"/>
        <v>42315.000000000007</v>
      </c>
      <c r="L331" s="4">
        <v>1444821127</v>
      </c>
      <c r="M331" s="13">
        <f t="shared" si="27"/>
        <v>42291.300081018526</v>
      </c>
      <c r="N331" s="4" t="b">
        <v>1</v>
      </c>
      <c r="O331" s="4">
        <v>167</v>
      </c>
      <c r="P331" s="4" t="b">
        <v>1</v>
      </c>
      <c r="Q331" s="4" t="s">
        <v>8269</v>
      </c>
      <c r="R331" s="17">
        <f>E331/D331*100</f>
        <v>105.5</v>
      </c>
      <c r="S331">
        <f>AVERAGEIF(O:O,O331,E:E)</f>
        <v>11603.6625</v>
      </c>
      <c r="T331" t="str">
        <f t="shared" si="28"/>
        <v>film &amp; video</v>
      </c>
      <c r="U331" t="str">
        <f t="shared" si="29"/>
        <v>documentary</v>
      </c>
    </row>
    <row r="332" spans="1:21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tr">
        <f t="shared" si="25"/>
        <v>successful</v>
      </c>
      <c r="G332" s="4" t="s">
        <v>8219</v>
      </c>
      <c r="H332" s="4" t="s">
        <v>8224</v>
      </c>
      <c r="I332" s="4" t="s">
        <v>8246</v>
      </c>
      <c r="J332" s="4">
        <v>1368763140</v>
      </c>
      <c r="K332" s="13">
        <f t="shared" si="26"/>
        <v>41410.999305555561</v>
      </c>
      <c r="L332" s="4">
        <v>1366028563</v>
      </c>
      <c r="M332" s="13">
        <f t="shared" si="27"/>
        <v>41379.349108796298</v>
      </c>
      <c r="N332" s="4" t="b">
        <v>1</v>
      </c>
      <c r="O332" s="4">
        <v>340</v>
      </c>
      <c r="P332" s="4" t="b">
        <v>1</v>
      </c>
      <c r="Q332" s="4" t="s">
        <v>8269</v>
      </c>
      <c r="R332" s="17">
        <f>E332/D332*100</f>
        <v>101.82857142857142</v>
      </c>
      <c r="S332">
        <f>AVERAGEIF(O:O,O332,E:E)</f>
        <v>24237.126666666667</v>
      </c>
      <c r="T332" t="str">
        <f t="shared" si="28"/>
        <v>film &amp; video</v>
      </c>
      <c r="U332" t="str">
        <f t="shared" si="29"/>
        <v>documentary</v>
      </c>
    </row>
    <row r="333" spans="1:21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tr">
        <f t="shared" si="25"/>
        <v>successful</v>
      </c>
      <c r="G333" s="4" t="s">
        <v>8219</v>
      </c>
      <c r="H333" s="4" t="s">
        <v>8224</v>
      </c>
      <c r="I333" s="4" t="s">
        <v>8246</v>
      </c>
      <c r="J333" s="4">
        <v>1466171834</v>
      </c>
      <c r="K333" s="13">
        <f t="shared" si="26"/>
        <v>42538.41474537037</v>
      </c>
      <c r="L333" s="4">
        <v>1463493434</v>
      </c>
      <c r="M333" s="13">
        <f t="shared" si="27"/>
        <v>42507.41474537037</v>
      </c>
      <c r="N333" s="4" t="b">
        <v>1</v>
      </c>
      <c r="O333" s="4">
        <v>438</v>
      </c>
      <c r="P333" s="4" t="b">
        <v>1</v>
      </c>
      <c r="Q333" s="4" t="s">
        <v>8269</v>
      </c>
      <c r="R333" s="17">
        <f>E333/D333*100</f>
        <v>106.60499999999999</v>
      </c>
      <c r="S333">
        <f>AVERAGEIF(O:O,O333,E:E)</f>
        <v>42642</v>
      </c>
      <c r="T333" t="str">
        <f t="shared" si="28"/>
        <v>film &amp; video</v>
      </c>
      <c r="U333" t="str">
        <f t="shared" si="29"/>
        <v>documentary</v>
      </c>
    </row>
    <row r="334" spans="1:21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tr">
        <f t="shared" si="25"/>
        <v>successful</v>
      </c>
      <c r="G334" s="4" t="s">
        <v>8219</v>
      </c>
      <c r="H334" s="4" t="s">
        <v>8224</v>
      </c>
      <c r="I334" s="4" t="s">
        <v>8246</v>
      </c>
      <c r="J334" s="4">
        <v>1446019200</v>
      </c>
      <c r="K334" s="13">
        <f t="shared" si="26"/>
        <v>42305.166666666664</v>
      </c>
      <c r="L334" s="4">
        <v>1442420377</v>
      </c>
      <c r="M334" s="13">
        <f t="shared" si="27"/>
        <v>42263.513622685183</v>
      </c>
      <c r="N334" s="4" t="b">
        <v>1</v>
      </c>
      <c r="O334" s="4">
        <v>555</v>
      </c>
      <c r="P334" s="4" t="b">
        <v>1</v>
      </c>
      <c r="Q334" s="4" t="s">
        <v>8269</v>
      </c>
      <c r="R334" s="17">
        <f>E334/D334*100</f>
        <v>113.015</v>
      </c>
      <c r="S334">
        <f>AVERAGEIF(O:O,O334,E:E)</f>
        <v>292291</v>
      </c>
      <c r="T334" t="str">
        <f t="shared" si="28"/>
        <v>film &amp; video</v>
      </c>
      <c r="U334" t="str">
        <f t="shared" si="29"/>
        <v>documentary</v>
      </c>
    </row>
    <row r="335" spans="1:21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tr">
        <f t="shared" si="25"/>
        <v>successful</v>
      </c>
      <c r="G335" s="4" t="s">
        <v>8219</v>
      </c>
      <c r="H335" s="4" t="s">
        <v>8224</v>
      </c>
      <c r="I335" s="4" t="s">
        <v>8246</v>
      </c>
      <c r="J335" s="4">
        <v>1460038591</v>
      </c>
      <c r="K335" s="13">
        <f t="shared" si="26"/>
        <v>42467.428136574075</v>
      </c>
      <c r="L335" s="4">
        <v>1457450191</v>
      </c>
      <c r="M335" s="13">
        <f t="shared" si="27"/>
        <v>42437.46980324074</v>
      </c>
      <c r="N335" s="4" t="b">
        <v>1</v>
      </c>
      <c r="O335" s="4">
        <v>266</v>
      </c>
      <c r="P335" s="4" t="b">
        <v>1</v>
      </c>
      <c r="Q335" s="4" t="s">
        <v>8269</v>
      </c>
      <c r="R335" s="17">
        <f>E335/D335*100</f>
        <v>125.22750000000001</v>
      </c>
      <c r="S335">
        <f>AVERAGEIF(O:O,O335,E:E)</f>
        <v>39282.5</v>
      </c>
      <c r="T335" t="str">
        <f t="shared" si="28"/>
        <v>film &amp; video</v>
      </c>
      <c r="U335" t="str">
        <f t="shared" si="29"/>
        <v>documentary</v>
      </c>
    </row>
    <row r="336" spans="1:21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tr">
        <f t="shared" si="25"/>
        <v>successful</v>
      </c>
      <c r="G336" s="4" t="s">
        <v>8219</v>
      </c>
      <c r="H336" s="4" t="s">
        <v>8224</v>
      </c>
      <c r="I336" s="4" t="s">
        <v>8246</v>
      </c>
      <c r="J336" s="4">
        <v>1431716400</v>
      </c>
      <c r="K336" s="13">
        <f t="shared" si="26"/>
        <v>42139.625000000007</v>
      </c>
      <c r="L336" s="4">
        <v>1428423757</v>
      </c>
      <c r="M336" s="13">
        <f t="shared" si="27"/>
        <v>42101.515706018523</v>
      </c>
      <c r="N336" s="4" t="b">
        <v>1</v>
      </c>
      <c r="O336" s="4">
        <v>69</v>
      </c>
      <c r="P336" s="4" t="b">
        <v>1</v>
      </c>
      <c r="Q336" s="4" t="s">
        <v>8269</v>
      </c>
      <c r="R336" s="17">
        <f>E336/D336*100</f>
        <v>101.19</v>
      </c>
      <c r="S336">
        <f>AVERAGEIF(O:O,O336,E:E)</f>
        <v>6062.6021428571421</v>
      </c>
      <c r="T336" t="str">
        <f t="shared" si="28"/>
        <v>film &amp; video</v>
      </c>
      <c r="U336" t="str">
        <f t="shared" si="29"/>
        <v>documentary</v>
      </c>
    </row>
    <row r="337" spans="1:21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tr">
        <f t="shared" si="25"/>
        <v>successful</v>
      </c>
      <c r="G337" s="4" t="s">
        <v>8219</v>
      </c>
      <c r="H337" s="4" t="s">
        <v>8224</v>
      </c>
      <c r="I337" s="4" t="s">
        <v>8246</v>
      </c>
      <c r="J337" s="4">
        <v>1431122400</v>
      </c>
      <c r="K337" s="13">
        <f t="shared" si="26"/>
        <v>42132.750000000007</v>
      </c>
      <c r="L337" s="4">
        <v>1428428515</v>
      </c>
      <c r="M337" s="13">
        <f t="shared" si="27"/>
        <v>42101.570775462962</v>
      </c>
      <c r="N337" s="4" t="b">
        <v>1</v>
      </c>
      <c r="O337" s="4">
        <v>80</v>
      </c>
      <c r="P337" s="4" t="b">
        <v>1</v>
      </c>
      <c r="Q337" s="4" t="s">
        <v>8269</v>
      </c>
      <c r="R337" s="17">
        <f>E337/D337*100</f>
        <v>102.76470588235294</v>
      </c>
      <c r="S337">
        <f>AVERAGEIF(O:O,O337,E:E)</f>
        <v>7609</v>
      </c>
      <c r="T337" t="str">
        <f t="shared" si="28"/>
        <v>film &amp; video</v>
      </c>
      <c r="U337" t="str">
        <f t="shared" si="29"/>
        <v>documentary</v>
      </c>
    </row>
    <row r="338" spans="1:21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tr">
        <f t="shared" si="25"/>
        <v>successful</v>
      </c>
      <c r="G338" s="4" t="s">
        <v>8219</v>
      </c>
      <c r="H338" s="4" t="s">
        <v>8224</v>
      </c>
      <c r="I338" s="4" t="s">
        <v>8246</v>
      </c>
      <c r="J338" s="4">
        <v>1447427918</v>
      </c>
      <c r="K338" s="13">
        <f t="shared" si="26"/>
        <v>42321.471273148149</v>
      </c>
      <c r="L338" s="4">
        <v>1444832318</v>
      </c>
      <c r="M338" s="13">
        <f t="shared" si="27"/>
        <v>42291.429606481484</v>
      </c>
      <c r="N338" s="4" t="b">
        <v>1</v>
      </c>
      <c r="O338" s="4">
        <v>493</v>
      </c>
      <c r="P338" s="4" t="b">
        <v>1</v>
      </c>
      <c r="Q338" s="4" t="s">
        <v>8269</v>
      </c>
      <c r="R338" s="17">
        <f>E338/D338*100</f>
        <v>116.83911999999998</v>
      </c>
      <c r="S338">
        <f>AVERAGEIF(O:O,O338,E:E)</f>
        <v>52669.99</v>
      </c>
      <c r="T338" t="str">
        <f t="shared" si="28"/>
        <v>film &amp; video</v>
      </c>
      <c r="U338" t="str">
        <f t="shared" si="29"/>
        <v>documentary</v>
      </c>
    </row>
    <row r="339" spans="1:21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tr">
        <f t="shared" si="25"/>
        <v>successful</v>
      </c>
      <c r="G339" s="4" t="s">
        <v>8219</v>
      </c>
      <c r="H339" s="4" t="s">
        <v>8224</v>
      </c>
      <c r="I339" s="4" t="s">
        <v>8246</v>
      </c>
      <c r="J339" s="4">
        <v>1426298708</v>
      </c>
      <c r="K339" s="13">
        <f t="shared" si="26"/>
        <v>42076.920231481483</v>
      </c>
      <c r="L339" s="4">
        <v>1423710308</v>
      </c>
      <c r="M339" s="13">
        <f t="shared" si="27"/>
        <v>42046.961898148154</v>
      </c>
      <c r="N339" s="4" t="b">
        <v>1</v>
      </c>
      <c r="O339" s="4">
        <v>31</v>
      </c>
      <c r="P339" s="4" t="b">
        <v>1</v>
      </c>
      <c r="Q339" s="4" t="s">
        <v>8269</v>
      </c>
      <c r="R339" s="17">
        <f>E339/D339*100</f>
        <v>101.16833333333335</v>
      </c>
      <c r="S339">
        <f>AVERAGEIF(O:O,O339,E:E)</f>
        <v>2489.3351851851853</v>
      </c>
      <c r="T339" t="str">
        <f t="shared" si="28"/>
        <v>film &amp; video</v>
      </c>
      <c r="U339" t="str">
        <f t="shared" si="29"/>
        <v>documentary</v>
      </c>
    </row>
    <row r="340" spans="1:21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tr">
        <f t="shared" si="25"/>
        <v>successful</v>
      </c>
      <c r="G340" s="4" t="s">
        <v>8219</v>
      </c>
      <c r="H340" s="4" t="s">
        <v>8224</v>
      </c>
      <c r="I340" s="4" t="s">
        <v>8246</v>
      </c>
      <c r="J340" s="4">
        <v>1472864400</v>
      </c>
      <c r="K340" s="13">
        <f t="shared" si="26"/>
        <v>42615.875000000007</v>
      </c>
      <c r="L340" s="4">
        <v>1468001290</v>
      </c>
      <c r="M340" s="13">
        <f t="shared" si="27"/>
        <v>42559.589004629634</v>
      </c>
      <c r="N340" s="4" t="b">
        <v>1</v>
      </c>
      <c r="O340" s="4">
        <v>236</v>
      </c>
      <c r="P340" s="4" t="b">
        <v>1</v>
      </c>
      <c r="Q340" s="4" t="s">
        <v>8269</v>
      </c>
      <c r="R340" s="17">
        <f>E340/D340*100</f>
        <v>110.13360000000002</v>
      </c>
      <c r="S340">
        <f>AVERAGEIF(O:O,O340,E:E)</f>
        <v>19285.955000000002</v>
      </c>
      <c r="T340" t="str">
        <f t="shared" si="28"/>
        <v>film &amp; video</v>
      </c>
      <c r="U340" t="str">
        <f t="shared" si="29"/>
        <v>documentary</v>
      </c>
    </row>
    <row r="341" spans="1:21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tr">
        <f t="shared" si="25"/>
        <v>successful</v>
      </c>
      <c r="G341" s="4" t="s">
        <v>8219</v>
      </c>
      <c r="H341" s="4" t="s">
        <v>8224</v>
      </c>
      <c r="I341" s="4" t="s">
        <v>8246</v>
      </c>
      <c r="J341" s="4">
        <v>1430331268</v>
      </c>
      <c r="K341" s="13">
        <f t="shared" si="26"/>
        <v>42123.59337962963</v>
      </c>
      <c r="L341" s="4">
        <v>1427739268</v>
      </c>
      <c r="M341" s="13">
        <f t="shared" si="27"/>
        <v>42093.59337962963</v>
      </c>
      <c r="N341" s="4" t="b">
        <v>1</v>
      </c>
      <c r="O341" s="4">
        <v>89</v>
      </c>
      <c r="P341" s="4" t="b">
        <v>1</v>
      </c>
      <c r="Q341" s="4" t="s">
        <v>8269</v>
      </c>
      <c r="R341" s="17">
        <f>E341/D341*100</f>
        <v>108.08333333333333</v>
      </c>
      <c r="S341">
        <f>AVERAGEIF(O:O,O341,E:E)</f>
        <v>8175.8975</v>
      </c>
      <c r="T341" t="str">
        <f t="shared" si="28"/>
        <v>film &amp; video</v>
      </c>
      <c r="U341" t="str">
        <f t="shared" si="29"/>
        <v>documentary</v>
      </c>
    </row>
    <row r="342" spans="1:21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tr">
        <f t="shared" si="25"/>
        <v>successful</v>
      </c>
      <c r="G342" s="4" t="s">
        <v>8219</v>
      </c>
      <c r="H342" s="4" t="s">
        <v>8224</v>
      </c>
      <c r="I342" s="4" t="s">
        <v>8246</v>
      </c>
      <c r="J342" s="4">
        <v>1489006800</v>
      </c>
      <c r="K342" s="13">
        <f t="shared" si="26"/>
        <v>42802.708333333336</v>
      </c>
      <c r="L342" s="4">
        <v>1486397007</v>
      </c>
      <c r="M342" s="13">
        <f t="shared" si="27"/>
        <v>42772.50239583334</v>
      </c>
      <c r="N342" s="4" t="b">
        <v>1</v>
      </c>
      <c r="O342" s="4">
        <v>299</v>
      </c>
      <c r="P342" s="4" t="b">
        <v>1</v>
      </c>
      <c r="Q342" s="4" t="s">
        <v>8269</v>
      </c>
      <c r="R342" s="17">
        <f>E342/D342*100</f>
        <v>125.02285714285715</v>
      </c>
      <c r="S342">
        <f>AVERAGEIF(O:O,O342,E:E)</f>
        <v>43758</v>
      </c>
      <c r="T342" t="str">
        <f t="shared" si="28"/>
        <v>film &amp; video</v>
      </c>
      <c r="U342" t="str">
        <f t="shared" si="29"/>
        <v>documentary</v>
      </c>
    </row>
    <row r="343" spans="1:21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tr">
        <f t="shared" si="25"/>
        <v>successful</v>
      </c>
      <c r="G343" s="4" t="s">
        <v>8219</v>
      </c>
      <c r="H343" s="4" t="s">
        <v>8224</v>
      </c>
      <c r="I343" s="4" t="s">
        <v>8246</v>
      </c>
      <c r="J343" s="4">
        <v>1412135940</v>
      </c>
      <c r="K343" s="13">
        <f t="shared" si="26"/>
        <v>41912.999305555561</v>
      </c>
      <c r="L343" s="4">
        <v>1410555998</v>
      </c>
      <c r="M343" s="13">
        <f t="shared" si="27"/>
        <v>41894.712939814817</v>
      </c>
      <c r="N343" s="4" t="b">
        <v>1</v>
      </c>
      <c r="O343" s="4">
        <v>55</v>
      </c>
      <c r="P343" s="4" t="b">
        <v>1</v>
      </c>
      <c r="Q343" s="4" t="s">
        <v>8269</v>
      </c>
      <c r="R343" s="17">
        <f>E343/D343*100</f>
        <v>106.71428571428572</v>
      </c>
      <c r="S343">
        <f>AVERAGEIF(O:O,O343,E:E)</f>
        <v>4138.9825000000001</v>
      </c>
      <c r="T343" t="str">
        <f t="shared" si="28"/>
        <v>film &amp; video</v>
      </c>
      <c r="U343" t="str">
        <f t="shared" si="29"/>
        <v>documentary</v>
      </c>
    </row>
    <row r="344" spans="1:21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tr">
        <f t="shared" si="25"/>
        <v>successful</v>
      </c>
      <c r="G344" s="4" t="s">
        <v>8219</v>
      </c>
      <c r="H344" s="4" t="s">
        <v>8224</v>
      </c>
      <c r="I344" s="4" t="s">
        <v>8246</v>
      </c>
      <c r="J344" s="4">
        <v>1461955465</v>
      </c>
      <c r="K344" s="13">
        <f t="shared" si="26"/>
        <v>42489.614178240743</v>
      </c>
      <c r="L344" s="4">
        <v>1459363465</v>
      </c>
      <c r="M344" s="13">
        <f t="shared" si="27"/>
        <v>42459.614178240743</v>
      </c>
      <c r="N344" s="4" t="b">
        <v>1</v>
      </c>
      <c r="O344" s="4">
        <v>325</v>
      </c>
      <c r="P344" s="4" t="b">
        <v>1</v>
      </c>
      <c r="Q344" s="4" t="s">
        <v>8269</v>
      </c>
      <c r="R344" s="17">
        <f>E344/D344*100</f>
        <v>100.36639999999998</v>
      </c>
      <c r="S344">
        <f>AVERAGEIF(O:O,O344,E:E)</f>
        <v>70121.506666666668</v>
      </c>
      <c r="T344" t="str">
        <f t="shared" si="28"/>
        <v>film &amp; video</v>
      </c>
      <c r="U344" t="str">
        <f t="shared" si="29"/>
        <v>documentary</v>
      </c>
    </row>
    <row r="345" spans="1:21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tr">
        <f t="shared" si="25"/>
        <v>successful</v>
      </c>
      <c r="G345" s="4" t="s">
        <v>8219</v>
      </c>
      <c r="H345" s="4" t="s">
        <v>8224</v>
      </c>
      <c r="I345" s="4" t="s">
        <v>8246</v>
      </c>
      <c r="J345" s="4">
        <v>1415934000</v>
      </c>
      <c r="K345" s="13">
        <f t="shared" si="26"/>
        <v>41956.958333333336</v>
      </c>
      <c r="L345" s="4">
        <v>1413308545</v>
      </c>
      <c r="M345" s="13">
        <f t="shared" si="27"/>
        <v>41926.571122685185</v>
      </c>
      <c r="N345" s="4" t="b">
        <v>1</v>
      </c>
      <c r="O345" s="4">
        <v>524</v>
      </c>
      <c r="P345" s="4" t="b">
        <v>1</v>
      </c>
      <c r="Q345" s="4" t="s">
        <v>8269</v>
      </c>
      <c r="R345" s="17">
        <f>E345/D345*100</f>
        <v>102.02863333333335</v>
      </c>
      <c r="S345">
        <f>AVERAGEIF(O:O,O345,E:E)</f>
        <v>30608.59</v>
      </c>
      <c r="T345" t="str">
        <f t="shared" si="28"/>
        <v>film &amp; video</v>
      </c>
      <c r="U345" t="str">
        <f t="shared" si="29"/>
        <v>documentary</v>
      </c>
    </row>
    <row r="346" spans="1:21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tr">
        <f t="shared" si="25"/>
        <v>successful</v>
      </c>
      <c r="G346" s="4" t="s">
        <v>8219</v>
      </c>
      <c r="H346" s="4" t="s">
        <v>8224</v>
      </c>
      <c r="I346" s="4" t="s">
        <v>8246</v>
      </c>
      <c r="J346" s="4">
        <v>1433125200</v>
      </c>
      <c r="K346" s="13">
        <f t="shared" si="26"/>
        <v>42155.930555555555</v>
      </c>
      <c r="L346" s="4">
        <v>1429312694</v>
      </c>
      <c r="M346" s="13">
        <f t="shared" si="27"/>
        <v>42111.804328703707</v>
      </c>
      <c r="N346" s="4" t="b">
        <v>1</v>
      </c>
      <c r="O346" s="4">
        <v>285</v>
      </c>
      <c r="P346" s="4" t="b">
        <v>1</v>
      </c>
      <c r="Q346" s="4" t="s">
        <v>8269</v>
      </c>
      <c r="R346" s="17">
        <f>E346/D346*100</f>
        <v>102.08358208955224</v>
      </c>
      <c r="S346">
        <f>AVERAGEIF(O:O,O346,E:E)</f>
        <v>33842</v>
      </c>
      <c r="T346" t="str">
        <f t="shared" si="28"/>
        <v>film &amp; video</v>
      </c>
      <c r="U346" t="str">
        <f t="shared" si="29"/>
        <v>documentary</v>
      </c>
    </row>
    <row r="347" spans="1:21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tr">
        <f t="shared" si="25"/>
        <v>successful</v>
      </c>
      <c r="G347" s="4" t="s">
        <v>8219</v>
      </c>
      <c r="H347" s="4" t="s">
        <v>8224</v>
      </c>
      <c r="I347" s="4" t="s">
        <v>8246</v>
      </c>
      <c r="J347" s="4">
        <v>1432161590</v>
      </c>
      <c r="K347" s="13">
        <f t="shared" si="26"/>
        <v>42144.777662037035</v>
      </c>
      <c r="L347" s="4">
        <v>1429569590</v>
      </c>
      <c r="M347" s="13">
        <f t="shared" si="27"/>
        <v>42114.777662037035</v>
      </c>
      <c r="N347" s="4" t="b">
        <v>1</v>
      </c>
      <c r="O347" s="4">
        <v>179</v>
      </c>
      <c r="P347" s="4" t="b">
        <v>1</v>
      </c>
      <c r="Q347" s="4" t="s">
        <v>8269</v>
      </c>
      <c r="R347" s="17">
        <f>E347/D347*100</f>
        <v>123.27586206896552</v>
      </c>
      <c r="S347">
        <f>AVERAGEIF(O:O,O347,E:E)</f>
        <v>23315.4</v>
      </c>
      <c r="T347" t="str">
        <f t="shared" si="28"/>
        <v>film &amp; video</v>
      </c>
      <c r="U347" t="str">
        <f t="shared" si="29"/>
        <v>documentary</v>
      </c>
    </row>
    <row r="348" spans="1:21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tr">
        <f t="shared" si="25"/>
        <v>successful</v>
      </c>
      <c r="G348" s="4" t="s">
        <v>8219</v>
      </c>
      <c r="H348" s="4" t="s">
        <v>8224</v>
      </c>
      <c r="I348" s="4" t="s">
        <v>8246</v>
      </c>
      <c r="J348" s="4">
        <v>1444824021</v>
      </c>
      <c r="K348" s="13">
        <f t="shared" si="26"/>
        <v>42291.333576388897</v>
      </c>
      <c r="L348" s="4">
        <v>1442232021</v>
      </c>
      <c r="M348" s="13">
        <f t="shared" si="27"/>
        <v>42261.333576388897</v>
      </c>
      <c r="N348" s="4" t="b">
        <v>1</v>
      </c>
      <c r="O348" s="4">
        <v>188</v>
      </c>
      <c r="P348" s="4" t="b">
        <v>1</v>
      </c>
      <c r="Q348" s="4" t="s">
        <v>8269</v>
      </c>
      <c r="R348" s="17">
        <f>E348/D348*100</f>
        <v>170.28880000000001</v>
      </c>
      <c r="S348">
        <f>AVERAGEIF(O:O,O348,E:E)</f>
        <v>27244.135000000002</v>
      </c>
      <c r="T348" t="str">
        <f t="shared" si="28"/>
        <v>film &amp; video</v>
      </c>
      <c r="U348" t="str">
        <f t="shared" si="29"/>
        <v>documentary</v>
      </c>
    </row>
    <row r="349" spans="1:21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tr">
        <f t="shared" si="25"/>
        <v>successful</v>
      </c>
      <c r="G349" s="4" t="s">
        <v>8219</v>
      </c>
      <c r="H349" s="4" t="s">
        <v>8224</v>
      </c>
      <c r="I349" s="4" t="s">
        <v>8246</v>
      </c>
      <c r="J349" s="4">
        <v>1447505609</v>
      </c>
      <c r="K349" s="13">
        <f t="shared" si="26"/>
        <v>42322.370474537041</v>
      </c>
      <c r="L349" s="4">
        <v>1444910009</v>
      </c>
      <c r="M349" s="13">
        <f t="shared" si="27"/>
        <v>42292.32880787037</v>
      </c>
      <c r="N349" s="4" t="b">
        <v>1</v>
      </c>
      <c r="O349" s="4">
        <v>379</v>
      </c>
      <c r="P349" s="4" t="b">
        <v>1</v>
      </c>
      <c r="Q349" s="4" t="s">
        <v>8269</v>
      </c>
      <c r="R349" s="17">
        <f>E349/D349*100</f>
        <v>111.59049999999999</v>
      </c>
      <c r="S349">
        <f>AVERAGEIF(O:O,O349,E:E)</f>
        <v>107453.6</v>
      </c>
      <c r="T349" t="str">
        <f t="shared" si="28"/>
        <v>film &amp; video</v>
      </c>
      <c r="U349" t="str">
        <f t="shared" si="29"/>
        <v>documentary</v>
      </c>
    </row>
    <row r="350" spans="1:21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tr">
        <f t="shared" si="25"/>
        <v>successful</v>
      </c>
      <c r="G350" s="4" t="s">
        <v>8219</v>
      </c>
      <c r="H350" s="4" t="s">
        <v>8224</v>
      </c>
      <c r="I350" s="4" t="s">
        <v>8246</v>
      </c>
      <c r="J350" s="4">
        <v>1440165916</v>
      </c>
      <c r="K350" s="13">
        <f t="shared" si="26"/>
        <v>42237.420324074075</v>
      </c>
      <c r="L350" s="4">
        <v>1437573916</v>
      </c>
      <c r="M350" s="13">
        <f t="shared" si="27"/>
        <v>42207.420324074075</v>
      </c>
      <c r="N350" s="4" t="b">
        <v>1</v>
      </c>
      <c r="O350" s="4">
        <v>119</v>
      </c>
      <c r="P350" s="4" t="b">
        <v>1</v>
      </c>
      <c r="Q350" s="4" t="s">
        <v>8269</v>
      </c>
      <c r="R350" s="17">
        <f>E350/D350*100</f>
        <v>103</v>
      </c>
      <c r="S350">
        <f>AVERAGEIF(O:O,O350,E:E)</f>
        <v>19753.501666666667</v>
      </c>
      <c r="T350" t="str">
        <f t="shared" si="28"/>
        <v>film &amp; video</v>
      </c>
      <c r="U350" t="str">
        <f t="shared" si="29"/>
        <v>documentary</v>
      </c>
    </row>
    <row r="351" spans="1:21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tr">
        <f t="shared" si="25"/>
        <v>successful</v>
      </c>
      <c r="G351" s="4" t="s">
        <v>8219</v>
      </c>
      <c r="H351" s="4" t="s">
        <v>8224</v>
      </c>
      <c r="I351" s="4" t="s">
        <v>8246</v>
      </c>
      <c r="J351" s="4">
        <v>1487937508</v>
      </c>
      <c r="K351" s="13">
        <f t="shared" si="26"/>
        <v>42790.332268518519</v>
      </c>
      <c r="L351" s="4">
        <v>1485345508</v>
      </c>
      <c r="M351" s="13">
        <f t="shared" si="27"/>
        <v>42760.332268518519</v>
      </c>
      <c r="N351" s="4" t="b">
        <v>1</v>
      </c>
      <c r="O351" s="4">
        <v>167</v>
      </c>
      <c r="P351" s="4" t="b">
        <v>1</v>
      </c>
      <c r="Q351" s="4" t="s">
        <v>8269</v>
      </c>
      <c r="R351" s="17">
        <f>E351/D351*100</f>
        <v>106.63570159857905</v>
      </c>
      <c r="S351">
        <f>AVERAGEIF(O:O,O351,E:E)</f>
        <v>11603.6625</v>
      </c>
      <c r="T351" t="str">
        <f t="shared" si="28"/>
        <v>film &amp; video</v>
      </c>
      <c r="U351" t="str">
        <f t="shared" si="29"/>
        <v>documentary</v>
      </c>
    </row>
    <row r="352" spans="1:21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tr">
        <f t="shared" si="25"/>
        <v>successful</v>
      </c>
      <c r="G352" s="4" t="s">
        <v>8219</v>
      </c>
      <c r="H352" s="4" t="s">
        <v>8224</v>
      </c>
      <c r="I352" s="4" t="s">
        <v>8246</v>
      </c>
      <c r="J352" s="4">
        <v>1473566340</v>
      </c>
      <c r="K352" s="13">
        <f t="shared" si="26"/>
        <v>42623.999305555561</v>
      </c>
      <c r="L352" s="4">
        <v>1470274509</v>
      </c>
      <c r="M352" s="13">
        <f t="shared" si="27"/>
        <v>42585.899409722224</v>
      </c>
      <c r="N352" s="4" t="b">
        <v>1</v>
      </c>
      <c r="O352" s="4">
        <v>221</v>
      </c>
      <c r="P352" s="4" t="b">
        <v>1</v>
      </c>
      <c r="Q352" s="4" t="s">
        <v>8269</v>
      </c>
      <c r="R352" s="17">
        <f>E352/D352*100</f>
        <v>114.75999999999999</v>
      </c>
      <c r="S352">
        <f>AVERAGEIF(O:O,O352,E:E)</f>
        <v>26830.483333333334</v>
      </c>
      <c r="T352" t="str">
        <f t="shared" si="28"/>
        <v>film &amp; video</v>
      </c>
      <c r="U352" t="str">
        <f t="shared" si="29"/>
        <v>documentary</v>
      </c>
    </row>
    <row r="353" spans="1:21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tr">
        <f t="shared" si="25"/>
        <v>successful</v>
      </c>
      <c r="G353" s="4" t="s">
        <v>8219</v>
      </c>
      <c r="H353" s="4" t="s">
        <v>8227</v>
      </c>
      <c r="I353" s="4" t="s">
        <v>8249</v>
      </c>
      <c r="J353" s="4">
        <v>1460066954</v>
      </c>
      <c r="K353" s="13">
        <f t="shared" si="26"/>
        <v>42467.756412037044</v>
      </c>
      <c r="L353" s="4">
        <v>1456614554</v>
      </c>
      <c r="M353" s="13">
        <f t="shared" si="27"/>
        <v>42427.798078703701</v>
      </c>
      <c r="N353" s="4" t="b">
        <v>1</v>
      </c>
      <c r="O353" s="4">
        <v>964</v>
      </c>
      <c r="P353" s="4" t="b">
        <v>1</v>
      </c>
      <c r="Q353" s="4" t="s">
        <v>8269</v>
      </c>
      <c r="R353" s="17">
        <f>E353/D353*100</f>
        <v>127.34117647058822</v>
      </c>
      <c r="S353">
        <f>AVERAGEIF(O:O,O353,E:E)</f>
        <v>43296</v>
      </c>
      <c r="T353" t="str">
        <f t="shared" si="28"/>
        <v>film &amp; video</v>
      </c>
      <c r="U353" t="str">
        <f t="shared" si="29"/>
        <v>documentary</v>
      </c>
    </row>
    <row r="354" spans="1:21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tr">
        <f t="shared" si="25"/>
        <v>successful</v>
      </c>
      <c r="G354" s="4" t="s">
        <v>8219</v>
      </c>
      <c r="H354" s="4" t="s">
        <v>8224</v>
      </c>
      <c r="I354" s="4" t="s">
        <v>8246</v>
      </c>
      <c r="J354" s="4">
        <v>1412740868</v>
      </c>
      <c r="K354" s="13">
        <f t="shared" si="26"/>
        <v>41920.000787037039</v>
      </c>
      <c r="L354" s="4">
        <v>1410148868</v>
      </c>
      <c r="M354" s="13">
        <f t="shared" si="27"/>
        <v>41890.000787037039</v>
      </c>
      <c r="N354" s="4" t="b">
        <v>1</v>
      </c>
      <c r="O354" s="4">
        <v>286</v>
      </c>
      <c r="P354" s="4" t="b">
        <v>1</v>
      </c>
      <c r="Q354" s="4" t="s">
        <v>8269</v>
      </c>
      <c r="R354" s="17">
        <f>E354/D354*100</f>
        <v>116.56</v>
      </c>
      <c r="S354">
        <f>AVERAGEIF(O:O,O354,E:E)</f>
        <v>16764.683333333334</v>
      </c>
      <c r="T354" t="str">
        <f t="shared" si="28"/>
        <v>film &amp; video</v>
      </c>
      <c r="U354" t="str">
        <f t="shared" si="29"/>
        <v>documentary</v>
      </c>
    </row>
    <row r="355" spans="1:21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tr">
        <f t="shared" si="25"/>
        <v>successful</v>
      </c>
      <c r="G355" s="4" t="s">
        <v>8219</v>
      </c>
      <c r="H355" s="4" t="s">
        <v>8224</v>
      </c>
      <c r="I355" s="4" t="s">
        <v>8246</v>
      </c>
      <c r="J355" s="4">
        <v>1447963219</v>
      </c>
      <c r="K355" s="13">
        <f t="shared" si="26"/>
        <v>42327.666886574072</v>
      </c>
      <c r="L355" s="4">
        <v>1445367619</v>
      </c>
      <c r="M355" s="13">
        <f t="shared" si="27"/>
        <v>42297.625219907415</v>
      </c>
      <c r="N355" s="4" t="b">
        <v>1</v>
      </c>
      <c r="O355" s="4">
        <v>613</v>
      </c>
      <c r="P355" s="4" t="b">
        <v>1</v>
      </c>
      <c r="Q355" s="4" t="s">
        <v>8269</v>
      </c>
      <c r="R355" s="17">
        <f>E355/D355*100</f>
        <v>108.61819426615318</v>
      </c>
      <c r="S355">
        <f>AVERAGEIF(O:O,O355,E:E)</f>
        <v>63460.18</v>
      </c>
      <c r="T355" t="str">
        <f t="shared" si="28"/>
        <v>film &amp; video</v>
      </c>
      <c r="U355" t="str">
        <f t="shared" si="29"/>
        <v>documentary</v>
      </c>
    </row>
    <row r="356" spans="1:21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tr">
        <f t="shared" si="25"/>
        <v>successful</v>
      </c>
      <c r="G356" s="4" t="s">
        <v>8219</v>
      </c>
      <c r="H356" s="4" t="s">
        <v>8224</v>
      </c>
      <c r="I356" s="4" t="s">
        <v>8246</v>
      </c>
      <c r="J356" s="4">
        <v>1460141521</v>
      </c>
      <c r="K356" s="13">
        <f t="shared" si="26"/>
        <v>42468.619456018518</v>
      </c>
      <c r="L356" s="4">
        <v>1457553121</v>
      </c>
      <c r="M356" s="13">
        <f t="shared" si="27"/>
        <v>42438.661122685189</v>
      </c>
      <c r="N356" s="4" t="b">
        <v>1</v>
      </c>
      <c r="O356" s="4">
        <v>29</v>
      </c>
      <c r="P356" s="4" t="b">
        <v>1</v>
      </c>
      <c r="Q356" s="4" t="s">
        <v>8269</v>
      </c>
      <c r="R356" s="17">
        <f>E356/D356*100</f>
        <v>103.94285714285714</v>
      </c>
      <c r="S356">
        <f>AVERAGEIF(O:O,O356,E:E)</f>
        <v>2554.6396296296298</v>
      </c>
      <c r="T356" t="str">
        <f t="shared" si="28"/>
        <v>film &amp; video</v>
      </c>
      <c r="U356" t="str">
        <f t="shared" si="29"/>
        <v>documentary</v>
      </c>
    </row>
    <row r="357" spans="1:21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tr">
        <f t="shared" si="25"/>
        <v>successful</v>
      </c>
      <c r="G357" s="4" t="s">
        <v>8219</v>
      </c>
      <c r="H357" s="4" t="s">
        <v>8224</v>
      </c>
      <c r="I357" s="4" t="s">
        <v>8246</v>
      </c>
      <c r="J357" s="4">
        <v>1417420994</v>
      </c>
      <c r="K357" s="13">
        <f t="shared" si="26"/>
        <v>41974.168912037036</v>
      </c>
      <c r="L357" s="4">
        <v>1414738994</v>
      </c>
      <c r="M357" s="13">
        <f t="shared" si="27"/>
        <v>41943.127245370371</v>
      </c>
      <c r="N357" s="4" t="b">
        <v>1</v>
      </c>
      <c r="O357" s="4">
        <v>165</v>
      </c>
      <c r="P357" s="4" t="b">
        <v>1</v>
      </c>
      <c r="Q357" s="4" t="s">
        <v>8269</v>
      </c>
      <c r="R357" s="17">
        <f>E357/D357*100</f>
        <v>116.25714285714285</v>
      </c>
      <c r="S357">
        <f>AVERAGEIF(O:O,O357,E:E)</f>
        <v>23373.48</v>
      </c>
      <c r="T357" t="str">
        <f t="shared" si="28"/>
        <v>film &amp; video</v>
      </c>
      <c r="U357" t="str">
        <f t="shared" si="29"/>
        <v>documentary</v>
      </c>
    </row>
    <row r="358" spans="1:21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tr">
        <f t="shared" si="25"/>
        <v>successful</v>
      </c>
      <c r="G358" s="4" t="s">
        <v>8219</v>
      </c>
      <c r="H358" s="4" t="s">
        <v>8224</v>
      </c>
      <c r="I358" s="4" t="s">
        <v>8246</v>
      </c>
      <c r="J358" s="4">
        <v>1458152193</v>
      </c>
      <c r="K358" s="13">
        <f t="shared" si="26"/>
        <v>42445.594826388893</v>
      </c>
      <c r="L358" s="4">
        <v>1455563793</v>
      </c>
      <c r="M358" s="13">
        <f t="shared" si="27"/>
        <v>42415.636493055557</v>
      </c>
      <c r="N358" s="4" t="b">
        <v>1</v>
      </c>
      <c r="O358" s="4">
        <v>97</v>
      </c>
      <c r="P358" s="4" t="b">
        <v>1</v>
      </c>
      <c r="Q358" s="4" t="s">
        <v>8269</v>
      </c>
      <c r="R358" s="17">
        <f>E358/D358*100</f>
        <v>102.69239999999999</v>
      </c>
      <c r="S358">
        <f>AVERAGEIF(O:O,O358,E:E)</f>
        <v>9855.2185714285715</v>
      </c>
      <c r="T358" t="str">
        <f t="shared" si="28"/>
        <v>film &amp; video</v>
      </c>
      <c r="U358" t="str">
        <f t="shared" si="29"/>
        <v>documentary</v>
      </c>
    </row>
    <row r="359" spans="1:21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tr">
        <f t="shared" si="25"/>
        <v>successful</v>
      </c>
      <c r="G359" s="4" t="s">
        <v>8219</v>
      </c>
      <c r="H359" s="4" t="s">
        <v>8224</v>
      </c>
      <c r="I359" s="4" t="s">
        <v>8246</v>
      </c>
      <c r="J359" s="4">
        <v>1429852797</v>
      </c>
      <c r="K359" s="13">
        <f t="shared" si="26"/>
        <v>42118.055520833332</v>
      </c>
      <c r="L359" s="4">
        <v>1426396797</v>
      </c>
      <c r="M359" s="13">
        <f t="shared" si="27"/>
        <v>42078.055520833332</v>
      </c>
      <c r="N359" s="4" t="b">
        <v>1</v>
      </c>
      <c r="O359" s="4">
        <v>303</v>
      </c>
      <c r="P359" s="4" t="b">
        <v>1</v>
      </c>
      <c r="Q359" s="4" t="s">
        <v>8269</v>
      </c>
      <c r="R359" s="17">
        <f>E359/D359*100</f>
        <v>174</v>
      </c>
      <c r="S359">
        <f>AVERAGEIF(O:O,O359,E:E)</f>
        <v>75010</v>
      </c>
      <c r="T359" t="str">
        <f t="shared" si="28"/>
        <v>film &amp; video</v>
      </c>
      <c r="U359" t="str">
        <f t="shared" si="29"/>
        <v>documentary</v>
      </c>
    </row>
    <row r="360" spans="1:21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tr">
        <f t="shared" si="25"/>
        <v>successful</v>
      </c>
      <c r="G360" s="4" t="s">
        <v>8219</v>
      </c>
      <c r="H360" s="4" t="s">
        <v>8224</v>
      </c>
      <c r="I360" s="4" t="s">
        <v>8246</v>
      </c>
      <c r="J360" s="4">
        <v>1466002800</v>
      </c>
      <c r="K360" s="13">
        <f t="shared" si="26"/>
        <v>42536.458333333336</v>
      </c>
      <c r="L360" s="4">
        <v>1463517521</v>
      </c>
      <c r="M360" s="13">
        <f t="shared" si="27"/>
        <v>42507.693530092591</v>
      </c>
      <c r="N360" s="4" t="b">
        <v>1</v>
      </c>
      <c r="O360" s="4">
        <v>267</v>
      </c>
      <c r="P360" s="4" t="b">
        <v>1</v>
      </c>
      <c r="Q360" s="4" t="s">
        <v>8269</v>
      </c>
      <c r="R360" s="17">
        <f>E360/D360*100</f>
        <v>103.08800000000001</v>
      </c>
      <c r="S360">
        <f>AVERAGEIF(O:O,O360,E:E)</f>
        <v>51544</v>
      </c>
      <c r="T360" t="str">
        <f t="shared" si="28"/>
        <v>film &amp; video</v>
      </c>
      <c r="U360" t="str">
        <f t="shared" si="29"/>
        <v>documentary</v>
      </c>
    </row>
    <row r="361" spans="1:21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tr">
        <f t="shared" si="25"/>
        <v>successful</v>
      </c>
      <c r="G361" s="4" t="s">
        <v>8219</v>
      </c>
      <c r="H361" s="4" t="s">
        <v>8224</v>
      </c>
      <c r="I361" s="4" t="s">
        <v>8246</v>
      </c>
      <c r="J361" s="4">
        <v>1415941920</v>
      </c>
      <c r="K361" s="13">
        <f t="shared" si="26"/>
        <v>41957.05</v>
      </c>
      <c r="L361" s="4">
        <v>1414028490</v>
      </c>
      <c r="M361" s="13">
        <f t="shared" si="27"/>
        <v>41934.903819444444</v>
      </c>
      <c r="N361" s="4" t="b">
        <v>1</v>
      </c>
      <c r="O361" s="4">
        <v>302</v>
      </c>
      <c r="P361" s="4" t="b">
        <v>1</v>
      </c>
      <c r="Q361" s="4" t="s">
        <v>8269</v>
      </c>
      <c r="R361" s="17">
        <f>E361/D361*100</f>
        <v>104.85537190082646</v>
      </c>
      <c r="S361">
        <f>AVERAGEIF(O:O,O361,E:E)</f>
        <v>17400.114999999998</v>
      </c>
      <c r="T361" t="str">
        <f t="shared" si="28"/>
        <v>film &amp; video</v>
      </c>
      <c r="U361" t="str">
        <f t="shared" si="29"/>
        <v>documentary</v>
      </c>
    </row>
    <row r="362" spans="1:21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tr">
        <f t="shared" si="25"/>
        <v>successful</v>
      </c>
      <c r="G362" s="4" t="s">
        <v>8219</v>
      </c>
      <c r="H362" s="4" t="s">
        <v>8224</v>
      </c>
      <c r="I362" s="4" t="s">
        <v>8246</v>
      </c>
      <c r="J362" s="4">
        <v>1437621060</v>
      </c>
      <c r="K362" s="13">
        <f t="shared" si="26"/>
        <v>42207.96597222222</v>
      </c>
      <c r="L362" s="4">
        <v>1433799180</v>
      </c>
      <c r="M362" s="13">
        <f t="shared" si="27"/>
        <v>42163.731250000004</v>
      </c>
      <c r="N362" s="4" t="b">
        <v>0</v>
      </c>
      <c r="O362" s="4">
        <v>87</v>
      </c>
      <c r="P362" s="4" t="b">
        <v>1</v>
      </c>
      <c r="Q362" s="4" t="s">
        <v>8269</v>
      </c>
      <c r="R362" s="17">
        <f>E362/D362*100</f>
        <v>101.375</v>
      </c>
      <c r="S362">
        <f>AVERAGEIF(O:O,O362,E:E)</f>
        <v>7158.84</v>
      </c>
      <c r="T362" t="str">
        <f t="shared" si="28"/>
        <v>film &amp; video</v>
      </c>
      <c r="U362" t="str">
        <f t="shared" si="29"/>
        <v>documentary</v>
      </c>
    </row>
    <row r="363" spans="1:21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tr">
        <f t="shared" si="25"/>
        <v>successful</v>
      </c>
      <c r="G363" s="4" t="s">
        <v>8219</v>
      </c>
      <c r="H363" s="4" t="s">
        <v>8224</v>
      </c>
      <c r="I363" s="4" t="s">
        <v>8246</v>
      </c>
      <c r="J363" s="4">
        <v>1416704506</v>
      </c>
      <c r="K363" s="13">
        <f t="shared" si="26"/>
        <v>41965.876226851855</v>
      </c>
      <c r="L363" s="4">
        <v>1414108906</v>
      </c>
      <c r="M363" s="13">
        <f t="shared" si="27"/>
        <v>41935.834560185183</v>
      </c>
      <c r="N363" s="4" t="b">
        <v>0</v>
      </c>
      <c r="O363" s="4">
        <v>354</v>
      </c>
      <c r="P363" s="4" t="b">
        <v>1</v>
      </c>
      <c r="Q363" s="4" t="s">
        <v>8269</v>
      </c>
      <c r="R363" s="17">
        <f>E363/D363*100</f>
        <v>111.07699999999998</v>
      </c>
      <c r="S363">
        <f>AVERAGEIF(O:O,O363,E:E)</f>
        <v>78043.595000000001</v>
      </c>
      <c r="T363" t="str">
        <f t="shared" si="28"/>
        <v>film &amp; video</v>
      </c>
      <c r="U363" t="str">
        <f t="shared" si="29"/>
        <v>documentary</v>
      </c>
    </row>
    <row r="364" spans="1:21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tr">
        <f t="shared" si="25"/>
        <v>successful</v>
      </c>
      <c r="G364" s="4" t="s">
        <v>8219</v>
      </c>
      <c r="H364" s="4" t="s">
        <v>8224</v>
      </c>
      <c r="I364" s="4" t="s">
        <v>8246</v>
      </c>
      <c r="J364" s="4">
        <v>1407456000</v>
      </c>
      <c r="K364" s="13">
        <f t="shared" si="26"/>
        <v>41858.833333333336</v>
      </c>
      <c r="L364" s="4">
        <v>1405573391</v>
      </c>
      <c r="M364" s="13">
        <f t="shared" si="27"/>
        <v>41837.04387731482</v>
      </c>
      <c r="N364" s="4" t="b">
        <v>0</v>
      </c>
      <c r="O364" s="4">
        <v>86</v>
      </c>
      <c r="P364" s="4" t="b">
        <v>1</v>
      </c>
      <c r="Q364" s="4" t="s">
        <v>8269</v>
      </c>
      <c r="R364" s="17">
        <f>E364/D364*100</f>
        <v>124.15933781686496</v>
      </c>
      <c r="S364">
        <f>AVERAGEIF(O:O,O364,E:E)</f>
        <v>7921.625</v>
      </c>
      <c r="T364" t="str">
        <f t="shared" si="28"/>
        <v>film &amp; video</v>
      </c>
      <c r="U364" t="str">
        <f t="shared" si="29"/>
        <v>documentary</v>
      </c>
    </row>
    <row r="365" spans="1:21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tr">
        <f t="shared" si="25"/>
        <v>successful</v>
      </c>
      <c r="G365" s="4" t="s">
        <v>8219</v>
      </c>
      <c r="H365" s="4" t="s">
        <v>8224</v>
      </c>
      <c r="I365" s="4" t="s">
        <v>8246</v>
      </c>
      <c r="J365" s="4">
        <v>1272828120</v>
      </c>
      <c r="K365" s="13">
        <f t="shared" si="26"/>
        <v>40300.640277777777</v>
      </c>
      <c r="L365" s="4">
        <v>1268934736</v>
      </c>
      <c r="M365" s="13">
        <f t="shared" si="27"/>
        <v>40255.577962962961</v>
      </c>
      <c r="N365" s="4" t="b">
        <v>0</v>
      </c>
      <c r="O365" s="4">
        <v>26</v>
      </c>
      <c r="P365" s="4" t="b">
        <v>1</v>
      </c>
      <c r="Q365" s="4" t="s">
        <v>8269</v>
      </c>
      <c r="R365" s="17">
        <f>E365/D365*100</f>
        <v>101.33333333333334</v>
      </c>
      <c r="S365">
        <f>AVERAGEIF(O:O,O365,E:E)</f>
        <v>2505.9714285714285</v>
      </c>
      <c r="T365" t="str">
        <f t="shared" si="28"/>
        <v>film &amp; video</v>
      </c>
      <c r="U365" t="str">
        <f t="shared" si="29"/>
        <v>documentary</v>
      </c>
    </row>
    <row r="366" spans="1:21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tr">
        <f t="shared" si="25"/>
        <v>successful</v>
      </c>
      <c r="G366" s="4" t="s">
        <v>8219</v>
      </c>
      <c r="H366" s="4" t="s">
        <v>8224</v>
      </c>
      <c r="I366" s="4" t="s">
        <v>8246</v>
      </c>
      <c r="J366" s="4">
        <v>1403323140</v>
      </c>
      <c r="K366" s="13">
        <f t="shared" si="26"/>
        <v>41810.999305555561</v>
      </c>
      <c r="L366" s="4">
        <v>1400704672</v>
      </c>
      <c r="M366" s="13">
        <f t="shared" si="27"/>
        <v>41780.692962962967</v>
      </c>
      <c r="N366" s="4" t="b">
        <v>0</v>
      </c>
      <c r="O366" s="4">
        <v>113</v>
      </c>
      <c r="P366" s="4" t="b">
        <v>1</v>
      </c>
      <c r="Q366" s="4" t="s">
        <v>8269</v>
      </c>
      <c r="R366" s="17">
        <f>E366/D366*100</f>
        <v>110.16142857142856</v>
      </c>
      <c r="S366">
        <f>AVERAGEIF(O:O,O366,E:E)</f>
        <v>12470.146666666667</v>
      </c>
      <c r="T366" t="str">
        <f t="shared" si="28"/>
        <v>film &amp; video</v>
      </c>
      <c r="U366" t="str">
        <f t="shared" si="29"/>
        <v>documentary</v>
      </c>
    </row>
    <row r="367" spans="1:21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tr">
        <f t="shared" si="25"/>
        <v>successful</v>
      </c>
      <c r="G367" s="4" t="s">
        <v>8219</v>
      </c>
      <c r="H367" s="4" t="s">
        <v>8225</v>
      </c>
      <c r="I367" s="4" t="s">
        <v>8247</v>
      </c>
      <c r="J367" s="4">
        <v>1393597999</v>
      </c>
      <c r="K367" s="13">
        <f t="shared" si="26"/>
        <v>41698.439803240741</v>
      </c>
      <c r="L367" s="4">
        <v>1391005999</v>
      </c>
      <c r="M367" s="13">
        <f t="shared" si="27"/>
        <v>41668.439803240741</v>
      </c>
      <c r="N367" s="4" t="b">
        <v>0</v>
      </c>
      <c r="O367" s="4">
        <v>65</v>
      </c>
      <c r="P367" s="4" t="b">
        <v>1</v>
      </c>
      <c r="Q367" s="4" t="s">
        <v>8269</v>
      </c>
      <c r="R367" s="17">
        <f>E367/D367*100</f>
        <v>103.97333333333334</v>
      </c>
      <c r="S367">
        <f>AVERAGEIF(O:O,O367,E:E)</f>
        <v>5722.2508333333344</v>
      </c>
      <c r="T367" t="str">
        <f t="shared" si="28"/>
        <v>film &amp; video</v>
      </c>
      <c r="U367" t="str">
        <f t="shared" si="29"/>
        <v>documentary</v>
      </c>
    </row>
    <row r="368" spans="1:21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tr">
        <f t="shared" si="25"/>
        <v>successful</v>
      </c>
      <c r="G368" s="4" t="s">
        <v>8219</v>
      </c>
      <c r="H368" s="4" t="s">
        <v>8224</v>
      </c>
      <c r="I368" s="4" t="s">
        <v>8246</v>
      </c>
      <c r="J368" s="4">
        <v>1337540518</v>
      </c>
      <c r="K368" s="13">
        <f t="shared" si="26"/>
        <v>41049.62636574074</v>
      </c>
      <c r="L368" s="4">
        <v>1334948518</v>
      </c>
      <c r="M368" s="13">
        <f t="shared" si="27"/>
        <v>41019.62636574074</v>
      </c>
      <c r="N368" s="4" t="b">
        <v>0</v>
      </c>
      <c r="O368" s="4">
        <v>134</v>
      </c>
      <c r="P368" s="4" t="b">
        <v>1</v>
      </c>
      <c r="Q368" s="4" t="s">
        <v>8269</v>
      </c>
      <c r="R368" s="17">
        <f>E368/D368*100</f>
        <v>101.31578947368421</v>
      </c>
      <c r="S368">
        <f>AVERAGEIF(O:O,O368,E:E)</f>
        <v>19003.183333333334</v>
      </c>
      <c r="T368" t="str">
        <f t="shared" si="28"/>
        <v>film &amp; video</v>
      </c>
      <c r="U368" t="str">
        <f t="shared" si="29"/>
        <v>documentary</v>
      </c>
    </row>
    <row r="369" spans="1:21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tr">
        <f t="shared" si="25"/>
        <v>successful</v>
      </c>
      <c r="G369" s="4" t="s">
        <v>8219</v>
      </c>
      <c r="H369" s="4" t="s">
        <v>8224</v>
      </c>
      <c r="I369" s="4" t="s">
        <v>8246</v>
      </c>
      <c r="J369" s="4">
        <v>1367384340</v>
      </c>
      <c r="K369" s="13">
        <f t="shared" si="26"/>
        <v>41395.040972222225</v>
      </c>
      <c r="L369" s="4">
        <v>1363960278</v>
      </c>
      <c r="M369" s="13">
        <f t="shared" si="27"/>
        <v>41355.410625000004</v>
      </c>
      <c r="N369" s="4" t="b">
        <v>0</v>
      </c>
      <c r="O369" s="4">
        <v>119</v>
      </c>
      <c r="P369" s="4" t="b">
        <v>1</v>
      </c>
      <c r="Q369" s="4" t="s">
        <v>8269</v>
      </c>
      <c r="R369" s="17">
        <f>E369/D369*100</f>
        <v>103.3501</v>
      </c>
      <c r="S369">
        <f>AVERAGEIF(O:O,O369,E:E)</f>
        <v>19753.501666666667</v>
      </c>
      <c r="T369" t="str">
        <f t="shared" si="28"/>
        <v>film &amp; video</v>
      </c>
      <c r="U369" t="str">
        <f t="shared" si="29"/>
        <v>documentary</v>
      </c>
    </row>
    <row r="370" spans="1:21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tr">
        <f t="shared" si="25"/>
        <v>successful</v>
      </c>
      <c r="G370" s="4" t="s">
        <v>8219</v>
      </c>
      <c r="H370" s="4" t="s">
        <v>8224</v>
      </c>
      <c r="I370" s="4" t="s">
        <v>8246</v>
      </c>
      <c r="J370" s="4">
        <v>1426426322</v>
      </c>
      <c r="K370" s="13">
        <f t="shared" si="26"/>
        <v>42078.397245370368</v>
      </c>
      <c r="L370" s="4">
        <v>1423405922</v>
      </c>
      <c r="M370" s="13">
        <f t="shared" si="27"/>
        <v>42043.43891203704</v>
      </c>
      <c r="N370" s="4" t="b">
        <v>0</v>
      </c>
      <c r="O370" s="4">
        <v>159</v>
      </c>
      <c r="P370" s="4" t="b">
        <v>1</v>
      </c>
      <c r="Q370" s="4" t="s">
        <v>8269</v>
      </c>
      <c r="R370" s="17">
        <f>E370/D370*100</f>
        <v>104.11200000000001</v>
      </c>
      <c r="S370">
        <f>AVERAGEIF(O:O,O370,E:E)</f>
        <v>12170.714285714286</v>
      </c>
      <c r="T370" t="str">
        <f t="shared" si="28"/>
        <v>film &amp; video</v>
      </c>
      <c r="U370" t="str">
        <f t="shared" si="29"/>
        <v>documentary</v>
      </c>
    </row>
    <row r="371" spans="1:21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tr">
        <f t="shared" si="25"/>
        <v>successful</v>
      </c>
      <c r="G371" s="4" t="s">
        <v>8219</v>
      </c>
      <c r="H371" s="4" t="s">
        <v>8224</v>
      </c>
      <c r="I371" s="4" t="s">
        <v>8246</v>
      </c>
      <c r="J371" s="4">
        <v>1326633269</v>
      </c>
      <c r="K371" s="13">
        <f t="shared" si="26"/>
        <v>40923.385057870371</v>
      </c>
      <c r="L371" s="4">
        <v>1324041269</v>
      </c>
      <c r="M371" s="13">
        <f t="shared" si="27"/>
        <v>40893.385057870371</v>
      </c>
      <c r="N371" s="4" t="b">
        <v>0</v>
      </c>
      <c r="O371" s="4">
        <v>167</v>
      </c>
      <c r="P371" s="4" t="b">
        <v>1</v>
      </c>
      <c r="Q371" s="4" t="s">
        <v>8269</v>
      </c>
      <c r="R371" s="17">
        <f>E371/D371*100</f>
        <v>110.15569230769231</v>
      </c>
      <c r="S371">
        <f>AVERAGEIF(O:O,O371,E:E)</f>
        <v>11603.6625</v>
      </c>
      <c r="T371" t="str">
        <f t="shared" si="28"/>
        <v>film &amp; video</v>
      </c>
      <c r="U371" t="str">
        <f t="shared" si="29"/>
        <v>documentary</v>
      </c>
    </row>
    <row r="372" spans="1:21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tr">
        <f t="shared" si="25"/>
        <v>successful</v>
      </c>
      <c r="G372" s="4" t="s">
        <v>8219</v>
      </c>
      <c r="H372" s="4" t="s">
        <v>8224</v>
      </c>
      <c r="I372" s="4" t="s">
        <v>8246</v>
      </c>
      <c r="J372" s="4">
        <v>1483729500</v>
      </c>
      <c r="K372" s="13">
        <f t="shared" si="26"/>
        <v>42741.628472222226</v>
      </c>
      <c r="L372" s="4">
        <v>1481137500</v>
      </c>
      <c r="M372" s="13">
        <f t="shared" si="27"/>
        <v>42711.628472222226</v>
      </c>
      <c r="N372" s="4" t="b">
        <v>0</v>
      </c>
      <c r="O372" s="4">
        <v>43</v>
      </c>
      <c r="P372" s="4" t="b">
        <v>1</v>
      </c>
      <c r="Q372" s="4" t="s">
        <v>8269</v>
      </c>
      <c r="R372" s="17">
        <f>E372/D372*100</f>
        <v>122.02</v>
      </c>
      <c r="S372">
        <f>AVERAGEIF(O:O,O372,E:E)</f>
        <v>5251.2666666666664</v>
      </c>
      <c r="T372" t="str">
        <f t="shared" si="28"/>
        <v>film &amp; video</v>
      </c>
      <c r="U372" t="str">
        <f t="shared" si="29"/>
        <v>documentary</v>
      </c>
    </row>
    <row r="373" spans="1:21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tr">
        <f t="shared" si="25"/>
        <v>successful</v>
      </c>
      <c r="G373" s="4" t="s">
        <v>8219</v>
      </c>
      <c r="H373" s="4" t="s">
        <v>8224</v>
      </c>
      <c r="I373" s="4" t="s">
        <v>8246</v>
      </c>
      <c r="J373" s="4">
        <v>1359743139</v>
      </c>
      <c r="K373" s="13">
        <f t="shared" si="26"/>
        <v>41306.601145833338</v>
      </c>
      <c r="L373" s="4">
        <v>1355855139</v>
      </c>
      <c r="M373" s="13">
        <f t="shared" si="27"/>
        <v>41261.601145833338</v>
      </c>
      <c r="N373" s="4" t="b">
        <v>0</v>
      </c>
      <c r="O373" s="4">
        <v>1062</v>
      </c>
      <c r="P373" s="4" t="b">
        <v>1</v>
      </c>
      <c r="Q373" s="4" t="s">
        <v>8269</v>
      </c>
      <c r="R373" s="17">
        <f>E373/D373*100</f>
        <v>114.16866666666667</v>
      </c>
      <c r="S373">
        <f>AVERAGEIF(O:O,O373,E:E)</f>
        <v>171253</v>
      </c>
      <c r="T373" t="str">
        <f t="shared" si="28"/>
        <v>film &amp; video</v>
      </c>
      <c r="U373" t="str">
        <f t="shared" si="29"/>
        <v>documentary</v>
      </c>
    </row>
    <row r="374" spans="1:21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tr">
        <f t="shared" si="25"/>
        <v>successful</v>
      </c>
      <c r="G374" s="4" t="s">
        <v>8219</v>
      </c>
      <c r="H374" s="4" t="s">
        <v>8225</v>
      </c>
      <c r="I374" s="4" t="s">
        <v>8247</v>
      </c>
      <c r="J374" s="4">
        <v>1459872000</v>
      </c>
      <c r="K374" s="13">
        <f t="shared" si="26"/>
        <v>42465.500000000007</v>
      </c>
      <c r="L374" s="4">
        <v>1456408244</v>
      </c>
      <c r="M374" s="13">
        <f t="shared" si="27"/>
        <v>42425.410231481488</v>
      </c>
      <c r="N374" s="4" t="b">
        <v>0</v>
      </c>
      <c r="O374" s="4">
        <v>9</v>
      </c>
      <c r="P374" s="4" t="b">
        <v>1</v>
      </c>
      <c r="Q374" s="4" t="s">
        <v>8269</v>
      </c>
      <c r="R374" s="17">
        <f>E374/D374*100</f>
        <v>125.33333333333334</v>
      </c>
      <c r="S374">
        <f>AVERAGEIF(O:O,O374,E:E)</f>
        <v>751.21245614035092</v>
      </c>
      <c r="T374" t="str">
        <f t="shared" si="28"/>
        <v>film &amp; video</v>
      </c>
      <c r="U374" t="str">
        <f t="shared" si="29"/>
        <v>documentary</v>
      </c>
    </row>
    <row r="375" spans="1:21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tr">
        <f t="shared" si="25"/>
        <v>successful</v>
      </c>
      <c r="G375" s="4" t="s">
        <v>8219</v>
      </c>
      <c r="H375" s="4" t="s">
        <v>8224</v>
      </c>
      <c r="I375" s="4" t="s">
        <v>8246</v>
      </c>
      <c r="J375" s="4">
        <v>1342648398</v>
      </c>
      <c r="K375" s="13">
        <f t="shared" si="26"/>
        <v>41108.745347222226</v>
      </c>
      <c r="L375" s="4">
        <v>1340056398</v>
      </c>
      <c r="M375" s="13">
        <f t="shared" si="27"/>
        <v>41078.745347222226</v>
      </c>
      <c r="N375" s="4" t="b">
        <v>0</v>
      </c>
      <c r="O375" s="4">
        <v>89</v>
      </c>
      <c r="P375" s="4" t="b">
        <v>1</v>
      </c>
      <c r="Q375" s="4" t="s">
        <v>8269</v>
      </c>
      <c r="R375" s="17">
        <f>E375/D375*100</f>
        <v>106.66666666666667</v>
      </c>
      <c r="S375">
        <f>AVERAGEIF(O:O,O375,E:E)</f>
        <v>8175.8975</v>
      </c>
      <c r="T375" t="str">
        <f t="shared" si="28"/>
        <v>film &amp; video</v>
      </c>
      <c r="U375" t="str">
        <f t="shared" si="29"/>
        <v>documentary</v>
      </c>
    </row>
    <row r="376" spans="1:21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tr">
        <f t="shared" si="25"/>
        <v>successful</v>
      </c>
      <c r="G376" s="4" t="s">
        <v>8219</v>
      </c>
      <c r="H376" s="4" t="s">
        <v>8224</v>
      </c>
      <c r="I376" s="4" t="s">
        <v>8246</v>
      </c>
      <c r="J376" s="4">
        <v>1316208031</v>
      </c>
      <c r="K376" s="13">
        <f t="shared" si="26"/>
        <v>40802.722581018519</v>
      </c>
      <c r="L376" s="4">
        <v>1312320031</v>
      </c>
      <c r="M376" s="13">
        <f t="shared" si="27"/>
        <v>40757.722581018519</v>
      </c>
      <c r="N376" s="4" t="b">
        <v>0</v>
      </c>
      <c r="O376" s="4">
        <v>174</v>
      </c>
      <c r="P376" s="4" t="b">
        <v>1</v>
      </c>
      <c r="Q376" s="4" t="s">
        <v>8269</v>
      </c>
      <c r="R376" s="17">
        <f>E376/D376*100</f>
        <v>130.65</v>
      </c>
      <c r="S376">
        <f>AVERAGEIF(O:O,O376,E:E)</f>
        <v>10579.516666666666</v>
      </c>
      <c r="T376" t="str">
        <f t="shared" si="28"/>
        <v>film &amp; video</v>
      </c>
      <c r="U376" t="str">
        <f t="shared" si="29"/>
        <v>documentary</v>
      </c>
    </row>
    <row r="377" spans="1:21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tr">
        <f t="shared" si="25"/>
        <v>successful</v>
      </c>
      <c r="G377" s="4" t="s">
        <v>8219</v>
      </c>
      <c r="H377" s="4" t="s">
        <v>8224</v>
      </c>
      <c r="I377" s="4" t="s">
        <v>8246</v>
      </c>
      <c r="J377" s="4">
        <v>1393694280</v>
      </c>
      <c r="K377" s="13">
        <f t="shared" si="26"/>
        <v>41699.554166666669</v>
      </c>
      <c r="L377" s="4">
        <v>1390088311</v>
      </c>
      <c r="M377" s="13">
        <f t="shared" si="27"/>
        <v>41657.818414351852</v>
      </c>
      <c r="N377" s="4" t="b">
        <v>0</v>
      </c>
      <c r="O377" s="4">
        <v>14</v>
      </c>
      <c r="P377" s="4" t="b">
        <v>1</v>
      </c>
      <c r="Q377" s="4" t="s">
        <v>8269</v>
      </c>
      <c r="R377" s="17">
        <f>E377/D377*100</f>
        <v>120</v>
      </c>
      <c r="S377">
        <f>AVERAGEIF(O:O,O377,E:E)</f>
        <v>1006.2454545454545</v>
      </c>
      <c r="T377" t="str">
        <f t="shared" si="28"/>
        <v>film &amp; video</v>
      </c>
      <c r="U377" t="str">
        <f t="shared" si="29"/>
        <v>documentary</v>
      </c>
    </row>
    <row r="378" spans="1:21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tr">
        <f t="shared" si="25"/>
        <v>successful</v>
      </c>
      <c r="G378" s="4" t="s">
        <v>8219</v>
      </c>
      <c r="H378" s="4" t="s">
        <v>8225</v>
      </c>
      <c r="I378" s="4" t="s">
        <v>8247</v>
      </c>
      <c r="J378" s="4">
        <v>1472122316</v>
      </c>
      <c r="K378" s="13">
        <f t="shared" si="26"/>
        <v>42607.286064814813</v>
      </c>
      <c r="L378" s="4">
        <v>1469443916</v>
      </c>
      <c r="M378" s="13">
        <f t="shared" si="27"/>
        <v>42576.286064814813</v>
      </c>
      <c r="N378" s="4" t="b">
        <v>0</v>
      </c>
      <c r="O378" s="4">
        <v>48</v>
      </c>
      <c r="P378" s="4" t="b">
        <v>1</v>
      </c>
      <c r="Q378" s="4" t="s">
        <v>8269</v>
      </c>
      <c r="R378" s="17">
        <f>E378/D378*100</f>
        <v>105.9591836734694</v>
      </c>
      <c r="S378">
        <f>AVERAGEIF(O:O,O378,E:E)</f>
        <v>6681.7362499999999</v>
      </c>
      <c r="T378" t="str">
        <f t="shared" si="28"/>
        <v>film &amp; video</v>
      </c>
      <c r="U378" t="str">
        <f t="shared" si="29"/>
        <v>documentary</v>
      </c>
    </row>
    <row r="379" spans="1:21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tr">
        <f t="shared" si="25"/>
        <v>successful</v>
      </c>
      <c r="G379" s="4" t="s">
        <v>8219</v>
      </c>
      <c r="H379" s="4" t="s">
        <v>8224</v>
      </c>
      <c r="I379" s="4" t="s">
        <v>8246</v>
      </c>
      <c r="J379" s="4">
        <v>1447484460</v>
      </c>
      <c r="K379" s="13">
        <f t="shared" si="26"/>
        <v>42322.125694444447</v>
      </c>
      <c r="L379" s="4">
        <v>1444888868</v>
      </c>
      <c r="M379" s="13">
        <f t="shared" si="27"/>
        <v>42292.084120370368</v>
      </c>
      <c r="N379" s="4" t="b">
        <v>0</v>
      </c>
      <c r="O379" s="4">
        <v>133</v>
      </c>
      <c r="P379" s="4" t="b">
        <v>1</v>
      </c>
      <c r="Q379" s="4" t="s">
        <v>8269</v>
      </c>
      <c r="R379" s="17">
        <f>E379/D379*100</f>
        <v>114.39999999999999</v>
      </c>
      <c r="S379">
        <f>AVERAGEIF(O:O,O379,E:E)</f>
        <v>8990.2000000000007</v>
      </c>
      <c r="T379" t="str">
        <f t="shared" si="28"/>
        <v>film &amp; video</v>
      </c>
      <c r="U379" t="str">
        <f t="shared" si="29"/>
        <v>documentary</v>
      </c>
    </row>
    <row r="380" spans="1:21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tr">
        <f t="shared" si="25"/>
        <v>successful</v>
      </c>
      <c r="G380" s="4" t="s">
        <v>8219</v>
      </c>
      <c r="H380" s="4" t="s">
        <v>8229</v>
      </c>
      <c r="I380" s="4" t="s">
        <v>8251</v>
      </c>
      <c r="J380" s="4">
        <v>1453765920</v>
      </c>
      <c r="K380" s="13">
        <f t="shared" si="26"/>
        <v>42394.827777777777</v>
      </c>
      <c r="L380" s="4">
        <v>1451655808</v>
      </c>
      <c r="M380" s="13">
        <f t="shared" si="27"/>
        <v>42370.405185185191</v>
      </c>
      <c r="N380" s="4" t="b">
        <v>0</v>
      </c>
      <c r="O380" s="4">
        <v>83</v>
      </c>
      <c r="P380" s="4" t="b">
        <v>1</v>
      </c>
      <c r="Q380" s="4" t="s">
        <v>8269</v>
      </c>
      <c r="R380" s="17">
        <f>E380/D380*100</f>
        <v>111.76666666666665</v>
      </c>
      <c r="S380">
        <f>AVERAGEIF(O:O,O380,E:E)</f>
        <v>4174.1111111111113</v>
      </c>
      <c r="T380" t="str">
        <f t="shared" si="28"/>
        <v>film &amp; video</v>
      </c>
      <c r="U380" t="str">
        <f t="shared" si="29"/>
        <v>documentary</v>
      </c>
    </row>
    <row r="381" spans="1:21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tr">
        <f t="shared" si="25"/>
        <v>successful</v>
      </c>
      <c r="G381" s="4" t="s">
        <v>8219</v>
      </c>
      <c r="H381" s="4" t="s">
        <v>8224</v>
      </c>
      <c r="I381" s="4" t="s">
        <v>8246</v>
      </c>
      <c r="J381" s="4">
        <v>1336062672</v>
      </c>
      <c r="K381" s="13">
        <f t="shared" si="26"/>
        <v>41032.521666666667</v>
      </c>
      <c r="L381" s="4">
        <v>1332174672</v>
      </c>
      <c r="M381" s="13">
        <f t="shared" si="27"/>
        <v>40987.521666666667</v>
      </c>
      <c r="N381" s="4" t="b">
        <v>0</v>
      </c>
      <c r="O381" s="4">
        <v>149</v>
      </c>
      <c r="P381" s="4" t="b">
        <v>1</v>
      </c>
      <c r="Q381" s="4" t="s">
        <v>8269</v>
      </c>
      <c r="R381" s="17">
        <f>E381/D381*100</f>
        <v>116.08000000000001</v>
      </c>
      <c r="S381">
        <f>AVERAGEIF(O:O,O381,E:E)</f>
        <v>9028.8875000000007</v>
      </c>
      <c r="T381" t="str">
        <f t="shared" si="28"/>
        <v>film &amp; video</v>
      </c>
      <c r="U381" t="str">
        <f t="shared" si="29"/>
        <v>documentary</v>
      </c>
    </row>
    <row r="382" spans="1:21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tr">
        <f t="shared" si="25"/>
        <v>successful</v>
      </c>
      <c r="G382" s="4" t="s">
        <v>8219</v>
      </c>
      <c r="H382" s="4" t="s">
        <v>8224</v>
      </c>
      <c r="I382" s="4" t="s">
        <v>8246</v>
      </c>
      <c r="J382" s="4">
        <v>1453569392</v>
      </c>
      <c r="K382" s="13">
        <f t="shared" si="26"/>
        <v>42392.553148148152</v>
      </c>
      <c r="L382" s="4">
        <v>1451409392</v>
      </c>
      <c r="M382" s="13">
        <f t="shared" si="27"/>
        <v>42367.553148148152</v>
      </c>
      <c r="N382" s="4" t="b">
        <v>0</v>
      </c>
      <c r="O382" s="4">
        <v>49</v>
      </c>
      <c r="P382" s="4" t="b">
        <v>1</v>
      </c>
      <c r="Q382" s="4" t="s">
        <v>8269</v>
      </c>
      <c r="R382" s="17">
        <f>E382/D382*100</f>
        <v>141.5</v>
      </c>
      <c r="S382">
        <f>AVERAGEIF(O:O,O382,E:E)</f>
        <v>2909.8</v>
      </c>
      <c r="T382" t="str">
        <f t="shared" si="28"/>
        <v>film &amp; video</v>
      </c>
      <c r="U382" t="str">
        <f t="shared" si="29"/>
        <v>documentary</v>
      </c>
    </row>
    <row r="383" spans="1:21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tr">
        <f t="shared" si="25"/>
        <v>successful</v>
      </c>
      <c r="G383" s="4" t="s">
        <v>8219</v>
      </c>
      <c r="H383" s="4" t="s">
        <v>8224</v>
      </c>
      <c r="I383" s="4" t="s">
        <v>8246</v>
      </c>
      <c r="J383" s="4">
        <v>1343624400</v>
      </c>
      <c r="K383" s="13">
        <f t="shared" si="26"/>
        <v>41120.041666666672</v>
      </c>
      <c r="L383" s="4">
        <v>1340642717</v>
      </c>
      <c r="M383" s="13">
        <f t="shared" si="27"/>
        <v>41085.531446759262</v>
      </c>
      <c r="N383" s="4" t="b">
        <v>0</v>
      </c>
      <c r="O383" s="4">
        <v>251</v>
      </c>
      <c r="P383" s="4" t="b">
        <v>1</v>
      </c>
      <c r="Q383" s="4" t="s">
        <v>8269</v>
      </c>
      <c r="R383" s="17">
        <f>E383/D383*100</f>
        <v>104.72999999999999</v>
      </c>
      <c r="S383">
        <f>AVERAGEIF(O:O,O383,E:E)</f>
        <v>18282.016666666666</v>
      </c>
      <c r="T383" t="str">
        <f t="shared" si="28"/>
        <v>film &amp; video</v>
      </c>
      <c r="U383" t="str">
        <f t="shared" si="29"/>
        <v>documentary</v>
      </c>
    </row>
    <row r="384" spans="1:21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tr">
        <f t="shared" si="25"/>
        <v>successful</v>
      </c>
      <c r="G384" s="4" t="s">
        <v>8219</v>
      </c>
      <c r="H384" s="4" t="s">
        <v>8224</v>
      </c>
      <c r="I384" s="4" t="s">
        <v>8246</v>
      </c>
      <c r="J384" s="4">
        <v>1346950900</v>
      </c>
      <c r="K384" s="13">
        <f t="shared" si="26"/>
        <v>41158.54282407408</v>
      </c>
      <c r="L384" s="4">
        <v>1345741300</v>
      </c>
      <c r="M384" s="13">
        <f t="shared" si="27"/>
        <v>41144.54282407408</v>
      </c>
      <c r="N384" s="4" t="b">
        <v>0</v>
      </c>
      <c r="O384" s="4">
        <v>22</v>
      </c>
      <c r="P384" s="4" t="b">
        <v>1</v>
      </c>
      <c r="Q384" s="4" t="s">
        <v>8269</v>
      </c>
      <c r="R384" s="17">
        <f>E384/D384*100</f>
        <v>255.83333333333331</v>
      </c>
      <c r="S384">
        <f>AVERAGEIF(O:O,O384,E:E)</f>
        <v>1547.9137931034484</v>
      </c>
      <c r="T384" t="str">
        <f t="shared" si="28"/>
        <v>film &amp; video</v>
      </c>
      <c r="U384" t="str">
        <f t="shared" si="29"/>
        <v>documentary</v>
      </c>
    </row>
    <row r="385" spans="1:21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tr">
        <f t="shared" si="25"/>
        <v>successful</v>
      </c>
      <c r="G385" s="4" t="s">
        <v>8219</v>
      </c>
      <c r="H385" s="4" t="s">
        <v>8224</v>
      </c>
      <c r="I385" s="4" t="s">
        <v>8246</v>
      </c>
      <c r="J385" s="4">
        <v>1400467759</v>
      </c>
      <c r="K385" s="13">
        <f t="shared" si="26"/>
        <v>41777.950914351852</v>
      </c>
      <c r="L385" s="4">
        <v>1398480559</v>
      </c>
      <c r="M385" s="13">
        <f t="shared" si="27"/>
        <v>41754.950914351852</v>
      </c>
      <c r="N385" s="4" t="b">
        <v>0</v>
      </c>
      <c r="O385" s="4">
        <v>48</v>
      </c>
      <c r="P385" s="4" t="b">
        <v>1</v>
      </c>
      <c r="Q385" s="4" t="s">
        <v>8269</v>
      </c>
      <c r="R385" s="17">
        <f>E385/D385*100</f>
        <v>206.70670670670671</v>
      </c>
      <c r="S385">
        <f>AVERAGEIF(O:O,O385,E:E)</f>
        <v>6681.7362499999999</v>
      </c>
      <c r="T385" t="str">
        <f t="shared" si="28"/>
        <v>film &amp; video</v>
      </c>
      <c r="U385" t="str">
        <f t="shared" si="29"/>
        <v>documentary</v>
      </c>
    </row>
    <row r="386" spans="1:21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tr">
        <f t="shared" si="25"/>
        <v>successful</v>
      </c>
      <c r="G386" s="4" t="s">
        <v>8219</v>
      </c>
      <c r="H386" s="4" t="s">
        <v>8224</v>
      </c>
      <c r="I386" s="4" t="s">
        <v>8246</v>
      </c>
      <c r="J386" s="4">
        <v>1420569947</v>
      </c>
      <c r="K386" s="13">
        <f t="shared" si="26"/>
        <v>42010.615127314821</v>
      </c>
      <c r="L386" s="4">
        <v>1417977947</v>
      </c>
      <c r="M386" s="13">
        <f t="shared" si="27"/>
        <v>41980.615127314821</v>
      </c>
      <c r="N386" s="4" t="b">
        <v>0</v>
      </c>
      <c r="O386" s="4">
        <v>383</v>
      </c>
      <c r="P386" s="4" t="b">
        <v>1</v>
      </c>
      <c r="Q386" s="4" t="s">
        <v>8269</v>
      </c>
      <c r="R386" s="17">
        <f>E386/D386*100</f>
        <v>112.105</v>
      </c>
      <c r="S386">
        <f>AVERAGEIF(O:O,O386,E:E)</f>
        <v>22421</v>
      </c>
      <c r="T386" t="str">
        <f t="shared" si="28"/>
        <v>film &amp; video</v>
      </c>
      <c r="U386" t="str">
        <f t="shared" si="29"/>
        <v>documentary</v>
      </c>
    </row>
    <row r="387" spans="1:21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tr">
        <f t="shared" ref="F387:F450" si="30">IF(E387&gt;=D387,"successful")</f>
        <v>successful</v>
      </c>
      <c r="G387" s="4" t="s">
        <v>8219</v>
      </c>
      <c r="H387" s="4" t="s">
        <v>8224</v>
      </c>
      <c r="I387" s="4" t="s">
        <v>8246</v>
      </c>
      <c r="J387" s="4">
        <v>1416582101</v>
      </c>
      <c r="K387" s="13">
        <f t="shared" ref="K387:K450" si="31">(J387/60)/60/24+DATE(1970,1,1)+(-4/24)</f>
        <v>41964.459502314821</v>
      </c>
      <c r="L387" s="4">
        <v>1413986501</v>
      </c>
      <c r="M387" s="13">
        <f t="shared" ref="M387:M450" si="32">(L387/60)/60/24+DATE(1970,1,1)+(-4/24)</f>
        <v>41934.41783564815</v>
      </c>
      <c r="N387" s="4" t="b">
        <v>0</v>
      </c>
      <c r="O387" s="4">
        <v>237</v>
      </c>
      <c r="P387" s="4" t="b">
        <v>1</v>
      </c>
      <c r="Q387" s="4" t="s">
        <v>8269</v>
      </c>
      <c r="R387" s="17">
        <f>E387/D387*100</f>
        <v>105.982</v>
      </c>
      <c r="S387">
        <f>AVERAGEIF(O:O,O387,E:E)</f>
        <v>21296.666666666668</v>
      </c>
      <c r="T387" t="str">
        <f t="shared" ref="T387:T450" si="33">LEFT(Q387,FIND("/",Q387)-1)</f>
        <v>film &amp; video</v>
      </c>
      <c r="U387" t="str">
        <f t="shared" ref="U387:U450" si="34">RIGHT(Q387,LEN(Q387)-FIND("/",Q387))</f>
        <v>documentary</v>
      </c>
    </row>
    <row r="388" spans="1:21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tr">
        <f t="shared" si="30"/>
        <v>successful</v>
      </c>
      <c r="G388" s="4" t="s">
        <v>8219</v>
      </c>
      <c r="H388" s="4" t="s">
        <v>8224</v>
      </c>
      <c r="I388" s="4" t="s">
        <v>8246</v>
      </c>
      <c r="J388" s="4">
        <v>1439246991</v>
      </c>
      <c r="K388" s="13">
        <f t="shared" si="31"/>
        <v>42226.784618055557</v>
      </c>
      <c r="L388" s="4">
        <v>1437950991</v>
      </c>
      <c r="M388" s="13">
        <f t="shared" si="32"/>
        <v>42211.784618055557</v>
      </c>
      <c r="N388" s="4" t="b">
        <v>0</v>
      </c>
      <c r="O388" s="4">
        <v>13</v>
      </c>
      <c r="P388" s="4" t="b">
        <v>1</v>
      </c>
      <c r="Q388" s="4" t="s">
        <v>8269</v>
      </c>
      <c r="R388" s="17">
        <f>E388/D388*100</f>
        <v>100.16666666666667</v>
      </c>
      <c r="S388">
        <f>AVERAGEIF(O:O,O388,E:E)</f>
        <v>969.35458333333338</v>
      </c>
      <c r="T388" t="str">
        <f t="shared" si="33"/>
        <v>film &amp; video</v>
      </c>
      <c r="U388" t="str">
        <f t="shared" si="34"/>
        <v>documentary</v>
      </c>
    </row>
    <row r="389" spans="1:21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tr">
        <f t="shared" si="30"/>
        <v>successful</v>
      </c>
      <c r="G389" s="4" t="s">
        <v>8219</v>
      </c>
      <c r="H389" s="4" t="s">
        <v>8224</v>
      </c>
      <c r="I389" s="4" t="s">
        <v>8246</v>
      </c>
      <c r="J389" s="4">
        <v>1439618400</v>
      </c>
      <c r="K389" s="13">
        <f t="shared" si="31"/>
        <v>42231.083333333336</v>
      </c>
      <c r="L389" s="4">
        <v>1436976858</v>
      </c>
      <c r="M389" s="13">
        <f t="shared" si="32"/>
        <v>42200.509930555556</v>
      </c>
      <c r="N389" s="4" t="b">
        <v>0</v>
      </c>
      <c r="O389" s="4">
        <v>562</v>
      </c>
      <c r="P389" s="4" t="b">
        <v>1</v>
      </c>
      <c r="Q389" s="4" t="s">
        <v>8269</v>
      </c>
      <c r="R389" s="17">
        <f>E389/D389*100</f>
        <v>213.98947368421051</v>
      </c>
      <c r="S389">
        <f>AVERAGEIF(O:O,O389,E:E)</f>
        <v>81316</v>
      </c>
      <c r="T389" t="str">
        <f t="shared" si="33"/>
        <v>film &amp; video</v>
      </c>
      <c r="U389" t="str">
        <f t="shared" si="34"/>
        <v>documentary</v>
      </c>
    </row>
    <row r="390" spans="1:21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tr">
        <f t="shared" si="30"/>
        <v>successful</v>
      </c>
      <c r="G390" s="4" t="s">
        <v>8219</v>
      </c>
      <c r="H390" s="4" t="s">
        <v>8224</v>
      </c>
      <c r="I390" s="4" t="s">
        <v>8246</v>
      </c>
      <c r="J390" s="4">
        <v>1469670580</v>
      </c>
      <c r="K390" s="13">
        <f t="shared" si="31"/>
        <v>42578.909490740749</v>
      </c>
      <c r="L390" s="4">
        <v>1467078580</v>
      </c>
      <c r="M390" s="13">
        <f t="shared" si="32"/>
        <v>42548.909490740749</v>
      </c>
      <c r="N390" s="4" t="b">
        <v>0</v>
      </c>
      <c r="O390" s="4">
        <v>71</v>
      </c>
      <c r="P390" s="4" t="b">
        <v>1</v>
      </c>
      <c r="Q390" s="4" t="s">
        <v>8269</v>
      </c>
      <c r="R390" s="17">
        <f>E390/D390*100</f>
        <v>126.16000000000001</v>
      </c>
      <c r="S390">
        <f>AVERAGEIF(O:O,O390,E:E)</f>
        <v>5650.0581249999996</v>
      </c>
      <c r="T390" t="str">
        <f t="shared" si="33"/>
        <v>film &amp; video</v>
      </c>
      <c r="U390" t="str">
        <f t="shared" si="34"/>
        <v>documentary</v>
      </c>
    </row>
    <row r="391" spans="1:21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tr">
        <f t="shared" si="30"/>
        <v>successful</v>
      </c>
      <c r="G391" s="4" t="s">
        <v>8219</v>
      </c>
      <c r="H391" s="4" t="s">
        <v>8224</v>
      </c>
      <c r="I391" s="4" t="s">
        <v>8246</v>
      </c>
      <c r="J391" s="4">
        <v>1394233140</v>
      </c>
      <c r="K391" s="13">
        <f t="shared" si="31"/>
        <v>41705.790972222225</v>
      </c>
      <c r="L391" s="4">
        <v>1391477450</v>
      </c>
      <c r="M391" s="13">
        <f t="shared" si="32"/>
        <v>41673.896412037036</v>
      </c>
      <c r="N391" s="4" t="b">
        <v>0</v>
      </c>
      <c r="O391" s="4">
        <v>1510</v>
      </c>
      <c r="P391" s="4" t="b">
        <v>1</v>
      </c>
      <c r="Q391" s="4" t="s">
        <v>8269</v>
      </c>
      <c r="R391" s="17">
        <f>E391/D391*100</f>
        <v>181.53547058823528</v>
      </c>
      <c r="S391">
        <f>AVERAGEIF(O:O,O391,E:E)</f>
        <v>123444.12</v>
      </c>
      <c r="T391" t="str">
        <f t="shared" si="33"/>
        <v>film &amp; video</v>
      </c>
      <c r="U391" t="str">
        <f t="shared" si="34"/>
        <v>documentary</v>
      </c>
    </row>
    <row r="392" spans="1:21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tr">
        <f t="shared" si="30"/>
        <v>successful</v>
      </c>
      <c r="G392" s="4" t="s">
        <v>8219</v>
      </c>
      <c r="H392" s="4" t="s">
        <v>8224</v>
      </c>
      <c r="I392" s="4" t="s">
        <v>8246</v>
      </c>
      <c r="J392" s="4">
        <v>1431046372</v>
      </c>
      <c r="K392" s="13">
        <f t="shared" si="31"/>
        <v>42131.870046296295</v>
      </c>
      <c r="L392" s="4">
        <v>1429318372</v>
      </c>
      <c r="M392" s="13">
        <f t="shared" si="32"/>
        <v>42111.870046296295</v>
      </c>
      <c r="N392" s="4" t="b">
        <v>0</v>
      </c>
      <c r="O392" s="4">
        <v>14</v>
      </c>
      <c r="P392" s="4" t="b">
        <v>1</v>
      </c>
      <c r="Q392" s="4" t="s">
        <v>8269</v>
      </c>
      <c r="R392" s="17">
        <f>E392/D392*100</f>
        <v>100</v>
      </c>
      <c r="S392">
        <f>AVERAGEIF(O:O,O392,E:E)</f>
        <v>1006.2454545454545</v>
      </c>
      <c r="T392" t="str">
        <f t="shared" si="33"/>
        <v>film &amp; video</v>
      </c>
      <c r="U392" t="str">
        <f t="shared" si="34"/>
        <v>documentary</v>
      </c>
    </row>
    <row r="393" spans="1:21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tr">
        <f t="shared" si="30"/>
        <v>successful</v>
      </c>
      <c r="G393" s="4" t="s">
        <v>8219</v>
      </c>
      <c r="H393" s="4" t="s">
        <v>8224</v>
      </c>
      <c r="I393" s="4" t="s">
        <v>8246</v>
      </c>
      <c r="J393" s="4">
        <v>1324169940</v>
      </c>
      <c r="K393" s="13">
        <f t="shared" si="31"/>
        <v>40894.874305555561</v>
      </c>
      <c r="L393" s="4">
        <v>1321578051</v>
      </c>
      <c r="M393" s="13">
        <f t="shared" si="32"/>
        <v>40864.875590277785</v>
      </c>
      <c r="N393" s="4" t="b">
        <v>0</v>
      </c>
      <c r="O393" s="4">
        <v>193</v>
      </c>
      <c r="P393" s="4" t="b">
        <v>1</v>
      </c>
      <c r="Q393" s="4" t="s">
        <v>8269</v>
      </c>
      <c r="R393" s="17">
        <f>E393/D393*100</f>
        <v>100.61</v>
      </c>
      <c r="S393">
        <f>AVERAGEIF(O:O,O393,E:E)</f>
        <v>12751.666666666666</v>
      </c>
      <c r="T393" t="str">
        <f t="shared" si="33"/>
        <v>film &amp; video</v>
      </c>
      <c r="U393" t="str">
        <f t="shared" si="34"/>
        <v>documentary</v>
      </c>
    </row>
    <row r="394" spans="1:21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tr">
        <f t="shared" si="30"/>
        <v>successful</v>
      </c>
      <c r="G394" s="4" t="s">
        <v>8219</v>
      </c>
      <c r="H394" s="4" t="s">
        <v>8224</v>
      </c>
      <c r="I394" s="4" t="s">
        <v>8246</v>
      </c>
      <c r="J394" s="4">
        <v>1315450800</v>
      </c>
      <c r="K394" s="13">
        <f t="shared" si="31"/>
        <v>40793.958333333336</v>
      </c>
      <c r="L394" s="4">
        <v>1312823571</v>
      </c>
      <c r="M394" s="13">
        <f t="shared" si="32"/>
        <v>40763.55059027778</v>
      </c>
      <c r="N394" s="4" t="b">
        <v>0</v>
      </c>
      <c r="O394" s="4">
        <v>206</v>
      </c>
      <c r="P394" s="4" t="b">
        <v>1</v>
      </c>
      <c r="Q394" s="4" t="s">
        <v>8269</v>
      </c>
      <c r="R394" s="17">
        <f>E394/D394*100</f>
        <v>100.9027027027027</v>
      </c>
      <c r="S394">
        <f>AVERAGEIF(O:O,O394,E:E)</f>
        <v>17868.901999999998</v>
      </c>
      <c r="T394" t="str">
        <f t="shared" si="33"/>
        <v>film &amp; video</v>
      </c>
      <c r="U394" t="str">
        <f t="shared" si="34"/>
        <v>documentary</v>
      </c>
    </row>
    <row r="395" spans="1:21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tr">
        <f t="shared" si="30"/>
        <v>successful</v>
      </c>
      <c r="G395" s="4" t="s">
        <v>8219</v>
      </c>
      <c r="H395" s="4" t="s">
        <v>8224</v>
      </c>
      <c r="I395" s="4" t="s">
        <v>8246</v>
      </c>
      <c r="J395" s="4">
        <v>1381424452</v>
      </c>
      <c r="K395" s="13">
        <f t="shared" si="31"/>
        <v>41557.542268518519</v>
      </c>
      <c r="L395" s="4">
        <v>1378746052</v>
      </c>
      <c r="M395" s="13">
        <f t="shared" si="32"/>
        <v>41526.542268518519</v>
      </c>
      <c r="N395" s="4" t="b">
        <v>0</v>
      </c>
      <c r="O395" s="4">
        <v>351</v>
      </c>
      <c r="P395" s="4" t="b">
        <v>1</v>
      </c>
      <c r="Q395" s="4" t="s">
        <v>8269</v>
      </c>
      <c r="R395" s="17">
        <f>E395/D395*100</f>
        <v>110.446</v>
      </c>
      <c r="S395">
        <f>AVERAGEIF(O:O,O395,E:E)</f>
        <v>55223</v>
      </c>
      <c r="T395" t="str">
        <f t="shared" si="33"/>
        <v>film &amp; video</v>
      </c>
      <c r="U395" t="str">
        <f t="shared" si="34"/>
        <v>documentary</v>
      </c>
    </row>
    <row r="396" spans="1:21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tr">
        <f t="shared" si="30"/>
        <v>successful</v>
      </c>
      <c r="G396" s="4" t="s">
        <v>8219</v>
      </c>
      <c r="H396" s="4" t="s">
        <v>8227</v>
      </c>
      <c r="I396" s="4" t="s">
        <v>8249</v>
      </c>
      <c r="J396" s="4">
        <v>1460918282</v>
      </c>
      <c r="K396" s="13">
        <f t="shared" si="31"/>
        <v>42477.609745370377</v>
      </c>
      <c r="L396" s="4">
        <v>1455737882</v>
      </c>
      <c r="M396" s="13">
        <f t="shared" si="32"/>
        <v>42417.651412037041</v>
      </c>
      <c r="N396" s="4" t="b">
        <v>0</v>
      </c>
      <c r="O396" s="4">
        <v>50</v>
      </c>
      <c r="P396" s="4" t="b">
        <v>1</v>
      </c>
      <c r="Q396" s="4" t="s">
        <v>8269</v>
      </c>
      <c r="R396" s="17">
        <f>E396/D396*100</f>
        <v>111.8936170212766</v>
      </c>
      <c r="S396">
        <f>AVERAGEIF(O:O,O396,E:E)</f>
        <v>3773.9390909090912</v>
      </c>
      <c r="T396" t="str">
        <f t="shared" si="33"/>
        <v>film &amp; video</v>
      </c>
      <c r="U396" t="str">
        <f t="shared" si="34"/>
        <v>documentary</v>
      </c>
    </row>
    <row r="397" spans="1:21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tr">
        <f t="shared" si="30"/>
        <v>successful</v>
      </c>
      <c r="G397" s="4" t="s">
        <v>8219</v>
      </c>
      <c r="H397" s="4" t="s">
        <v>8224</v>
      </c>
      <c r="I397" s="4" t="s">
        <v>8246</v>
      </c>
      <c r="J397" s="4">
        <v>1335562320</v>
      </c>
      <c r="K397" s="13">
        <f t="shared" si="31"/>
        <v>41026.730555555558</v>
      </c>
      <c r="L397" s="4">
        <v>1332452960</v>
      </c>
      <c r="M397" s="13">
        <f t="shared" si="32"/>
        <v>40990.742592592593</v>
      </c>
      <c r="N397" s="4" t="b">
        <v>0</v>
      </c>
      <c r="O397" s="4">
        <v>184</v>
      </c>
      <c r="P397" s="4" t="b">
        <v>1</v>
      </c>
      <c r="Q397" s="4" t="s">
        <v>8269</v>
      </c>
      <c r="R397" s="17">
        <f>E397/D397*100</f>
        <v>108.04450000000001</v>
      </c>
      <c r="S397">
        <f>AVERAGEIF(O:O,O397,E:E)</f>
        <v>12514.862499999999</v>
      </c>
      <c r="T397" t="str">
        <f t="shared" si="33"/>
        <v>film &amp; video</v>
      </c>
      <c r="U397" t="str">
        <f t="shared" si="34"/>
        <v>documentary</v>
      </c>
    </row>
    <row r="398" spans="1:21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tr">
        <f t="shared" si="30"/>
        <v>successful</v>
      </c>
      <c r="G398" s="4" t="s">
        <v>8219</v>
      </c>
      <c r="H398" s="4" t="s">
        <v>8224</v>
      </c>
      <c r="I398" s="4" t="s">
        <v>8246</v>
      </c>
      <c r="J398" s="4">
        <v>1341668006</v>
      </c>
      <c r="K398" s="13">
        <f t="shared" si="31"/>
        <v>41097.398217592592</v>
      </c>
      <c r="L398" s="4">
        <v>1340372006</v>
      </c>
      <c r="M398" s="13">
        <f t="shared" si="32"/>
        <v>41082.398217592592</v>
      </c>
      <c r="N398" s="4" t="b">
        <v>0</v>
      </c>
      <c r="O398" s="4">
        <v>196</v>
      </c>
      <c r="P398" s="4" t="b">
        <v>1</v>
      </c>
      <c r="Q398" s="4" t="s">
        <v>8269</v>
      </c>
      <c r="R398" s="17">
        <f>E398/D398*100</f>
        <v>106.66666666666667</v>
      </c>
      <c r="S398">
        <f>AVERAGEIF(O:O,O398,E:E)</f>
        <v>15961.182000000001</v>
      </c>
      <c r="T398" t="str">
        <f t="shared" si="33"/>
        <v>film &amp; video</v>
      </c>
      <c r="U398" t="str">
        <f t="shared" si="34"/>
        <v>documentary</v>
      </c>
    </row>
    <row r="399" spans="1:21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tr">
        <f t="shared" si="30"/>
        <v>successful</v>
      </c>
      <c r="G399" s="4" t="s">
        <v>8219</v>
      </c>
      <c r="H399" s="4" t="s">
        <v>8224</v>
      </c>
      <c r="I399" s="4" t="s">
        <v>8246</v>
      </c>
      <c r="J399" s="4">
        <v>1283312640</v>
      </c>
      <c r="K399" s="13">
        <f t="shared" si="31"/>
        <v>40421.988888888889</v>
      </c>
      <c r="L399" s="4">
        <v>1279651084</v>
      </c>
      <c r="M399" s="13">
        <f t="shared" si="32"/>
        <v>40379.609768518523</v>
      </c>
      <c r="N399" s="4" t="b">
        <v>0</v>
      </c>
      <c r="O399" s="4">
        <v>229</v>
      </c>
      <c r="P399" s="4" t="b">
        <v>1</v>
      </c>
      <c r="Q399" s="4" t="s">
        <v>8269</v>
      </c>
      <c r="R399" s="17">
        <f>E399/D399*100</f>
        <v>103.90027322404372</v>
      </c>
      <c r="S399">
        <f>AVERAGEIF(O:O,O399,E:E)</f>
        <v>33945.116666666669</v>
      </c>
      <c r="T399" t="str">
        <f t="shared" si="33"/>
        <v>film &amp; video</v>
      </c>
      <c r="U399" t="str">
        <f t="shared" si="34"/>
        <v>documentary</v>
      </c>
    </row>
    <row r="400" spans="1:21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tr">
        <f t="shared" si="30"/>
        <v>successful</v>
      </c>
      <c r="G400" s="4" t="s">
        <v>8219</v>
      </c>
      <c r="H400" s="4" t="s">
        <v>8224</v>
      </c>
      <c r="I400" s="4" t="s">
        <v>8246</v>
      </c>
      <c r="J400" s="4">
        <v>1430334126</v>
      </c>
      <c r="K400" s="13">
        <f t="shared" si="31"/>
        <v>42123.626458333332</v>
      </c>
      <c r="L400" s="4">
        <v>1426446126</v>
      </c>
      <c r="M400" s="13">
        <f t="shared" si="32"/>
        <v>42078.626458333332</v>
      </c>
      <c r="N400" s="4" t="b">
        <v>0</v>
      </c>
      <c r="O400" s="4">
        <v>67</v>
      </c>
      <c r="P400" s="4" t="b">
        <v>1</v>
      </c>
      <c r="Q400" s="4" t="s">
        <v>8269</v>
      </c>
      <c r="R400" s="17">
        <f>E400/D400*100</f>
        <v>125.16000000000001</v>
      </c>
      <c r="S400">
        <f>AVERAGEIF(O:O,O400,E:E)</f>
        <v>6906.636363636364</v>
      </c>
      <c r="T400" t="str">
        <f t="shared" si="33"/>
        <v>film &amp; video</v>
      </c>
      <c r="U400" t="str">
        <f t="shared" si="34"/>
        <v>documentary</v>
      </c>
    </row>
    <row r="401" spans="1:21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tr">
        <f t="shared" si="30"/>
        <v>successful</v>
      </c>
      <c r="G401" s="4" t="s">
        <v>8219</v>
      </c>
      <c r="H401" s="4" t="s">
        <v>8225</v>
      </c>
      <c r="I401" s="4" t="s">
        <v>8247</v>
      </c>
      <c r="J401" s="4">
        <v>1481716800</v>
      </c>
      <c r="K401" s="13">
        <f t="shared" si="31"/>
        <v>42718.333333333336</v>
      </c>
      <c r="L401" s="4">
        <v>1479070867</v>
      </c>
      <c r="M401" s="13">
        <f t="shared" si="32"/>
        <v>42687.709108796298</v>
      </c>
      <c r="N401" s="4" t="b">
        <v>0</v>
      </c>
      <c r="O401" s="4">
        <v>95</v>
      </c>
      <c r="P401" s="4" t="b">
        <v>1</v>
      </c>
      <c r="Q401" s="4" t="s">
        <v>8269</v>
      </c>
      <c r="R401" s="17">
        <f>E401/D401*100</f>
        <v>106.80499999999999</v>
      </c>
      <c r="S401">
        <f>AVERAGEIF(O:O,O401,E:E)</f>
        <v>10819.427777777779</v>
      </c>
      <c r="T401" t="str">
        <f t="shared" si="33"/>
        <v>film &amp; video</v>
      </c>
      <c r="U401" t="str">
        <f t="shared" si="34"/>
        <v>documentary</v>
      </c>
    </row>
    <row r="402" spans="1:21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tr">
        <f t="shared" si="30"/>
        <v>successful</v>
      </c>
      <c r="G402" s="4" t="s">
        <v>8219</v>
      </c>
      <c r="H402" s="4" t="s">
        <v>8224</v>
      </c>
      <c r="I402" s="4" t="s">
        <v>8246</v>
      </c>
      <c r="J402" s="4">
        <v>1400297400</v>
      </c>
      <c r="K402" s="13">
        <f t="shared" si="31"/>
        <v>41775.979166666672</v>
      </c>
      <c r="L402" s="4">
        <v>1397661347</v>
      </c>
      <c r="M402" s="13">
        <f t="shared" si="32"/>
        <v>41745.469293981485</v>
      </c>
      <c r="N402" s="4" t="b">
        <v>0</v>
      </c>
      <c r="O402" s="4">
        <v>62</v>
      </c>
      <c r="P402" s="4" t="b">
        <v>1</v>
      </c>
      <c r="Q402" s="4" t="s">
        <v>8269</v>
      </c>
      <c r="R402" s="17">
        <f>E402/D402*100</f>
        <v>112.30249999999999</v>
      </c>
      <c r="S402">
        <f>AVERAGEIF(O:O,O402,E:E)</f>
        <v>6333.2266666666674</v>
      </c>
      <c r="T402" t="str">
        <f t="shared" si="33"/>
        <v>film &amp; video</v>
      </c>
      <c r="U402" t="str">
        <f t="shared" si="34"/>
        <v>documentary</v>
      </c>
    </row>
    <row r="403" spans="1:21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tr">
        <f t="shared" si="30"/>
        <v>successful</v>
      </c>
      <c r="G403" s="4" t="s">
        <v>8219</v>
      </c>
      <c r="H403" s="4" t="s">
        <v>8224</v>
      </c>
      <c r="I403" s="4" t="s">
        <v>8246</v>
      </c>
      <c r="J403" s="4">
        <v>1312747970</v>
      </c>
      <c r="K403" s="13">
        <f t="shared" si="31"/>
        <v>40762.675578703704</v>
      </c>
      <c r="L403" s="4">
        <v>1310155970</v>
      </c>
      <c r="M403" s="13">
        <f t="shared" si="32"/>
        <v>40732.675578703704</v>
      </c>
      <c r="N403" s="4" t="b">
        <v>0</v>
      </c>
      <c r="O403" s="4">
        <v>73</v>
      </c>
      <c r="P403" s="4" t="b">
        <v>1</v>
      </c>
      <c r="Q403" s="4" t="s">
        <v>8269</v>
      </c>
      <c r="R403" s="17">
        <f>E403/D403*100</f>
        <v>103.812</v>
      </c>
      <c r="S403">
        <f>AVERAGEIF(O:O,O403,E:E)</f>
        <v>11824.792307692307</v>
      </c>
      <c r="T403" t="str">
        <f t="shared" si="33"/>
        <v>film &amp; video</v>
      </c>
      <c r="U403" t="str">
        <f t="shared" si="34"/>
        <v>documentary</v>
      </c>
    </row>
    <row r="404" spans="1:21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tr">
        <f t="shared" si="30"/>
        <v>successful</v>
      </c>
      <c r="G404" s="4" t="s">
        <v>8219</v>
      </c>
      <c r="H404" s="4" t="s">
        <v>8224</v>
      </c>
      <c r="I404" s="4" t="s">
        <v>8246</v>
      </c>
      <c r="J404" s="4">
        <v>1446731817</v>
      </c>
      <c r="K404" s="13">
        <f t="shared" si="31"/>
        <v>42313.414548611116</v>
      </c>
      <c r="L404" s="4">
        <v>1444913817</v>
      </c>
      <c r="M404" s="13">
        <f t="shared" si="32"/>
        <v>42292.372881944444</v>
      </c>
      <c r="N404" s="4" t="b">
        <v>0</v>
      </c>
      <c r="O404" s="4">
        <v>43</v>
      </c>
      <c r="P404" s="4" t="b">
        <v>1</v>
      </c>
      <c r="Q404" s="4" t="s">
        <v>8269</v>
      </c>
      <c r="R404" s="17">
        <f>E404/D404*100</f>
        <v>141.65</v>
      </c>
      <c r="S404">
        <f>AVERAGEIF(O:O,O404,E:E)</f>
        <v>5251.2666666666664</v>
      </c>
      <c r="T404" t="str">
        <f t="shared" si="33"/>
        <v>film &amp; video</v>
      </c>
      <c r="U404" t="str">
        <f t="shared" si="34"/>
        <v>documentary</v>
      </c>
    </row>
    <row r="405" spans="1:21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tr">
        <f t="shared" si="30"/>
        <v>successful</v>
      </c>
      <c r="G405" s="4" t="s">
        <v>8219</v>
      </c>
      <c r="H405" s="4" t="s">
        <v>8224</v>
      </c>
      <c r="I405" s="4" t="s">
        <v>8246</v>
      </c>
      <c r="J405" s="4">
        <v>1312960080</v>
      </c>
      <c r="K405" s="13">
        <f t="shared" si="31"/>
        <v>40765.130555555559</v>
      </c>
      <c r="L405" s="4">
        <v>1308900441</v>
      </c>
      <c r="M405" s="13">
        <f t="shared" si="32"/>
        <v>40718.143993055557</v>
      </c>
      <c r="N405" s="4" t="b">
        <v>0</v>
      </c>
      <c r="O405" s="4">
        <v>70</v>
      </c>
      <c r="P405" s="4" t="b">
        <v>1</v>
      </c>
      <c r="Q405" s="4" t="s">
        <v>8269</v>
      </c>
      <c r="R405" s="17">
        <f>E405/D405*100</f>
        <v>105.25999999999999</v>
      </c>
      <c r="S405">
        <f>AVERAGEIF(O:O,O405,E:E)</f>
        <v>15630.539500000003</v>
      </c>
      <c r="T405" t="str">
        <f t="shared" si="33"/>
        <v>film &amp; video</v>
      </c>
      <c r="U405" t="str">
        <f t="shared" si="34"/>
        <v>documentary</v>
      </c>
    </row>
    <row r="406" spans="1:21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tr">
        <f t="shared" si="30"/>
        <v>successful</v>
      </c>
      <c r="G406" s="4" t="s">
        <v>8219</v>
      </c>
      <c r="H406" s="4" t="s">
        <v>8224</v>
      </c>
      <c r="I406" s="4" t="s">
        <v>8246</v>
      </c>
      <c r="J406" s="4">
        <v>1391641440</v>
      </c>
      <c r="K406" s="13">
        <f t="shared" si="31"/>
        <v>41675.794444444444</v>
      </c>
      <c r="L406" s="4">
        <v>1389107062</v>
      </c>
      <c r="M406" s="13">
        <f t="shared" si="32"/>
        <v>41646.461365740746</v>
      </c>
      <c r="N406" s="4" t="b">
        <v>0</v>
      </c>
      <c r="O406" s="4">
        <v>271</v>
      </c>
      <c r="P406" s="4" t="b">
        <v>1</v>
      </c>
      <c r="Q406" s="4" t="s">
        <v>8269</v>
      </c>
      <c r="R406" s="17">
        <f>E406/D406*100</f>
        <v>103.09142857142857</v>
      </c>
      <c r="S406">
        <f>AVERAGEIF(O:O,O406,E:E)</f>
        <v>26165.285</v>
      </c>
      <c r="T406" t="str">
        <f t="shared" si="33"/>
        <v>film &amp; video</v>
      </c>
      <c r="U406" t="str">
        <f t="shared" si="34"/>
        <v>documentary</v>
      </c>
    </row>
    <row r="407" spans="1:21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tr">
        <f t="shared" si="30"/>
        <v>successful</v>
      </c>
      <c r="G407" s="4" t="s">
        <v>8219</v>
      </c>
      <c r="H407" s="4" t="s">
        <v>8224</v>
      </c>
      <c r="I407" s="4" t="s">
        <v>8246</v>
      </c>
      <c r="J407" s="4">
        <v>1394071339</v>
      </c>
      <c r="K407" s="13">
        <f t="shared" si="31"/>
        <v>41703.918275462966</v>
      </c>
      <c r="L407" s="4">
        <v>1391479339</v>
      </c>
      <c r="M407" s="13">
        <f t="shared" si="32"/>
        <v>41673.918275462966</v>
      </c>
      <c r="N407" s="4" t="b">
        <v>0</v>
      </c>
      <c r="O407" s="4">
        <v>55</v>
      </c>
      <c r="P407" s="4" t="b">
        <v>1</v>
      </c>
      <c r="Q407" s="4" t="s">
        <v>8269</v>
      </c>
      <c r="R407" s="17">
        <f>E407/D407*100</f>
        <v>107.65957446808511</v>
      </c>
      <c r="S407">
        <f>AVERAGEIF(O:O,O407,E:E)</f>
        <v>4138.9825000000001</v>
      </c>
      <c r="T407" t="str">
        <f t="shared" si="33"/>
        <v>film &amp; video</v>
      </c>
      <c r="U407" t="str">
        <f t="shared" si="34"/>
        <v>documentary</v>
      </c>
    </row>
    <row r="408" spans="1:21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tr">
        <f t="shared" si="30"/>
        <v>successful</v>
      </c>
      <c r="G408" s="4" t="s">
        <v>8219</v>
      </c>
      <c r="H408" s="4" t="s">
        <v>8224</v>
      </c>
      <c r="I408" s="4" t="s">
        <v>8246</v>
      </c>
      <c r="J408" s="4">
        <v>1304920740</v>
      </c>
      <c r="K408" s="13">
        <f t="shared" si="31"/>
        <v>40672.082638888889</v>
      </c>
      <c r="L408" s="4">
        <v>1301975637</v>
      </c>
      <c r="M408" s="13">
        <f t="shared" si="32"/>
        <v>40637.995798611111</v>
      </c>
      <c r="N408" s="4" t="b">
        <v>0</v>
      </c>
      <c r="O408" s="4">
        <v>35</v>
      </c>
      <c r="P408" s="4" t="b">
        <v>1</v>
      </c>
      <c r="Q408" s="4" t="s">
        <v>8269</v>
      </c>
      <c r="R408" s="17">
        <f>E408/D408*100</f>
        <v>107.70464285714286</v>
      </c>
      <c r="S408">
        <f>AVERAGEIF(O:O,O408,E:E)</f>
        <v>3370.6326923076922</v>
      </c>
      <c r="T408" t="str">
        <f t="shared" si="33"/>
        <v>film &amp; video</v>
      </c>
      <c r="U408" t="str">
        <f t="shared" si="34"/>
        <v>documentary</v>
      </c>
    </row>
    <row r="409" spans="1:21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tr">
        <f t="shared" si="30"/>
        <v>successful</v>
      </c>
      <c r="G409" s="4" t="s">
        <v>8219</v>
      </c>
      <c r="H409" s="4" t="s">
        <v>8224</v>
      </c>
      <c r="I409" s="4" t="s">
        <v>8246</v>
      </c>
      <c r="J409" s="4">
        <v>1321739650</v>
      </c>
      <c r="K409" s="13">
        <f t="shared" si="31"/>
        <v>40866.74594907408</v>
      </c>
      <c r="L409" s="4">
        <v>1316552050</v>
      </c>
      <c r="M409" s="13">
        <f t="shared" si="32"/>
        <v>40806.704282407409</v>
      </c>
      <c r="N409" s="4" t="b">
        <v>0</v>
      </c>
      <c r="O409" s="4">
        <v>22</v>
      </c>
      <c r="P409" s="4" t="b">
        <v>1</v>
      </c>
      <c r="Q409" s="4" t="s">
        <v>8269</v>
      </c>
      <c r="R409" s="17">
        <f>E409/D409*100</f>
        <v>101.55000000000001</v>
      </c>
      <c r="S409">
        <f>AVERAGEIF(O:O,O409,E:E)</f>
        <v>1547.9137931034484</v>
      </c>
      <c r="T409" t="str">
        <f t="shared" si="33"/>
        <v>film &amp; video</v>
      </c>
      <c r="U409" t="str">
        <f t="shared" si="34"/>
        <v>documentary</v>
      </c>
    </row>
    <row r="410" spans="1:21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tr">
        <f t="shared" si="30"/>
        <v>successful</v>
      </c>
      <c r="G410" s="4" t="s">
        <v>8219</v>
      </c>
      <c r="H410" s="4" t="s">
        <v>8224</v>
      </c>
      <c r="I410" s="4" t="s">
        <v>8246</v>
      </c>
      <c r="J410" s="4">
        <v>1383676790</v>
      </c>
      <c r="K410" s="13">
        <f t="shared" si="31"/>
        <v>41583.610995370371</v>
      </c>
      <c r="L410" s="4">
        <v>1380217190</v>
      </c>
      <c r="M410" s="13">
        <f t="shared" si="32"/>
        <v>41543.569328703707</v>
      </c>
      <c r="N410" s="4" t="b">
        <v>0</v>
      </c>
      <c r="O410" s="4">
        <v>38</v>
      </c>
      <c r="P410" s="4" t="b">
        <v>1</v>
      </c>
      <c r="Q410" s="4" t="s">
        <v>8269</v>
      </c>
      <c r="R410" s="17">
        <f>E410/D410*100</f>
        <v>101.43766666666667</v>
      </c>
      <c r="S410">
        <f>AVERAGEIF(O:O,O410,E:E)</f>
        <v>2935.7157894736843</v>
      </c>
      <c r="T410" t="str">
        <f t="shared" si="33"/>
        <v>film &amp; video</v>
      </c>
      <c r="U410" t="str">
        <f t="shared" si="34"/>
        <v>documentary</v>
      </c>
    </row>
    <row r="411" spans="1:21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tr">
        <f t="shared" si="30"/>
        <v>successful</v>
      </c>
      <c r="G411" s="4" t="s">
        <v>8219</v>
      </c>
      <c r="H411" s="4" t="s">
        <v>8225</v>
      </c>
      <c r="I411" s="4" t="s">
        <v>8247</v>
      </c>
      <c r="J411" s="4">
        <v>1469220144</v>
      </c>
      <c r="K411" s="13">
        <f t="shared" si="31"/>
        <v>42573.696111111109</v>
      </c>
      <c r="L411" s="4">
        <v>1466628144</v>
      </c>
      <c r="M411" s="13">
        <f t="shared" si="32"/>
        <v>42543.696111111109</v>
      </c>
      <c r="N411" s="4" t="b">
        <v>0</v>
      </c>
      <c r="O411" s="4">
        <v>15</v>
      </c>
      <c r="P411" s="4" t="b">
        <v>1</v>
      </c>
      <c r="Q411" s="4" t="s">
        <v>8269</v>
      </c>
      <c r="R411" s="17">
        <f>E411/D411*100</f>
        <v>136.80000000000001</v>
      </c>
      <c r="S411">
        <f>AVERAGEIF(O:O,O411,E:E)</f>
        <v>2424.782608695652</v>
      </c>
      <c r="T411" t="str">
        <f t="shared" si="33"/>
        <v>film &amp; video</v>
      </c>
      <c r="U411" t="str">
        <f t="shared" si="34"/>
        <v>documentary</v>
      </c>
    </row>
    <row r="412" spans="1:21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tr">
        <f t="shared" si="30"/>
        <v>successful</v>
      </c>
      <c r="G412" s="4" t="s">
        <v>8219</v>
      </c>
      <c r="H412" s="4" t="s">
        <v>8229</v>
      </c>
      <c r="I412" s="4" t="s">
        <v>8251</v>
      </c>
      <c r="J412" s="4">
        <v>1434670397</v>
      </c>
      <c r="K412" s="13">
        <f t="shared" si="31"/>
        <v>42173.814780092602</v>
      </c>
      <c r="L412" s="4">
        <v>1429486397</v>
      </c>
      <c r="M412" s="13">
        <f t="shared" si="32"/>
        <v>42113.814780092602</v>
      </c>
      <c r="N412" s="4" t="b">
        <v>0</v>
      </c>
      <c r="O412" s="4">
        <v>7</v>
      </c>
      <c r="P412" s="4" t="b">
        <v>1</v>
      </c>
      <c r="Q412" s="4" t="s">
        <v>8269</v>
      </c>
      <c r="R412" s="17">
        <f>E412/D412*100</f>
        <v>128.29999999999998</v>
      </c>
      <c r="S412">
        <f>AVERAGEIF(O:O,O412,E:E)</f>
        <v>705.95522388059703</v>
      </c>
      <c r="T412" t="str">
        <f t="shared" si="33"/>
        <v>film &amp; video</v>
      </c>
      <c r="U412" t="str">
        <f t="shared" si="34"/>
        <v>documentary</v>
      </c>
    </row>
    <row r="413" spans="1:21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tr">
        <f t="shared" si="30"/>
        <v>successful</v>
      </c>
      <c r="G413" s="4" t="s">
        <v>8219</v>
      </c>
      <c r="H413" s="4" t="s">
        <v>8224</v>
      </c>
      <c r="I413" s="4" t="s">
        <v>8246</v>
      </c>
      <c r="J413" s="4">
        <v>1387688400</v>
      </c>
      <c r="K413" s="13">
        <f t="shared" si="31"/>
        <v>41630.041666666672</v>
      </c>
      <c r="L413" s="4">
        <v>1384920804</v>
      </c>
      <c r="M413" s="13">
        <f t="shared" si="32"/>
        <v>41598.009305555555</v>
      </c>
      <c r="N413" s="4" t="b">
        <v>0</v>
      </c>
      <c r="O413" s="4">
        <v>241</v>
      </c>
      <c r="P413" s="4" t="b">
        <v>1</v>
      </c>
      <c r="Q413" s="4" t="s">
        <v>8269</v>
      </c>
      <c r="R413" s="17">
        <f>E413/D413*100</f>
        <v>101.05</v>
      </c>
      <c r="S413">
        <f>AVERAGEIF(O:O,O413,E:E)</f>
        <v>21159.5</v>
      </c>
      <c r="T413" t="str">
        <f t="shared" si="33"/>
        <v>film &amp; video</v>
      </c>
      <c r="U413" t="str">
        <f t="shared" si="34"/>
        <v>documentary</v>
      </c>
    </row>
    <row r="414" spans="1:21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tr">
        <f t="shared" si="30"/>
        <v>successful</v>
      </c>
      <c r="G414" s="4" t="s">
        <v>8219</v>
      </c>
      <c r="H414" s="4" t="s">
        <v>8224</v>
      </c>
      <c r="I414" s="4" t="s">
        <v>8246</v>
      </c>
      <c r="J414" s="4">
        <v>1343238578</v>
      </c>
      <c r="K414" s="13">
        <f t="shared" si="31"/>
        <v>41115.57613425926</v>
      </c>
      <c r="L414" s="4">
        <v>1341856178</v>
      </c>
      <c r="M414" s="13">
        <f t="shared" si="32"/>
        <v>41099.57613425926</v>
      </c>
      <c r="N414" s="4" t="b">
        <v>0</v>
      </c>
      <c r="O414" s="4">
        <v>55</v>
      </c>
      <c r="P414" s="4" t="b">
        <v>1</v>
      </c>
      <c r="Q414" s="4" t="s">
        <v>8269</v>
      </c>
      <c r="R414" s="17">
        <f>E414/D414*100</f>
        <v>126.84</v>
      </c>
      <c r="S414">
        <f>AVERAGEIF(O:O,O414,E:E)</f>
        <v>4138.9825000000001</v>
      </c>
      <c r="T414" t="str">
        <f t="shared" si="33"/>
        <v>film &amp; video</v>
      </c>
      <c r="U414" t="str">
        <f t="shared" si="34"/>
        <v>documentary</v>
      </c>
    </row>
    <row r="415" spans="1:21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tr">
        <f t="shared" si="30"/>
        <v>successful</v>
      </c>
      <c r="G415" s="4" t="s">
        <v>8219</v>
      </c>
      <c r="H415" s="4" t="s">
        <v>8224</v>
      </c>
      <c r="I415" s="4" t="s">
        <v>8246</v>
      </c>
      <c r="J415" s="4">
        <v>1342731811</v>
      </c>
      <c r="K415" s="13">
        <f t="shared" si="31"/>
        <v>41109.710775462961</v>
      </c>
      <c r="L415" s="4">
        <v>1340139811</v>
      </c>
      <c r="M415" s="13">
        <f t="shared" si="32"/>
        <v>41079.710775462961</v>
      </c>
      <c r="N415" s="4" t="b">
        <v>0</v>
      </c>
      <c r="O415" s="4">
        <v>171</v>
      </c>
      <c r="P415" s="4" t="b">
        <v>1</v>
      </c>
      <c r="Q415" s="4" t="s">
        <v>8269</v>
      </c>
      <c r="R415" s="17">
        <f>E415/D415*100</f>
        <v>105.0859375</v>
      </c>
      <c r="S415">
        <f>AVERAGEIF(O:O,O415,E:E)</f>
        <v>18291.666666666668</v>
      </c>
      <c r="T415" t="str">
        <f t="shared" si="33"/>
        <v>film &amp; video</v>
      </c>
      <c r="U415" t="str">
        <f t="shared" si="34"/>
        <v>documentary</v>
      </c>
    </row>
    <row r="416" spans="1:21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tr">
        <f t="shared" si="30"/>
        <v>successful</v>
      </c>
      <c r="G416" s="4" t="s">
        <v>8219</v>
      </c>
      <c r="H416" s="4" t="s">
        <v>8224</v>
      </c>
      <c r="I416" s="4" t="s">
        <v>8246</v>
      </c>
      <c r="J416" s="4">
        <v>1381541465</v>
      </c>
      <c r="K416" s="13">
        <f t="shared" si="31"/>
        <v>41558.896585648152</v>
      </c>
      <c r="L416" s="4">
        <v>1378949465</v>
      </c>
      <c r="M416" s="13">
        <f t="shared" si="32"/>
        <v>41528.896585648152</v>
      </c>
      <c r="N416" s="4" t="b">
        <v>0</v>
      </c>
      <c r="O416" s="4">
        <v>208</v>
      </c>
      <c r="P416" s="4" t="b">
        <v>1</v>
      </c>
      <c r="Q416" s="4" t="s">
        <v>8269</v>
      </c>
      <c r="R416" s="17">
        <f>E416/D416*100</f>
        <v>102.85405405405406</v>
      </c>
      <c r="S416">
        <f>AVERAGEIF(O:O,O416,E:E)</f>
        <v>19028</v>
      </c>
      <c r="T416" t="str">
        <f t="shared" si="33"/>
        <v>film &amp; video</v>
      </c>
      <c r="U416" t="str">
        <f t="shared" si="34"/>
        <v>documentary</v>
      </c>
    </row>
    <row r="417" spans="1:21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tr">
        <f t="shared" si="30"/>
        <v>successful</v>
      </c>
      <c r="G417" s="4" t="s">
        <v>8219</v>
      </c>
      <c r="H417" s="4" t="s">
        <v>8229</v>
      </c>
      <c r="I417" s="4" t="s">
        <v>8251</v>
      </c>
      <c r="J417" s="4">
        <v>1413547200</v>
      </c>
      <c r="K417" s="13">
        <f t="shared" si="31"/>
        <v>41929.333333333336</v>
      </c>
      <c r="L417" s="4">
        <v>1411417602</v>
      </c>
      <c r="M417" s="13">
        <f t="shared" si="32"/>
        <v>41904.685208333336</v>
      </c>
      <c r="N417" s="4" t="b">
        <v>0</v>
      </c>
      <c r="O417" s="4">
        <v>21</v>
      </c>
      <c r="P417" s="4" t="b">
        <v>1</v>
      </c>
      <c r="Q417" s="4" t="s">
        <v>8269</v>
      </c>
      <c r="R417" s="17">
        <f>E417/D417*100</f>
        <v>102.14714285714285</v>
      </c>
      <c r="S417">
        <f>AVERAGEIF(O:O,O417,E:E)</f>
        <v>1658.1821621621621</v>
      </c>
      <c r="T417" t="str">
        <f t="shared" si="33"/>
        <v>film &amp; video</v>
      </c>
      <c r="U417" t="str">
        <f t="shared" si="34"/>
        <v>documentary</v>
      </c>
    </row>
    <row r="418" spans="1:21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tr">
        <f t="shared" si="30"/>
        <v>successful</v>
      </c>
      <c r="G418" s="4" t="s">
        <v>8219</v>
      </c>
      <c r="H418" s="4" t="s">
        <v>8224</v>
      </c>
      <c r="I418" s="4" t="s">
        <v>8246</v>
      </c>
      <c r="J418" s="4">
        <v>1391851831</v>
      </c>
      <c r="K418" s="13">
        <f t="shared" si="31"/>
        <v>41678.229525462964</v>
      </c>
      <c r="L418" s="4">
        <v>1389259831</v>
      </c>
      <c r="M418" s="13">
        <f t="shared" si="32"/>
        <v>41648.229525462964</v>
      </c>
      <c r="N418" s="4" t="b">
        <v>0</v>
      </c>
      <c r="O418" s="4">
        <v>25</v>
      </c>
      <c r="P418" s="4" t="b">
        <v>1</v>
      </c>
      <c r="Q418" s="4" t="s">
        <v>8269</v>
      </c>
      <c r="R418" s="17">
        <f>E418/D418*100</f>
        <v>120.21700000000001</v>
      </c>
      <c r="S418">
        <f>AVERAGEIF(O:O,O418,E:E)</f>
        <v>1634.83275</v>
      </c>
      <c r="T418" t="str">
        <f t="shared" si="33"/>
        <v>film &amp; video</v>
      </c>
      <c r="U418" t="str">
        <f t="shared" si="34"/>
        <v>documentary</v>
      </c>
    </row>
    <row r="419" spans="1:21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tr">
        <f t="shared" si="30"/>
        <v>successful</v>
      </c>
      <c r="G419" s="4" t="s">
        <v>8219</v>
      </c>
      <c r="H419" s="4" t="s">
        <v>8224</v>
      </c>
      <c r="I419" s="4" t="s">
        <v>8246</v>
      </c>
      <c r="J419" s="4">
        <v>1365395580</v>
      </c>
      <c r="K419" s="13">
        <f t="shared" si="31"/>
        <v>41372.022916666669</v>
      </c>
      <c r="L419" s="4">
        <v>1364426260</v>
      </c>
      <c r="M419" s="13">
        <f t="shared" si="32"/>
        <v>41360.803935185191</v>
      </c>
      <c r="N419" s="4" t="b">
        <v>0</v>
      </c>
      <c r="O419" s="4">
        <v>52</v>
      </c>
      <c r="P419" s="4" t="b">
        <v>1</v>
      </c>
      <c r="Q419" s="4" t="s">
        <v>8269</v>
      </c>
      <c r="R419" s="17">
        <f>E419/D419*100</f>
        <v>100.24761904761905</v>
      </c>
      <c r="S419">
        <f>AVERAGEIF(O:O,O419,E:E)</f>
        <v>4562.0091666666667</v>
      </c>
      <c r="T419" t="str">
        <f t="shared" si="33"/>
        <v>film &amp; video</v>
      </c>
      <c r="U419" t="str">
        <f t="shared" si="34"/>
        <v>documentary</v>
      </c>
    </row>
    <row r="420" spans="1:21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tr">
        <f t="shared" si="30"/>
        <v>successful</v>
      </c>
      <c r="G420" s="4" t="s">
        <v>8219</v>
      </c>
      <c r="H420" s="4" t="s">
        <v>8224</v>
      </c>
      <c r="I420" s="4" t="s">
        <v>8246</v>
      </c>
      <c r="J420" s="4">
        <v>1437633997</v>
      </c>
      <c r="K420" s="13">
        <f t="shared" si="31"/>
        <v>42208.115706018521</v>
      </c>
      <c r="L420" s="4">
        <v>1435041997</v>
      </c>
      <c r="M420" s="13">
        <f t="shared" si="32"/>
        <v>42178.115706018521</v>
      </c>
      <c r="N420" s="4" t="b">
        <v>0</v>
      </c>
      <c r="O420" s="4">
        <v>104</v>
      </c>
      <c r="P420" s="4" t="b">
        <v>1</v>
      </c>
      <c r="Q420" s="4" t="s">
        <v>8269</v>
      </c>
      <c r="R420" s="17">
        <f>E420/D420*100</f>
        <v>100.63392857142857</v>
      </c>
      <c r="S420">
        <f>AVERAGEIF(O:O,O420,E:E)</f>
        <v>11106.835333333333</v>
      </c>
      <c r="T420" t="str">
        <f t="shared" si="33"/>
        <v>film &amp; video</v>
      </c>
      <c r="U420" t="str">
        <f t="shared" si="34"/>
        <v>documentary</v>
      </c>
    </row>
    <row r="421" spans="1:21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tr">
        <f t="shared" si="30"/>
        <v>successful</v>
      </c>
      <c r="G421" s="4" t="s">
        <v>8219</v>
      </c>
      <c r="H421" s="4" t="s">
        <v>8224</v>
      </c>
      <c r="I421" s="4" t="s">
        <v>8246</v>
      </c>
      <c r="J421" s="4">
        <v>1372536787</v>
      </c>
      <c r="K421" s="13">
        <f t="shared" si="31"/>
        <v>41454.675775462965</v>
      </c>
      <c r="L421" s="4">
        <v>1367352787</v>
      </c>
      <c r="M421" s="13">
        <f t="shared" si="32"/>
        <v>41394.675775462965</v>
      </c>
      <c r="N421" s="4" t="b">
        <v>0</v>
      </c>
      <c r="O421" s="4">
        <v>73</v>
      </c>
      <c r="P421" s="4" t="b">
        <v>1</v>
      </c>
      <c r="Q421" s="4" t="s">
        <v>8269</v>
      </c>
      <c r="R421" s="17">
        <f>E421/D421*100</f>
        <v>100.4375</v>
      </c>
      <c r="S421">
        <f>AVERAGEIF(O:O,O421,E:E)</f>
        <v>11824.792307692307</v>
      </c>
      <c r="T421" t="str">
        <f t="shared" si="33"/>
        <v>film &amp; video</v>
      </c>
      <c r="U421" t="str">
        <f t="shared" si="34"/>
        <v>documentary</v>
      </c>
    </row>
    <row r="422" spans="1:21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b">
        <f t="shared" si="30"/>
        <v>0</v>
      </c>
      <c r="G422" s="4" t="s">
        <v>8221</v>
      </c>
      <c r="H422" s="4" t="s">
        <v>8224</v>
      </c>
      <c r="I422" s="4" t="s">
        <v>8246</v>
      </c>
      <c r="J422" s="4">
        <v>1394772031</v>
      </c>
      <c r="K422" s="13">
        <f t="shared" si="31"/>
        <v>41712.028136574074</v>
      </c>
      <c r="L422" s="4">
        <v>1392183631</v>
      </c>
      <c r="M422" s="13">
        <f t="shared" si="32"/>
        <v>41682.069803240745</v>
      </c>
      <c r="N422" s="4" t="b">
        <v>0</v>
      </c>
      <c r="O422" s="4">
        <v>3</v>
      </c>
      <c r="P422" s="4" t="b">
        <v>0</v>
      </c>
      <c r="Q422" s="4" t="s">
        <v>8270</v>
      </c>
      <c r="R422" s="17">
        <f>E422/D422*100</f>
        <v>0.43939393939393934</v>
      </c>
      <c r="S422">
        <f>AVERAGEIF(O:O,O422,E:E)</f>
        <v>191.76785714285714</v>
      </c>
      <c r="T422" t="str">
        <f t="shared" si="33"/>
        <v>film &amp; video</v>
      </c>
      <c r="U422" t="str">
        <f t="shared" si="34"/>
        <v>animation</v>
      </c>
    </row>
    <row r="423" spans="1:21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b">
        <f t="shared" si="30"/>
        <v>0</v>
      </c>
      <c r="G423" s="4" t="s">
        <v>8221</v>
      </c>
      <c r="H423" s="4" t="s">
        <v>8224</v>
      </c>
      <c r="I423" s="4" t="s">
        <v>8246</v>
      </c>
      <c r="J423" s="4">
        <v>1440157656</v>
      </c>
      <c r="K423" s="13">
        <f t="shared" si="31"/>
        <v>42237.32472222222</v>
      </c>
      <c r="L423" s="4">
        <v>1434973656</v>
      </c>
      <c r="M423" s="13">
        <f t="shared" si="32"/>
        <v>42177.32472222222</v>
      </c>
      <c r="N423" s="4" t="b">
        <v>0</v>
      </c>
      <c r="O423" s="4">
        <v>6</v>
      </c>
      <c r="P423" s="4" t="b">
        <v>0</v>
      </c>
      <c r="Q423" s="4" t="s">
        <v>8270</v>
      </c>
      <c r="R423" s="17">
        <f>E423/D423*100</f>
        <v>2.0066666666666668</v>
      </c>
      <c r="S423">
        <f>AVERAGEIF(O:O,O423,E:E)</f>
        <v>740.04042857142861</v>
      </c>
      <c r="T423" t="str">
        <f t="shared" si="33"/>
        <v>film &amp; video</v>
      </c>
      <c r="U423" t="str">
        <f t="shared" si="34"/>
        <v>animation</v>
      </c>
    </row>
    <row r="424" spans="1:21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b">
        <f t="shared" si="30"/>
        <v>0</v>
      </c>
      <c r="G424" s="4" t="s">
        <v>8221</v>
      </c>
      <c r="H424" s="4" t="s">
        <v>8224</v>
      </c>
      <c r="I424" s="4" t="s">
        <v>8246</v>
      </c>
      <c r="J424" s="4">
        <v>1410416097</v>
      </c>
      <c r="K424" s="13">
        <f t="shared" si="31"/>
        <v>41893.093715277777</v>
      </c>
      <c r="L424" s="4">
        <v>1407824097</v>
      </c>
      <c r="M424" s="13">
        <f t="shared" si="32"/>
        <v>41863.093715277777</v>
      </c>
      <c r="N424" s="4" t="b">
        <v>0</v>
      </c>
      <c r="O424" s="4">
        <v>12</v>
      </c>
      <c r="P424" s="4" t="b">
        <v>0</v>
      </c>
      <c r="Q424" s="4" t="s">
        <v>8270</v>
      </c>
      <c r="R424" s="17">
        <f>E424/D424*100</f>
        <v>1.075</v>
      </c>
      <c r="S424">
        <f>AVERAGEIF(O:O,O424,E:E)</f>
        <v>1176.7069565217391</v>
      </c>
      <c r="T424" t="str">
        <f t="shared" si="33"/>
        <v>film &amp; video</v>
      </c>
      <c r="U424" t="str">
        <f t="shared" si="34"/>
        <v>animation</v>
      </c>
    </row>
    <row r="425" spans="1:21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b">
        <f t="shared" si="30"/>
        <v>0</v>
      </c>
      <c r="G425" s="4" t="s">
        <v>8221</v>
      </c>
      <c r="H425" s="4" t="s">
        <v>8224</v>
      </c>
      <c r="I425" s="4" t="s">
        <v>8246</v>
      </c>
      <c r="J425" s="4">
        <v>1370470430</v>
      </c>
      <c r="K425" s="13">
        <f t="shared" si="31"/>
        <v>41430.759606481486</v>
      </c>
      <c r="L425" s="4">
        <v>1367878430</v>
      </c>
      <c r="M425" s="13">
        <f t="shared" si="32"/>
        <v>41400.759606481486</v>
      </c>
      <c r="N425" s="4" t="b">
        <v>0</v>
      </c>
      <c r="O425" s="4">
        <v>13</v>
      </c>
      <c r="P425" s="4" t="b">
        <v>0</v>
      </c>
      <c r="Q425" s="4" t="s">
        <v>8270</v>
      </c>
      <c r="R425" s="17">
        <f>E425/D425*100</f>
        <v>0.76500000000000001</v>
      </c>
      <c r="S425">
        <f>AVERAGEIF(O:O,O425,E:E)</f>
        <v>969.35458333333338</v>
      </c>
      <c r="T425" t="str">
        <f t="shared" si="33"/>
        <v>film &amp; video</v>
      </c>
      <c r="U425" t="str">
        <f t="shared" si="34"/>
        <v>animation</v>
      </c>
    </row>
    <row r="426" spans="1:21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b">
        <f t="shared" si="30"/>
        <v>0</v>
      </c>
      <c r="G426" s="4" t="s">
        <v>8221</v>
      </c>
      <c r="H426" s="4" t="s">
        <v>8224</v>
      </c>
      <c r="I426" s="4" t="s">
        <v>8246</v>
      </c>
      <c r="J426" s="4">
        <v>1332748899</v>
      </c>
      <c r="K426" s="13">
        <f t="shared" si="31"/>
        <v>40994.167812500003</v>
      </c>
      <c r="L426" s="4">
        <v>1327568499</v>
      </c>
      <c r="M426" s="13">
        <f t="shared" si="32"/>
        <v>40934.209479166668</v>
      </c>
      <c r="N426" s="4" t="b">
        <v>0</v>
      </c>
      <c r="O426" s="4">
        <v>5</v>
      </c>
      <c r="P426" s="4" t="b">
        <v>0</v>
      </c>
      <c r="Q426" s="4" t="s">
        <v>8270</v>
      </c>
      <c r="R426" s="17">
        <f>E426/D426*100</f>
        <v>6.7966666666666677</v>
      </c>
      <c r="S426">
        <f>AVERAGEIF(O:O,O426,E:E)</f>
        <v>347.37</v>
      </c>
      <c r="T426" t="str">
        <f t="shared" si="33"/>
        <v>film &amp; video</v>
      </c>
      <c r="U426" t="str">
        <f t="shared" si="34"/>
        <v>animation</v>
      </c>
    </row>
    <row r="427" spans="1:21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b">
        <f t="shared" si="30"/>
        <v>0</v>
      </c>
      <c r="G427" s="4" t="s">
        <v>8221</v>
      </c>
      <c r="H427" s="4" t="s">
        <v>8224</v>
      </c>
      <c r="I427" s="4" t="s">
        <v>8246</v>
      </c>
      <c r="J427" s="4">
        <v>1448660404</v>
      </c>
      <c r="K427" s="13">
        <f t="shared" si="31"/>
        <v>42335.736157407409</v>
      </c>
      <c r="L427" s="4">
        <v>1443472804</v>
      </c>
      <c r="M427" s="13">
        <f t="shared" si="32"/>
        <v>42275.694490740738</v>
      </c>
      <c r="N427" s="4" t="b">
        <v>0</v>
      </c>
      <c r="O427" s="4">
        <v>2</v>
      </c>
      <c r="P427" s="4" t="b">
        <v>0</v>
      </c>
      <c r="Q427" s="4" t="s">
        <v>8270</v>
      </c>
      <c r="R427" s="17">
        <f>E427/D427*100</f>
        <v>1.2E-2</v>
      </c>
      <c r="S427">
        <f>AVERAGEIF(O:O,O427,E:E)</f>
        <v>91.389593023255813</v>
      </c>
      <c r="T427" t="str">
        <f t="shared" si="33"/>
        <v>film &amp; video</v>
      </c>
      <c r="U427" t="str">
        <f t="shared" si="34"/>
        <v>animation</v>
      </c>
    </row>
    <row r="428" spans="1:21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b">
        <f t="shared" si="30"/>
        <v>0</v>
      </c>
      <c r="G428" s="4" t="s">
        <v>8221</v>
      </c>
      <c r="H428" s="4" t="s">
        <v>8224</v>
      </c>
      <c r="I428" s="4" t="s">
        <v>8246</v>
      </c>
      <c r="J428" s="4">
        <v>1456851914</v>
      </c>
      <c r="K428" s="13">
        <f t="shared" si="31"/>
        <v>42430.545300925929</v>
      </c>
      <c r="L428" s="4">
        <v>1454259914</v>
      </c>
      <c r="M428" s="13">
        <f t="shared" si="32"/>
        <v>42400.545300925929</v>
      </c>
      <c r="N428" s="4" t="b">
        <v>0</v>
      </c>
      <c r="O428" s="4">
        <v>8</v>
      </c>
      <c r="P428" s="4" t="b">
        <v>0</v>
      </c>
      <c r="Q428" s="4" t="s">
        <v>8270</v>
      </c>
      <c r="R428" s="17">
        <f>E428/D428*100</f>
        <v>1.3299999999999998</v>
      </c>
      <c r="S428">
        <f>AVERAGEIF(O:O,O428,E:E)</f>
        <v>570.671875</v>
      </c>
      <c r="T428" t="str">
        <f t="shared" si="33"/>
        <v>film &amp; video</v>
      </c>
      <c r="U428" t="str">
        <f t="shared" si="34"/>
        <v>animation</v>
      </c>
    </row>
    <row r="429" spans="1:21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b">
        <f t="shared" si="30"/>
        <v>0</v>
      </c>
      <c r="G429" s="4" t="s">
        <v>8221</v>
      </c>
      <c r="H429" s="4" t="s">
        <v>8224</v>
      </c>
      <c r="I429" s="4" t="s">
        <v>8246</v>
      </c>
      <c r="J429" s="4">
        <v>1445540340</v>
      </c>
      <c r="K429" s="13">
        <f t="shared" si="31"/>
        <v>42299.624305555561</v>
      </c>
      <c r="L429" s="4">
        <v>1444340940</v>
      </c>
      <c r="M429" s="13">
        <f t="shared" si="32"/>
        <v>42285.742361111108</v>
      </c>
      <c r="N429" s="4" t="b">
        <v>0</v>
      </c>
      <c r="O429" s="4">
        <v>0</v>
      </c>
      <c r="P429" s="4" t="b">
        <v>0</v>
      </c>
      <c r="Q429" s="4" t="s">
        <v>8270</v>
      </c>
      <c r="R429" s="17">
        <f>E429/D429*100</f>
        <v>0</v>
      </c>
      <c r="S429">
        <f>AVERAGEIF(O:O,O429,E:E)</f>
        <v>0</v>
      </c>
      <c r="T429" t="str">
        <f t="shared" si="33"/>
        <v>film &amp; video</v>
      </c>
      <c r="U429" t="str">
        <f t="shared" si="34"/>
        <v>animation</v>
      </c>
    </row>
    <row r="430" spans="1:21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b">
        <f t="shared" si="30"/>
        <v>0</v>
      </c>
      <c r="G430" s="4" t="s">
        <v>8221</v>
      </c>
      <c r="H430" s="4" t="s">
        <v>8224</v>
      </c>
      <c r="I430" s="4" t="s">
        <v>8246</v>
      </c>
      <c r="J430" s="4">
        <v>1402956000</v>
      </c>
      <c r="K430" s="13">
        <f t="shared" si="31"/>
        <v>41806.75</v>
      </c>
      <c r="L430" s="4">
        <v>1400523845</v>
      </c>
      <c r="M430" s="13">
        <f t="shared" si="32"/>
        <v>41778.600057870375</v>
      </c>
      <c r="N430" s="4" t="b">
        <v>0</v>
      </c>
      <c r="O430" s="4">
        <v>13</v>
      </c>
      <c r="P430" s="4" t="b">
        <v>0</v>
      </c>
      <c r="Q430" s="4" t="s">
        <v>8270</v>
      </c>
      <c r="R430" s="17">
        <f>E430/D430*100</f>
        <v>5.6333333333333329</v>
      </c>
      <c r="S430">
        <f>AVERAGEIF(O:O,O430,E:E)</f>
        <v>969.35458333333338</v>
      </c>
      <c r="T430" t="str">
        <f t="shared" si="33"/>
        <v>film &amp; video</v>
      </c>
      <c r="U430" t="str">
        <f t="shared" si="34"/>
        <v>animation</v>
      </c>
    </row>
    <row r="431" spans="1:21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b">
        <f t="shared" si="30"/>
        <v>0</v>
      </c>
      <c r="G431" s="4" t="s">
        <v>8221</v>
      </c>
      <c r="H431" s="4" t="s">
        <v>8224</v>
      </c>
      <c r="I431" s="4" t="s">
        <v>8246</v>
      </c>
      <c r="J431" s="4">
        <v>1259297940</v>
      </c>
      <c r="K431" s="13">
        <f t="shared" si="31"/>
        <v>40144.040972222225</v>
      </c>
      <c r="L431" s="4">
        <v>1252964282</v>
      </c>
      <c r="M431" s="13">
        <f t="shared" si="32"/>
        <v>40070.734745370377</v>
      </c>
      <c r="N431" s="4" t="b">
        <v>0</v>
      </c>
      <c r="O431" s="4">
        <v>0</v>
      </c>
      <c r="P431" s="4" t="b">
        <v>0</v>
      </c>
      <c r="Q431" s="4" t="s">
        <v>8270</v>
      </c>
      <c r="R431" s="17">
        <f>E431/D431*100</f>
        <v>0</v>
      </c>
      <c r="S431">
        <f>AVERAGEIF(O:O,O431,E:E)</f>
        <v>0</v>
      </c>
      <c r="T431" t="str">
        <f t="shared" si="33"/>
        <v>film &amp; video</v>
      </c>
      <c r="U431" t="str">
        <f t="shared" si="34"/>
        <v>animation</v>
      </c>
    </row>
    <row r="432" spans="1:21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b">
        <f t="shared" si="30"/>
        <v>0</v>
      </c>
      <c r="G432" s="4" t="s">
        <v>8221</v>
      </c>
      <c r="H432" s="4" t="s">
        <v>8224</v>
      </c>
      <c r="I432" s="4" t="s">
        <v>8246</v>
      </c>
      <c r="J432" s="4">
        <v>1378866867</v>
      </c>
      <c r="K432" s="13">
        <f t="shared" si="31"/>
        <v>41527.94059027778</v>
      </c>
      <c r="L432" s="4">
        <v>1377570867</v>
      </c>
      <c r="M432" s="13">
        <f t="shared" si="32"/>
        <v>41512.94059027778</v>
      </c>
      <c r="N432" s="4" t="b">
        <v>0</v>
      </c>
      <c r="O432" s="4">
        <v>5</v>
      </c>
      <c r="P432" s="4" t="b">
        <v>0</v>
      </c>
      <c r="Q432" s="4" t="s">
        <v>8270</v>
      </c>
      <c r="R432" s="17">
        <f>E432/D432*100</f>
        <v>2.4</v>
      </c>
      <c r="S432">
        <f>AVERAGEIF(O:O,O432,E:E)</f>
        <v>347.37</v>
      </c>
      <c r="T432" t="str">
        <f t="shared" si="33"/>
        <v>film &amp; video</v>
      </c>
      <c r="U432" t="str">
        <f t="shared" si="34"/>
        <v>animation</v>
      </c>
    </row>
    <row r="433" spans="1:21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b">
        <f t="shared" si="30"/>
        <v>0</v>
      </c>
      <c r="G433" s="4" t="s">
        <v>8221</v>
      </c>
      <c r="H433" s="4" t="s">
        <v>8225</v>
      </c>
      <c r="I433" s="4" t="s">
        <v>8247</v>
      </c>
      <c r="J433" s="4">
        <v>1467752083</v>
      </c>
      <c r="K433" s="13">
        <f t="shared" si="31"/>
        <v>42556.704664351848</v>
      </c>
      <c r="L433" s="4">
        <v>1465160083</v>
      </c>
      <c r="M433" s="13">
        <f t="shared" si="32"/>
        <v>42526.704664351848</v>
      </c>
      <c r="N433" s="4" t="b">
        <v>0</v>
      </c>
      <c r="O433" s="4">
        <v>8</v>
      </c>
      <c r="P433" s="4" t="b">
        <v>0</v>
      </c>
      <c r="Q433" s="4" t="s">
        <v>8270</v>
      </c>
      <c r="R433" s="17">
        <f>E433/D433*100</f>
        <v>13.833333333333334</v>
      </c>
      <c r="S433">
        <f>AVERAGEIF(O:O,O433,E:E)</f>
        <v>570.671875</v>
      </c>
      <c r="T433" t="str">
        <f t="shared" si="33"/>
        <v>film &amp; video</v>
      </c>
      <c r="U433" t="str">
        <f t="shared" si="34"/>
        <v>animation</v>
      </c>
    </row>
    <row r="434" spans="1:21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b">
        <f t="shared" si="30"/>
        <v>0</v>
      </c>
      <c r="G434" s="4" t="s">
        <v>8221</v>
      </c>
      <c r="H434" s="4" t="s">
        <v>8224</v>
      </c>
      <c r="I434" s="4" t="s">
        <v>8246</v>
      </c>
      <c r="J434" s="4">
        <v>1445448381</v>
      </c>
      <c r="K434" s="13">
        <f t="shared" si="31"/>
        <v>42298.559965277782</v>
      </c>
      <c r="L434" s="4">
        <v>1440264381</v>
      </c>
      <c r="M434" s="13">
        <f t="shared" si="32"/>
        <v>42238.559965277782</v>
      </c>
      <c r="N434" s="4" t="b">
        <v>0</v>
      </c>
      <c r="O434" s="4">
        <v>8</v>
      </c>
      <c r="P434" s="4" t="b">
        <v>0</v>
      </c>
      <c r="Q434" s="4" t="s">
        <v>8270</v>
      </c>
      <c r="R434" s="17">
        <f>E434/D434*100</f>
        <v>9.5</v>
      </c>
      <c r="S434">
        <f>AVERAGEIF(O:O,O434,E:E)</f>
        <v>570.671875</v>
      </c>
      <c r="T434" t="str">
        <f t="shared" si="33"/>
        <v>film &amp; video</v>
      </c>
      <c r="U434" t="str">
        <f t="shared" si="34"/>
        <v>animation</v>
      </c>
    </row>
    <row r="435" spans="1:21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b">
        <f t="shared" si="30"/>
        <v>0</v>
      </c>
      <c r="G435" s="4" t="s">
        <v>8221</v>
      </c>
      <c r="H435" s="4" t="s">
        <v>8224</v>
      </c>
      <c r="I435" s="4" t="s">
        <v>8246</v>
      </c>
      <c r="J435" s="4">
        <v>1444576022</v>
      </c>
      <c r="K435" s="13">
        <f t="shared" si="31"/>
        <v>42288.463217592602</v>
      </c>
      <c r="L435" s="4">
        <v>1439392022</v>
      </c>
      <c r="M435" s="13">
        <f t="shared" si="32"/>
        <v>42228.463217592602</v>
      </c>
      <c r="N435" s="4" t="b">
        <v>0</v>
      </c>
      <c r="O435" s="4">
        <v>0</v>
      </c>
      <c r="P435" s="4" t="b">
        <v>0</v>
      </c>
      <c r="Q435" s="4" t="s">
        <v>8270</v>
      </c>
      <c r="R435" s="17">
        <f>E435/D435*100</f>
        <v>0</v>
      </c>
      <c r="S435">
        <f>AVERAGEIF(O:O,O435,E:E)</f>
        <v>0</v>
      </c>
      <c r="T435" t="str">
        <f t="shared" si="33"/>
        <v>film &amp; video</v>
      </c>
      <c r="U435" t="str">
        <f t="shared" si="34"/>
        <v>animation</v>
      </c>
    </row>
    <row r="436" spans="1:21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b">
        <f t="shared" si="30"/>
        <v>0</v>
      </c>
      <c r="G436" s="4" t="s">
        <v>8221</v>
      </c>
      <c r="H436" s="4" t="s">
        <v>8224</v>
      </c>
      <c r="I436" s="4" t="s">
        <v>8246</v>
      </c>
      <c r="J436" s="4">
        <v>1385931702</v>
      </c>
      <c r="K436" s="13">
        <f t="shared" si="31"/>
        <v>41609.709513888891</v>
      </c>
      <c r="L436" s="4">
        <v>1383076902</v>
      </c>
      <c r="M436" s="13">
        <f t="shared" si="32"/>
        <v>41576.667847222227</v>
      </c>
      <c r="N436" s="4" t="b">
        <v>0</v>
      </c>
      <c r="O436" s="4">
        <v>2</v>
      </c>
      <c r="P436" s="4" t="b">
        <v>0</v>
      </c>
      <c r="Q436" s="4" t="s">
        <v>8270</v>
      </c>
      <c r="R436" s="17">
        <f>E436/D436*100</f>
        <v>5</v>
      </c>
      <c r="S436">
        <f>AVERAGEIF(O:O,O436,E:E)</f>
        <v>91.389593023255813</v>
      </c>
      <c r="T436" t="str">
        <f t="shared" si="33"/>
        <v>film &amp; video</v>
      </c>
      <c r="U436" t="str">
        <f t="shared" si="34"/>
        <v>animation</v>
      </c>
    </row>
    <row r="437" spans="1:21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b">
        <f t="shared" si="30"/>
        <v>0</v>
      </c>
      <c r="G437" s="4" t="s">
        <v>8221</v>
      </c>
      <c r="H437" s="4" t="s">
        <v>8224</v>
      </c>
      <c r="I437" s="4" t="s">
        <v>8246</v>
      </c>
      <c r="J437" s="4">
        <v>1379094980</v>
      </c>
      <c r="K437" s="13">
        <f t="shared" si="31"/>
        <v>41530.580787037041</v>
      </c>
      <c r="L437" s="4">
        <v>1376502980</v>
      </c>
      <c r="M437" s="13">
        <f t="shared" si="32"/>
        <v>41500.580787037041</v>
      </c>
      <c r="N437" s="4" t="b">
        <v>0</v>
      </c>
      <c r="O437" s="4">
        <v>3</v>
      </c>
      <c r="P437" s="4" t="b">
        <v>0</v>
      </c>
      <c r="Q437" s="4" t="s">
        <v>8270</v>
      </c>
      <c r="R437" s="17">
        <f>E437/D437*100</f>
        <v>2.7272727272727275E-3</v>
      </c>
      <c r="S437">
        <f>AVERAGEIF(O:O,O437,E:E)</f>
        <v>191.76785714285714</v>
      </c>
      <c r="T437" t="str">
        <f t="shared" si="33"/>
        <v>film &amp; video</v>
      </c>
      <c r="U437" t="str">
        <f t="shared" si="34"/>
        <v>animation</v>
      </c>
    </row>
    <row r="438" spans="1:21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b">
        <f t="shared" si="30"/>
        <v>0</v>
      </c>
      <c r="G438" s="4" t="s">
        <v>8221</v>
      </c>
      <c r="H438" s="4" t="s">
        <v>8224</v>
      </c>
      <c r="I438" s="4" t="s">
        <v>8246</v>
      </c>
      <c r="J438" s="4">
        <v>1375260113</v>
      </c>
      <c r="K438" s="13">
        <f t="shared" si="31"/>
        <v>41486.195752314816</v>
      </c>
      <c r="L438" s="4">
        <v>1372668113</v>
      </c>
      <c r="M438" s="13">
        <f t="shared" si="32"/>
        <v>41456.195752314816</v>
      </c>
      <c r="N438" s="4" t="b">
        <v>0</v>
      </c>
      <c r="O438" s="4">
        <v>0</v>
      </c>
      <c r="P438" s="4" t="b">
        <v>0</v>
      </c>
      <c r="Q438" s="4" t="s">
        <v>8270</v>
      </c>
      <c r="R438" s="17">
        <f>E438/D438*100</f>
        <v>0</v>
      </c>
      <c r="S438">
        <f>AVERAGEIF(O:O,O438,E:E)</f>
        <v>0</v>
      </c>
      <c r="T438" t="str">
        <f t="shared" si="33"/>
        <v>film &amp; video</v>
      </c>
      <c r="U438" t="str">
        <f t="shared" si="34"/>
        <v>animation</v>
      </c>
    </row>
    <row r="439" spans="1:21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b">
        <f t="shared" si="30"/>
        <v>0</v>
      </c>
      <c r="G439" s="4" t="s">
        <v>8221</v>
      </c>
      <c r="H439" s="4" t="s">
        <v>8229</v>
      </c>
      <c r="I439" s="4" t="s">
        <v>8251</v>
      </c>
      <c r="J439" s="4">
        <v>1475912326</v>
      </c>
      <c r="K439" s="13">
        <f t="shared" si="31"/>
        <v>42651.151921296296</v>
      </c>
      <c r="L439" s="4">
        <v>1470728326</v>
      </c>
      <c r="M439" s="13">
        <f t="shared" si="32"/>
        <v>42591.151921296296</v>
      </c>
      <c r="N439" s="4" t="b">
        <v>0</v>
      </c>
      <c r="O439" s="4">
        <v>0</v>
      </c>
      <c r="P439" s="4" t="b">
        <v>0</v>
      </c>
      <c r="Q439" s="4" t="s">
        <v>8270</v>
      </c>
      <c r="R439" s="17">
        <f>E439/D439*100</f>
        <v>0</v>
      </c>
      <c r="S439">
        <f>AVERAGEIF(O:O,O439,E:E)</f>
        <v>0</v>
      </c>
      <c r="T439" t="str">
        <f t="shared" si="33"/>
        <v>film &amp; video</v>
      </c>
      <c r="U439" t="str">
        <f t="shared" si="34"/>
        <v>animation</v>
      </c>
    </row>
    <row r="440" spans="1:21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b">
        <f t="shared" si="30"/>
        <v>0</v>
      </c>
      <c r="G440" s="4" t="s">
        <v>8221</v>
      </c>
      <c r="H440" s="4" t="s">
        <v>8224</v>
      </c>
      <c r="I440" s="4" t="s">
        <v>8246</v>
      </c>
      <c r="J440" s="4">
        <v>1447830958</v>
      </c>
      <c r="K440" s="13">
        <f t="shared" si="31"/>
        <v>42326.136087962965</v>
      </c>
      <c r="L440" s="4">
        <v>1445235358</v>
      </c>
      <c r="M440" s="13">
        <f t="shared" si="32"/>
        <v>42296.0944212963</v>
      </c>
      <c r="N440" s="4" t="b">
        <v>0</v>
      </c>
      <c r="O440" s="4">
        <v>11</v>
      </c>
      <c r="P440" s="4" t="b">
        <v>0</v>
      </c>
      <c r="Q440" s="4" t="s">
        <v>8270</v>
      </c>
      <c r="R440" s="17">
        <f>E440/D440*100</f>
        <v>9.379999999999999</v>
      </c>
      <c r="S440">
        <f>AVERAGEIF(O:O,O440,E:E)</f>
        <v>1461.2</v>
      </c>
      <c r="T440" t="str">
        <f t="shared" si="33"/>
        <v>film &amp; video</v>
      </c>
      <c r="U440" t="str">
        <f t="shared" si="34"/>
        <v>animation</v>
      </c>
    </row>
    <row r="441" spans="1:21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b">
        <f t="shared" si="30"/>
        <v>0</v>
      </c>
      <c r="G441" s="4" t="s">
        <v>8221</v>
      </c>
      <c r="H441" s="4" t="s">
        <v>8224</v>
      </c>
      <c r="I441" s="4" t="s">
        <v>8246</v>
      </c>
      <c r="J441" s="4">
        <v>1413569818</v>
      </c>
      <c r="K441" s="13">
        <f t="shared" si="31"/>
        <v>41929.59511574074</v>
      </c>
      <c r="L441" s="4">
        <v>1412705818</v>
      </c>
      <c r="M441" s="13">
        <f t="shared" si="32"/>
        <v>41919.59511574074</v>
      </c>
      <c r="N441" s="4" t="b">
        <v>0</v>
      </c>
      <c r="O441" s="4">
        <v>0</v>
      </c>
      <c r="P441" s="4" t="b">
        <v>0</v>
      </c>
      <c r="Q441" s="4" t="s">
        <v>8270</v>
      </c>
      <c r="R441" s="17">
        <f>E441/D441*100</f>
        <v>0</v>
      </c>
      <c r="S441">
        <f>AVERAGEIF(O:O,O441,E:E)</f>
        <v>0</v>
      </c>
      <c r="T441" t="str">
        <f t="shared" si="33"/>
        <v>film &amp; video</v>
      </c>
      <c r="U441" t="str">
        <f t="shared" si="34"/>
        <v>animation</v>
      </c>
    </row>
    <row r="442" spans="1:21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b">
        <f t="shared" si="30"/>
        <v>0</v>
      </c>
      <c r="G442" s="4" t="s">
        <v>8221</v>
      </c>
      <c r="H442" s="4" t="s">
        <v>8224</v>
      </c>
      <c r="I442" s="4" t="s">
        <v>8246</v>
      </c>
      <c r="J442" s="4">
        <v>1458859153</v>
      </c>
      <c r="K442" s="13">
        <f t="shared" si="31"/>
        <v>42453.777233796303</v>
      </c>
      <c r="L442" s="4">
        <v>1456270753</v>
      </c>
      <c r="M442" s="13">
        <f t="shared" si="32"/>
        <v>42423.81890046296</v>
      </c>
      <c r="N442" s="4" t="b">
        <v>0</v>
      </c>
      <c r="O442" s="4">
        <v>1</v>
      </c>
      <c r="P442" s="4" t="b">
        <v>0</v>
      </c>
      <c r="Q442" s="4" t="s">
        <v>8270</v>
      </c>
      <c r="R442" s="17">
        <f>E442/D442*100</f>
        <v>0.1</v>
      </c>
      <c r="S442">
        <f>AVERAGEIF(O:O,O442,E:E)</f>
        <v>50.223295454545458</v>
      </c>
      <c r="T442" t="str">
        <f t="shared" si="33"/>
        <v>film &amp; video</v>
      </c>
      <c r="U442" t="str">
        <f t="shared" si="34"/>
        <v>animation</v>
      </c>
    </row>
    <row r="443" spans="1:21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b">
        <f t="shared" si="30"/>
        <v>0</v>
      </c>
      <c r="G443" s="4" t="s">
        <v>8221</v>
      </c>
      <c r="H443" s="4" t="s">
        <v>8225</v>
      </c>
      <c r="I443" s="4" t="s">
        <v>8247</v>
      </c>
      <c r="J443" s="4">
        <v>1383418996</v>
      </c>
      <c r="K443" s="13">
        <f t="shared" si="31"/>
        <v>41580.627268518518</v>
      </c>
      <c r="L443" s="4">
        <v>1380826996</v>
      </c>
      <c r="M443" s="13">
        <f t="shared" si="32"/>
        <v>41550.627268518518</v>
      </c>
      <c r="N443" s="4" t="b">
        <v>0</v>
      </c>
      <c r="O443" s="4">
        <v>0</v>
      </c>
      <c r="P443" s="4" t="b">
        <v>0</v>
      </c>
      <c r="Q443" s="4" t="s">
        <v>8270</v>
      </c>
      <c r="R443" s="17">
        <f>E443/D443*100</f>
        <v>0</v>
      </c>
      <c r="S443">
        <f>AVERAGEIF(O:O,O443,E:E)</f>
        <v>0</v>
      </c>
      <c r="T443" t="str">
        <f t="shared" si="33"/>
        <v>film &amp; video</v>
      </c>
      <c r="U443" t="str">
        <f t="shared" si="34"/>
        <v>animation</v>
      </c>
    </row>
    <row r="444" spans="1:21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b">
        <f t="shared" si="30"/>
        <v>0</v>
      </c>
      <c r="G444" s="4" t="s">
        <v>8221</v>
      </c>
      <c r="H444" s="4" t="s">
        <v>8224</v>
      </c>
      <c r="I444" s="4" t="s">
        <v>8246</v>
      </c>
      <c r="J444" s="4">
        <v>1424380783</v>
      </c>
      <c r="K444" s="13">
        <f t="shared" si="31"/>
        <v>42054.722025462965</v>
      </c>
      <c r="L444" s="4">
        <v>1421788783</v>
      </c>
      <c r="M444" s="13">
        <f t="shared" si="32"/>
        <v>42024.722025462965</v>
      </c>
      <c r="N444" s="4" t="b">
        <v>0</v>
      </c>
      <c r="O444" s="4">
        <v>17</v>
      </c>
      <c r="P444" s="4" t="b">
        <v>0</v>
      </c>
      <c r="Q444" s="4" t="s">
        <v>8270</v>
      </c>
      <c r="R444" s="17">
        <f>E444/D444*100</f>
        <v>39.358823529411765</v>
      </c>
      <c r="S444">
        <f>AVERAGEIF(O:O,O444,E:E)</f>
        <v>1808.7556603773585</v>
      </c>
      <c r="T444" t="str">
        <f t="shared" si="33"/>
        <v>film &amp; video</v>
      </c>
      <c r="U444" t="str">
        <f t="shared" si="34"/>
        <v>animation</v>
      </c>
    </row>
    <row r="445" spans="1:21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b">
        <f t="shared" si="30"/>
        <v>0</v>
      </c>
      <c r="G445" s="4" t="s">
        <v>8221</v>
      </c>
      <c r="H445" s="4" t="s">
        <v>8229</v>
      </c>
      <c r="I445" s="4" t="s">
        <v>8251</v>
      </c>
      <c r="J445" s="4">
        <v>1391991701</v>
      </c>
      <c r="K445" s="13">
        <f t="shared" si="31"/>
        <v>41679.848391203705</v>
      </c>
      <c r="L445" s="4">
        <v>1389399701</v>
      </c>
      <c r="M445" s="13">
        <f t="shared" si="32"/>
        <v>41649.848391203705</v>
      </c>
      <c r="N445" s="4" t="b">
        <v>0</v>
      </c>
      <c r="O445" s="4">
        <v>2</v>
      </c>
      <c r="P445" s="4" t="b">
        <v>0</v>
      </c>
      <c r="Q445" s="4" t="s">
        <v>8270</v>
      </c>
      <c r="R445" s="17">
        <f>E445/D445*100</f>
        <v>0.1</v>
      </c>
      <c r="S445">
        <f>AVERAGEIF(O:O,O445,E:E)</f>
        <v>91.389593023255813</v>
      </c>
      <c r="T445" t="str">
        <f t="shared" si="33"/>
        <v>film &amp; video</v>
      </c>
      <c r="U445" t="str">
        <f t="shared" si="34"/>
        <v>animation</v>
      </c>
    </row>
    <row r="446" spans="1:21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b">
        <f t="shared" si="30"/>
        <v>0</v>
      </c>
      <c r="G446" s="4" t="s">
        <v>8221</v>
      </c>
      <c r="H446" s="4" t="s">
        <v>8224</v>
      </c>
      <c r="I446" s="4" t="s">
        <v>8246</v>
      </c>
      <c r="J446" s="4">
        <v>1329342361</v>
      </c>
      <c r="K446" s="13">
        <f t="shared" si="31"/>
        <v>40954.740289351852</v>
      </c>
      <c r="L446" s="4">
        <v>1324158361</v>
      </c>
      <c r="M446" s="13">
        <f t="shared" si="32"/>
        <v>40894.740289351852</v>
      </c>
      <c r="N446" s="4" t="b">
        <v>0</v>
      </c>
      <c r="O446" s="4">
        <v>1</v>
      </c>
      <c r="P446" s="4" t="b">
        <v>0</v>
      </c>
      <c r="Q446" s="4" t="s">
        <v>8270</v>
      </c>
      <c r="R446" s="17">
        <f>E446/D446*100</f>
        <v>5</v>
      </c>
      <c r="S446">
        <f>AVERAGEIF(O:O,O446,E:E)</f>
        <v>50.223295454545458</v>
      </c>
      <c r="T446" t="str">
        <f t="shared" si="33"/>
        <v>film &amp; video</v>
      </c>
      <c r="U446" t="str">
        <f t="shared" si="34"/>
        <v>animation</v>
      </c>
    </row>
    <row r="447" spans="1:21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b">
        <f t="shared" si="30"/>
        <v>0</v>
      </c>
      <c r="G447" s="4" t="s">
        <v>8221</v>
      </c>
      <c r="H447" s="4" t="s">
        <v>8224</v>
      </c>
      <c r="I447" s="4" t="s">
        <v>8246</v>
      </c>
      <c r="J447" s="4">
        <v>1432195375</v>
      </c>
      <c r="K447" s="13">
        <f t="shared" si="31"/>
        <v>42145.168692129628</v>
      </c>
      <c r="L447" s="4">
        <v>1430899375</v>
      </c>
      <c r="M447" s="13">
        <f t="shared" si="32"/>
        <v>42130.168692129628</v>
      </c>
      <c r="N447" s="4" t="b">
        <v>0</v>
      </c>
      <c r="O447" s="4">
        <v>2</v>
      </c>
      <c r="P447" s="4" t="b">
        <v>0</v>
      </c>
      <c r="Q447" s="4" t="s">
        <v>8270</v>
      </c>
      <c r="R447" s="17">
        <f>E447/D447*100</f>
        <v>3.3333333333333335E-3</v>
      </c>
      <c r="S447">
        <f>AVERAGEIF(O:O,O447,E:E)</f>
        <v>91.389593023255813</v>
      </c>
      <c r="T447" t="str">
        <f t="shared" si="33"/>
        <v>film &amp; video</v>
      </c>
      <c r="U447" t="str">
        <f t="shared" si="34"/>
        <v>animation</v>
      </c>
    </row>
    <row r="448" spans="1:21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b">
        <f t="shared" si="30"/>
        <v>0</v>
      </c>
      <c r="G448" s="4" t="s">
        <v>8221</v>
      </c>
      <c r="H448" s="4" t="s">
        <v>8224</v>
      </c>
      <c r="I448" s="4" t="s">
        <v>8246</v>
      </c>
      <c r="J448" s="4">
        <v>1425434420</v>
      </c>
      <c r="K448" s="13">
        <f t="shared" si="31"/>
        <v>42066.916898148149</v>
      </c>
      <c r="L448" s="4">
        <v>1422842420</v>
      </c>
      <c r="M448" s="13">
        <f t="shared" si="32"/>
        <v>42036.916898148149</v>
      </c>
      <c r="N448" s="4" t="b">
        <v>0</v>
      </c>
      <c r="O448" s="4">
        <v>16</v>
      </c>
      <c r="P448" s="4" t="b">
        <v>0</v>
      </c>
      <c r="Q448" s="4" t="s">
        <v>8270</v>
      </c>
      <c r="R448" s="17">
        <f>E448/D448*100</f>
        <v>7.2952380952380951</v>
      </c>
      <c r="S448">
        <f>AVERAGEIF(O:O,O448,E:E)</f>
        <v>1278.3540625000001</v>
      </c>
      <c r="T448" t="str">
        <f t="shared" si="33"/>
        <v>film &amp; video</v>
      </c>
      <c r="U448" t="str">
        <f t="shared" si="34"/>
        <v>animation</v>
      </c>
    </row>
    <row r="449" spans="1:21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b">
        <f t="shared" si="30"/>
        <v>0</v>
      </c>
      <c r="G449" s="4" t="s">
        <v>8221</v>
      </c>
      <c r="H449" s="4" t="s">
        <v>8225</v>
      </c>
      <c r="I449" s="4" t="s">
        <v>8247</v>
      </c>
      <c r="J449" s="4">
        <v>1364041163</v>
      </c>
      <c r="K449" s="13">
        <f t="shared" si="31"/>
        <v>41356.34679398148</v>
      </c>
      <c r="L449" s="4">
        <v>1361884763</v>
      </c>
      <c r="M449" s="13">
        <f t="shared" si="32"/>
        <v>41331.388460648152</v>
      </c>
      <c r="N449" s="4" t="b">
        <v>0</v>
      </c>
      <c r="O449" s="4">
        <v>1</v>
      </c>
      <c r="P449" s="4" t="b">
        <v>0</v>
      </c>
      <c r="Q449" s="4" t="s">
        <v>8270</v>
      </c>
      <c r="R449" s="17">
        <f>E449/D449*100</f>
        <v>1.6666666666666666E-2</v>
      </c>
      <c r="S449">
        <f>AVERAGEIF(O:O,O449,E:E)</f>
        <v>50.223295454545458</v>
      </c>
      <c r="T449" t="str">
        <f t="shared" si="33"/>
        <v>film &amp; video</v>
      </c>
      <c r="U449" t="str">
        <f t="shared" si="34"/>
        <v>animation</v>
      </c>
    </row>
    <row r="450" spans="1:21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b">
        <f t="shared" si="30"/>
        <v>0</v>
      </c>
      <c r="G450" s="4" t="s">
        <v>8221</v>
      </c>
      <c r="H450" s="4" t="s">
        <v>8224</v>
      </c>
      <c r="I450" s="4" t="s">
        <v>8246</v>
      </c>
      <c r="J450" s="4">
        <v>1400091095</v>
      </c>
      <c r="K450" s="13">
        <f t="shared" si="31"/>
        <v>41773.591377314813</v>
      </c>
      <c r="L450" s="4">
        <v>1398363095</v>
      </c>
      <c r="M450" s="13">
        <f t="shared" si="32"/>
        <v>41753.591377314813</v>
      </c>
      <c r="N450" s="4" t="b">
        <v>0</v>
      </c>
      <c r="O450" s="4">
        <v>4</v>
      </c>
      <c r="P450" s="4" t="b">
        <v>0</v>
      </c>
      <c r="Q450" s="4" t="s">
        <v>8270</v>
      </c>
      <c r="R450" s="17">
        <f>E450/D450*100</f>
        <v>3.2804000000000002</v>
      </c>
      <c r="S450">
        <f>AVERAGEIF(O:O,O450,E:E)</f>
        <v>227.77278688524589</v>
      </c>
      <c r="T450" t="str">
        <f t="shared" si="33"/>
        <v>film &amp; video</v>
      </c>
      <c r="U450" t="str">
        <f t="shared" si="34"/>
        <v>animation</v>
      </c>
    </row>
    <row r="451" spans="1:21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b">
        <f t="shared" ref="F451:F514" si="35">IF(E451&gt;=D451,"successful")</f>
        <v>0</v>
      </c>
      <c r="G451" s="4" t="s">
        <v>8221</v>
      </c>
      <c r="H451" s="4" t="s">
        <v>8225</v>
      </c>
      <c r="I451" s="4" t="s">
        <v>8247</v>
      </c>
      <c r="J451" s="4">
        <v>1382017085</v>
      </c>
      <c r="K451" s="13">
        <f t="shared" ref="K451:K514" si="36">(J451/60)/60/24+DATE(1970,1,1)+(-4/24)</f>
        <v>41564.401446759264</v>
      </c>
      <c r="L451" s="4">
        <v>1379425085</v>
      </c>
      <c r="M451" s="13">
        <f t="shared" ref="M451:M514" si="37">(L451/60)/60/24+DATE(1970,1,1)+(-4/24)</f>
        <v>41534.401446759264</v>
      </c>
      <c r="N451" s="4" t="b">
        <v>0</v>
      </c>
      <c r="O451" s="4">
        <v>5</v>
      </c>
      <c r="P451" s="4" t="b">
        <v>0</v>
      </c>
      <c r="Q451" s="4" t="s">
        <v>8270</v>
      </c>
      <c r="R451" s="17">
        <f>E451/D451*100</f>
        <v>2.25</v>
      </c>
      <c r="S451">
        <f>AVERAGEIF(O:O,O451,E:E)</f>
        <v>347.37</v>
      </c>
      <c r="T451" t="str">
        <f t="shared" ref="T451:T514" si="38">LEFT(Q451,FIND("/",Q451)-1)</f>
        <v>film &amp; video</v>
      </c>
      <c r="U451" t="str">
        <f t="shared" ref="U451:U514" si="39">RIGHT(Q451,LEN(Q451)-FIND("/",Q451))</f>
        <v>animation</v>
      </c>
    </row>
    <row r="452" spans="1:21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b">
        <f t="shared" si="35"/>
        <v>0</v>
      </c>
      <c r="G452" s="4" t="s">
        <v>8221</v>
      </c>
      <c r="H452" s="4" t="s">
        <v>8224</v>
      </c>
      <c r="I452" s="4" t="s">
        <v>8246</v>
      </c>
      <c r="J452" s="4">
        <v>1392417800</v>
      </c>
      <c r="K452" s="13">
        <f t="shared" si="36"/>
        <v>41684.780092592591</v>
      </c>
      <c r="L452" s="4">
        <v>1389825800</v>
      </c>
      <c r="M452" s="13">
        <f t="shared" si="37"/>
        <v>41654.780092592591</v>
      </c>
      <c r="N452" s="4" t="b">
        <v>0</v>
      </c>
      <c r="O452" s="4">
        <v>7</v>
      </c>
      <c r="P452" s="4" t="b">
        <v>0</v>
      </c>
      <c r="Q452" s="4" t="s">
        <v>8270</v>
      </c>
      <c r="R452" s="17">
        <f>E452/D452*100</f>
        <v>0.79200000000000004</v>
      </c>
      <c r="S452">
        <f>AVERAGEIF(O:O,O452,E:E)</f>
        <v>705.95522388059703</v>
      </c>
      <c r="T452" t="str">
        <f t="shared" si="38"/>
        <v>film &amp; video</v>
      </c>
      <c r="U452" t="str">
        <f t="shared" si="39"/>
        <v>animation</v>
      </c>
    </row>
    <row r="453" spans="1:21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b">
        <f t="shared" si="35"/>
        <v>0</v>
      </c>
      <c r="G453" s="4" t="s">
        <v>8221</v>
      </c>
      <c r="H453" s="4" t="s">
        <v>8224</v>
      </c>
      <c r="I453" s="4" t="s">
        <v>8246</v>
      </c>
      <c r="J453" s="4">
        <v>1390669791</v>
      </c>
      <c r="K453" s="13">
        <f t="shared" si="36"/>
        <v>41664.548506944448</v>
      </c>
      <c r="L453" s="4">
        <v>1388077791</v>
      </c>
      <c r="M453" s="13">
        <f t="shared" si="37"/>
        <v>41634.548506944448</v>
      </c>
      <c r="N453" s="4" t="b">
        <v>0</v>
      </c>
      <c r="O453" s="4">
        <v>0</v>
      </c>
      <c r="P453" s="4" t="b">
        <v>0</v>
      </c>
      <c r="Q453" s="4" t="s">
        <v>8270</v>
      </c>
      <c r="R453" s="17">
        <f>E453/D453*100</f>
        <v>0</v>
      </c>
      <c r="S453">
        <f>AVERAGEIF(O:O,O453,E:E)</f>
        <v>0</v>
      </c>
      <c r="T453" t="str">
        <f t="shared" si="38"/>
        <v>film &amp; video</v>
      </c>
      <c r="U453" t="str">
        <f t="shared" si="39"/>
        <v>animation</v>
      </c>
    </row>
    <row r="454" spans="1:21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b">
        <f t="shared" si="35"/>
        <v>0</v>
      </c>
      <c r="G454" s="4" t="s">
        <v>8221</v>
      </c>
      <c r="H454" s="4" t="s">
        <v>8224</v>
      </c>
      <c r="I454" s="4" t="s">
        <v>8246</v>
      </c>
      <c r="J454" s="4">
        <v>1431536015</v>
      </c>
      <c r="K454" s="13">
        <f t="shared" si="36"/>
        <v>42137.537210648145</v>
      </c>
      <c r="L454" s="4">
        <v>1428944015</v>
      </c>
      <c r="M454" s="13">
        <f t="shared" si="37"/>
        <v>42107.537210648145</v>
      </c>
      <c r="N454" s="4" t="b">
        <v>0</v>
      </c>
      <c r="O454" s="4">
        <v>12</v>
      </c>
      <c r="P454" s="4" t="b">
        <v>0</v>
      </c>
      <c r="Q454" s="4" t="s">
        <v>8270</v>
      </c>
      <c r="R454" s="17">
        <f>E454/D454*100</f>
        <v>64</v>
      </c>
      <c r="S454">
        <f>AVERAGEIF(O:O,O454,E:E)</f>
        <v>1176.7069565217391</v>
      </c>
      <c r="T454" t="str">
        <f t="shared" si="38"/>
        <v>film &amp; video</v>
      </c>
      <c r="U454" t="str">
        <f t="shared" si="39"/>
        <v>animation</v>
      </c>
    </row>
    <row r="455" spans="1:21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b">
        <f t="shared" si="35"/>
        <v>0</v>
      </c>
      <c r="G455" s="4" t="s">
        <v>8221</v>
      </c>
      <c r="H455" s="4" t="s">
        <v>8224</v>
      </c>
      <c r="I455" s="4" t="s">
        <v>8246</v>
      </c>
      <c r="J455" s="4">
        <v>1424375279</v>
      </c>
      <c r="K455" s="13">
        <f t="shared" si="36"/>
        <v>42054.658321759263</v>
      </c>
      <c r="L455" s="4">
        <v>1422992879</v>
      </c>
      <c r="M455" s="13">
        <f t="shared" si="37"/>
        <v>42038.658321759263</v>
      </c>
      <c r="N455" s="4" t="b">
        <v>0</v>
      </c>
      <c r="O455" s="4">
        <v>2</v>
      </c>
      <c r="P455" s="4" t="b">
        <v>0</v>
      </c>
      <c r="Q455" s="4" t="s">
        <v>8270</v>
      </c>
      <c r="R455" s="17">
        <f>E455/D455*100</f>
        <v>2.7404479578392621E-2</v>
      </c>
      <c r="S455">
        <f>AVERAGEIF(O:O,O455,E:E)</f>
        <v>91.389593023255813</v>
      </c>
      <c r="T455" t="str">
        <f t="shared" si="38"/>
        <v>film &amp; video</v>
      </c>
      <c r="U455" t="str">
        <f t="shared" si="39"/>
        <v>animation</v>
      </c>
    </row>
    <row r="456" spans="1:21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b">
        <f t="shared" si="35"/>
        <v>0</v>
      </c>
      <c r="G456" s="4" t="s">
        <v>8221</v>
      </c>
      <c r="H456" s="4" t="s">
        <v>8224</v>
      </c>
      <c r="I456" s="4" t="s">
        <v>8246</v>
      </c>
      <c r="J456" s="4">
        <v>1417007640</v>
      </c>
      <c r="K456" s="13">
        <f t="shared" si="36"/>
        <v>41969.384722222225</v>
      </c>
      <c r="L456" s="4">
        <v>1414343571</v>
      </c>
      <c r="M456" s="13">
        <f t="shared" si="37"/>
        <v>41938.55059027778</v>
      </c>
      <c r="N456" s="4" t="b">
        <v>0</v>
      </c>
      <c r="O456" s="4">
        <v>5</v>
      </c>
      <c r="P456" s="4" t="b">
        <v>0</v>
      </c>
      <c r="Q456" s="4" t="s">
        <v>8270</v>
      </c>
      <c r="R456" s="17">
        <f>E456/D456*100</f>
        <v>0.82000000000000006</v>
      </c>
      <c r="S456">
        <f>AVERAGEIF(O:O,O456,E:E)</f>
        <v>347.37</v>
      </c>
      <c r="T456" t="str">
        <f t="shared" si="38"/>
        <v>film &amp; video</v>
      </c>
      <c r="U456" t="str">
        <f t="shared" si="39"/>
        <v>animation</v>
      </c>
    </row>
    <row r="457" spans="1:21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b">
        <f t="shared" si="35"/>
        <v>0</v>
      </c>
      <c r="G457" s="4" t="s">
        <v>8221</v>
      </c>
      <c r="H457" s="4" t="s">
        <v>8224</v>
      </c>
      <c r="I457" s="4" t="s">
        <v>8246</v>
      </c>
      <c r="J457" s="4">
        <v>1334622660</v>
      </c>
      <c r="K457" s="13">
        <f t="shared" si="36"/>
        <v>41015.854861111111</v>
      </c>
      <c r="L457" s="4">
        <v>1330733022</v>
      </c>
      <c r="M457" s="13">
        <f t="shared" si="37"/>
        <v>40970.835902777777</v>
      </c>
      <c r="N457" s="4" t="b">
        <v>0</v>
      </c>
      <c r="O457" s="4">
        <v>2</v>
      </c>
      <c r="P457" s="4" t="b">
        <v>0</v>
      </c>
      <c r="Q457" s="4" t="s">
        <v>8270</v>
      </c>
      <c r="R457" s="17">
        <f>E457/D457*100</f>
        <v>6.9230769230769221E-2</v>
      </c>
      <c r="S457">
        <f>AVERAGEIF(O:O,O457,E:E)</f>
        <v>91.389593023255813</v>
      </c>
      <c r="T457" t="str">
        <f t="shared" si="38"/>
        <v>film &amp; video</v>
      </c>
      <c r="U457" t="str">
        <f t="shared" si="39"/>
        <v>animation</v>
      </c>
    </row>
    <row r="458" spans="1:21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b">
        <f t="shared" si="35"/>
        <v>0</v>
      </c>
      <c r="G458" s="4" t="s">
        <v>8221</v>
      </c>
      <c r="H458" s="4" t="s">
        <v>8224</v>
      </c>
      <c r="I458" s="4" t="s">
        <v>8246</v>
      </c>
      <c r="J458" s="4">
        <v>1382414340</v>
      </c>
      <c r="K458" s="13">
        <f t="shared" si="36"/>
        <v>41568.999305555561</v>
      </c>
      <c r="L458" s="4">
        <v>1380559201</v>
      </c>
      <c r="M458" s="13">
        <f t="shared" si="37"/>
        <v>41547.527789351851</v>
      </c>
      <c r="N458" s="4" t="b">
        <v>0</v>
      </c>
      <c r="O458" s="4">
        <v>3</v>
      </c>
      <c r="P458" s="4" t="b">
        <v>0</v>
      </c>
      <c r="Q458" s="4" t="s">
        <v>8270</v>
      </c>
      <c r="R458" s="17">
        <f>E458/D458*100</f>
        <v>0.68631863186318631</v>
      </c>
      <c r="S458">
        <f>AVERAGEIF(O:O,O458,E:E)</f>
        <v>191.76785714285714</v>
      </c>
      <c r="T458" t="str">
        <f t="shared" si="38"/>
        <v>film &amp; video</v>
      </c>
      <c r="U458" t="str">
        <f t="shared" si="39"/>
        <v>animation</v>
      </c>
    </row>
    <row r="459" spans="1:21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b">
        <f t="shared" si="35"/>
        <v>0</v>
      </c>
      <c r="G459" s="4" t="s">
        <v>8221</v>
      </c>
      <c r="H459" s="4" t="s">
        <v>8229</v>
      </c>
      <c r="I459" s="4" t="s">
        <v>8251</v>
      </c>
      <c r="J459" s="4">
        <v>1408213512</v>
      </c>
      <c r="K459" s="13">
        <f t="shared" si="36"/>
        <v>41867.600833333338</v>
      </c>
      <c r="L459" s="4">
        <v>1405621512</v>
      </c>
      <c r="M459" s="13">
        <f t="shared" si="37"/>
        <v>41837.600833333338</v>
      </c>
      <c r="N459" s="4" t="b">
        <v>0</v>
      </c>
      <c r="O459" s="4">
        <v>0</v>
      </c>
      <c r="P459" s="4" t="b">
        <v>0</v>
      </c>
      <c r="Q459" s="4" t="s">
        <v>8270</v>
      </c>
      <c r="R459" s="17">
        <f>E459/D459*100</f>
        <v>0</v>
      </c>
      <c r="S459">
        <f>AVERAGEIF(O:O,O459,E:E)</f>
        <v>0</v>
      </c>
      <c r="T459" t="str">
        <f t="shared" si="38"/>
        <v>film &amp; video</v>
      </c>
      <c r="U459" t="str">
        <f t="shared" si="39"/>
        <v>animation</v>
      </c>
    </row>
    <row r="460" spans="1:21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b">
        <f t="shared" si="35"/>
        <v>0</v>
      </c>
      <c r="G460" s="4" t="s">
        <v>8221</v>
      </c>
      <c r="H460" s="4" t="s">
        <v>8225</v>
      </c>
      <c r="I460" s="4" t="s">
        <v>8247</v>
      </c>
      <c r="J460" s="4">
        <v>1368550060</v>
      </c>
      <c r="K460" s="13">
        <f t="shared" si="36"/>
        <v>41408.533101851855</v>
      </c>
      <c r="L460" s="4">
        <v>1365958060</v>
      </c>
      <c r="M460" s="13">
        <f t="shared" si="37"/>
        <v>41378.533101851855</v>
      </c>
      <c r="N460" s="4" t="b">
        <v>0</v>
      </c>
      <c r="O460" s="4">
        <v>49</v>
      </c>
      <c r="P460" s="4" t="b">
        <v>0</v>
      </c>
      <c r="Q460" s="4" t="s">
        <v>8270</v>
      </c>
      <c r="R460" s="17">
        <f>E460/D460*100</f>
        <v>8.2100000000000009</v>
      </c>
      <c r="S460">
        <f>AVERAGEIF(O:O,O460,E:E)</f>
        <v>2909.8</v>
      </c>
      <c r="T460" t="str">
        <f t="shared" si="38"/>
        <v>film &amp; video</v>
      </c>
      <c r="U460" t="str">
        <f t="shared" si="39"/>
        <v>animation</v>
      </c>
    </row>
    <row r="461" spans="1:21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b">
        <f t="shared" si="35"/>
        <v>0</v>
      </c>
      <c r="G461" s="4" t="s">
        <v>8221</v>
      </c>
      <c r="H461" s="4" t="s">
        <v>8224</v>
      </c>
      <c r="I461" s="4" t="s">
        <v>8246</v>
      </c>
      <c r="J461" s="4">
        <v>1321201327</v>
      </c>
      <c r="K461" s="13">
        <f t="shared" si="36"/>
        <v>40860.5153587963</v>
      </c>
      <c r="L461" s="4">
        <v>1316013727</v>
      </c>
      <c r="M461" s="13">
        <f t="shared" si="37"/>
        <v>40800.473692129635</v>
      </c>
      <c r="N461" s="4" t="b">
        <v>0</v>
      </c>
      <c r="O461" s="4">
        <v>1</v>
      </c>
      <c r="P461" s="4" t="b">
        <v>0</v>
      </c>
      <c r="Q461" s="4" t="s">
        <v>8270</v>
      </c>
      <c r="R461" s="17">
        <f>E461/D461*100</f>
        <v>6.4102564102564097E-2</v>
      </c>
      <c r="S461">
        <f>AVERAGEIF(O:O,O461,E:E)</f>
        <v>50.223295454545458</v>
      </c>
      <c r="T461" t="str">
        <f t="shared" si="38"/>
        <v>film &amp; video</v>
      </c>
      <c r="U461" t="str">
        <f t="shared" si="39"/>
        <v>animation</v>
      </c>
    </row>
    <row r="462" spans="1:21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b">
        <f t="shared" si="35"/>
        <v>0</v>
      </c>
      <c r="G462" s="4" t="s">
        <v>8221</v>
      </c>
      <c r="H462" s="4" t="s">
        <v>8224</v>
      </c>
      <c r="I462" s="4" t="s">
        <v>8246</v>
      </c>
      <c r="J462" s="4">
        <v>1401595200</v>
      </c>
      <c r="K462" s="13">
        <f t="shared" si="36"/>
        <v>41791</v>
      </c>
      <c r="L462" s="4">
        <v>1398862875</v>
      </c>
      <c r="M462" s="13">
        <f t="shared" si="37"/>
        <v>41759.375868055555</v>
      </c>
      <c r="N462" s="4" t="b">
        <v>0</v>
      </c>
      <c r="O462" s="4">
        <v>2</v>
      </c>
      <c r="P462" s="4" t="b">
        <v>0</v>
      </c>
      <c r="Q462" s="4" t="s">
        <v>8270</v>
      </c>
      <c r="R462" s="17">
        <f>E462/D462*100</f>
        <v>0.29411764705882354</v>
      </c>
      <c r="S462">
        <f>AVERAGEIF(O:O,O462,E:E)</f>
        <v>91.389593023255813</v>
      </c>
      <c r="T462" t="str">
        <f t="shared" si="38"/>
        <v>film &amp; video</v>
      </c>
      <c r="U462" t="str">
        <f t="shared" si="39"/>
        <v>animation</v>
      </c>
    </row>
    <row r="463" spans="1:21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b">
        <f t="shared" si="35"/>
        <v>0</v>
      </c>
      <c r="G463" s="4" t="s">
        <v>8221</v>
      </c>
      <c r="H463" s="4" t="s">
        <v>8225</v>
      </c>
      <c r="I463" s="4" t="s">
        <v>8247</v>
      </c>
      <c r="J463" s="4">
        <v>1370204367</v>
      </c>
      <c r="K463" s="13">
        <f t="shared" si="36"/>
        <v>41427.680173611116</v>
      </c>
      <c r="L463" s="4">
        <v>1368476367</v>
      </c>
      <c r="M463" s="13">
        <f t="shared" si="37"/>
        <v>41407.680173611116</v>
      </c>
      <c r="N463" s="4" t="b">
        <v>0</v>
      </c>
      <c r="O463" s="4">
        <v>0</v>
      </c>
      <c r="P463" s="4" t="b">
        <v>0</v>
      </c>
      <c r="Q463" s="4" t="s">
        <v>8270</v>
      </c>
      <c r="R463" s="17">
        <f>E463/D463*100</f>
        <v>0</v>
      </c>
      <c r="S463">
        <f>AVERAGEIF(O:O,O463,E:E)</f>
        <v>0</v>
      </c>
      <c r="T463" t="str">
        <f t="shared" si="38"/>
        <v>film &amp; video</v>
      </c>
      <c r="U463" t="str">
        <f t="shared" si="39"/>
        <v>animation</v>
      </c>
    </row>
    <row r="464" spans="1:21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b">
        <f t="shared" si="35"/>
        <v>0</v>
      </c>
      <c r="G464" s="4" t="s">
        <v>8221</v>
      </c>
      <c r="H464" s="4" t="s">
        <v>8224</v>
      </c>
      <c r="I464" s="4" t="s">
        <v>8246</v>
      </c>
      <c r="J464" s="4">
        <v>1312945341</v>
      </c>
      <c r="K464" s="13">
        <f t="shared" si="36"/>
        <v>40764.959965277783</v>
      </c>
      <c r="L464" s="4">
        <v>1307761341</v>
      </c>
      <c r="M464" s="13">
        <f t="shared" si="37"/>
        <v>40704.959965277783</v>
      </c>
      <c r="N464" s="4" t="b">
        <v>0</v>
      </c>
      <c r="O464" s="4">
        <v>0</v>
      </c>
      <c r="P464" s="4" t="b">
        <v>0</v>
      </c>
      <c r="Q464" s="4" t="s">
        <v>8270</v>
      </c>
      <c r="R464" s="17">
        <f>E464/D464*100</f>
        <v>0</v>
      </c>
      <c r="S464">
        <f>AVERAGEIF(O:O,O464,E:E)</f>
        <v>0</v>
      </c>
      <c r="T464" t="str">
        <f t="shared" si="38"/>
        <v>film &amp; video</v>
      </c>
      <c r="U464" t="str">
        <f t="shared" si="39"/>
        <v>animation</v>
      </c>
    </row>
    <row r="465" spans="1:21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b">
        <f t="shared" si="35"/>
        <v>0</v>
      </c>
      <c r="G465" s="4" t="s">
        <v>8221</v>
      </c>
      <c r="H465" s="4" t="s">
        <v>8224</v>
      </c>
      <c r="I465" s="4" t="s">
        <v>8246</v>
      </c>
      <c r="J465" s="4">
        <v>1316883753</v>
      </c>
      <c r="K465" s="13">
        <f t="shared" si="36"/>
        <v>40810.543437500004</v>
      </c>
      <c r="L465" s="4">
        <v>1311699753</v>
      </c>
      <c r="M465" s="13">
        <f t="shared" si="37"/>
        <v>40750.543437500004</v>
      </c>
      <c r="N465" s="4" t="b">
        <v>0</v>
      </c>
      <c r="O465" s="4">
        <v>11</v>
      </c>
      <c r="P465" s="4" t="b">
        <v>0</v>
      </c>
      <c r="Q465" s="4" t="s">
        <v>8270</v>
      </c>
      <c r="R465" s="17">
        <f>E465/D465*100</f>
        <v>2.2727272727272729</v>
      </c>
      <c r="S465">
        <f>AVERAGEIF(O:O,O465,E:E)</f>
        <v>1461.2</v>
      </c>
      <c r="T465" t="str">
        <f t="shared" si="38"/>
        <v>film &amp; video</v>
      </c>
      <c r="U465" t="str">
        <f t="shared" si="39"/>
        <v>animation</v>
      </c>
    </row>
    <row r="466" spans="1:21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b">
        <f t="shared" si="35"/>
        <v>0</v>
      </c>
      <c r="G466" s="4" t="s">
        <v>8221</v>
      </c>
      <c r="H466" s="4" t="s">
        <v>8236</v>
      </c>
      <c r="I466" s="4" t="s">
        <v>8249</v>
      </c>
      <c r="J466" s="4">
        <v>1463602935</v>
      </c>
      <c r="K466" s="13">
        <f t="shared" si="36"/>
        <v>42508.682118055563</v>
      </c>
      <c r="L466" s="4">
        <v>1461874935</v>
      </c>
      <c r="M466" s="13">
        <f t="shared" si="37"/>
        <v>42488.682118055563</v>
      </c>
      <c r="N466" s="4" t="b">
        <v>0</v>
      </c>
      <c r="O466" s="4">
        <v>1</v>
      </c>
      <c r="P466" s="4" t="b">
        <v>0</v>
      </c>
      <c r="Q466" s="4" t="s">
        <v>8270</v>
      </c>
      <c r="R466" s="17">
        <f>E466/D466*100</f>
        <v>9.9009900990099015E-2</v>
      </c>
      <c r="S466">
        <f>AVERAGEIF(O:O,O466,E:E)</f>
        <v>50.223295454545458</v>
      </c>
      <c r="T466" t="str">
        <f t="shared" si="38"/>
        <v>film &amp; video</v>
      </c>
      <c r="U466" t="str">
        <f t="shared" si="39"/>
        <v>animation</v>
      </c>
    </row>
    <row r="467" spans="1:21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b">
        <f t="shared" si="35"/>
        <v>0</v>
      </c>
      <c r="G467" s="4" t="s">
        <v>8221</v>
      </c>
      <c r="H467" s="4" t="s">
        <v>8224</v>
      </c>
      <c r="I467" s="4" t="s">
        <v>8246</v>
      </c>
      <c r="J467" s="4">
        <v>1403837574</v>
      </c>
      <c r="K467" s="13">
        <f t="shared" si="36"/>
        <v>41816.953402777777</v>
      </c>
      <c r="L467" s="4">
        <v>1402455174</v>
      </c>
      <c r="M467" s="13">
        <f t="shared" si="37"/>
        <v>41800.953402777777</v>
      </c>
      <c r="N467" s="4" t="b">
        <v>0</v>
      </c>
      <c r="O467" s="4">
        <v>8</v>
      </c>
      <c r="P467" s="4" t="b">
        <v>0</v>
      </c>
      <c r="Q467" s="4" t="s">
        <v>8270</v>
      </c>
      <c r="R467" s="17">
        <f>E467/D467*100</f>
        <v>26.953125</v>
      </c>
      <c r="S467">
        <f>AVERAGEIF(O:O,O467,E:E)</f>
        <v>570.671875</v>
      </c>
      <c r="T467" t="str">
        <f t="shared" si="38"/>
        <v>film &amp; video</v>
      </c>
      <c r="U467" t="str">
        <f t="shared" si="39"/>
        <v>animation</v>
      </c>
    </row>
    <row r="468" spans="1:21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b">
        <f t="shared" si="35"/>
        <v>0</v>
      </c>
      <c r="G468" s="4" t="s">
        <v>8221</v>
      </c>
      <c r="H468" s="4" t="s">
        <v>8224</v>
      </c>
      <c r="I468" s="4" t="s">
        <v>8246</v>
      </c>
      <c r="J468" s="4">
        <v>1347057464</v>
      </c>
      <c r="K468" s="13">
        <f t="shared" si="36"/>
        <v>41159.77620370371</v>
      </c>
      <c r="L468" s="4">
        <v>1344465464</v>
      </c>
      <c r="M468" s="13">
        <f t="shared" si="37"/>
        <v>41129.77620370371</v>
      </c>
      <c r="N468" s="4" t="b">
        <v>0</v>
      </c>
      <c r="O468" s="4">
        <v>5</v>
      </c>
      <c r="P468" s="4" t="b">
        <v>0</v>
      </c>
      <c r="Q468" s="4" t="s">
        <v>8270</v>
      </c>
      <c r="R468" s="17">
        <f>E468/D468*100</f>
        <v>0.76</v>
      </c>
      <c r="S468">
        <f>AVERAGEIF(O:O,O468,E:E)</f>
        <v>347.37</v>
      </c>
      <c r="T468" t="str">
        <f t="shared" si="38"/>
        <v>film &amp; video</v>
      </c>
      <c r="U468" t="str">
        <f t="shared" si="39"/>
        <v>animation</v>
      </c>
    </row>
    <row r="469" spans="1:21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b">
        <f t="shared" si="35"/>
        <v>0</v>
      </c>
      <c r="G469" s="4" t="s">
        <v>8221</v>
      </c>
      <c r="H469" s="4" t="s">
        <v>8224</v>
      </c>
      <c r="I469" s="4" t="s">
        <v>8246</v>
      </c>
      <c r="J469" s="4">
        <v>1348849134</v>
      </c>
      <c r="K469" s="13">
        <f t="shared" si="36"/>
        <v>41180.513125000005</v>
      </c>
      <c r="L469" s="4">
        <v>1344961134</v>
      </c>
      <c r="M469" s="13">
        <f t="shared" si="37"/>
        <v>41135.513125000005</v>
      </c>
      <c r="N469" s="4" t="b">
        <v>0</v>
      </c>
      <c r="O469" s="4">
        <v>39</v>
      </c>
      <c r="P469" s="4" t="b">
        <v>0</v>
      </c>
      <c r="Q469" s="4" t="s">
        <v>8270</v>
      </c>
      <c r="R469" s="17">
        <f>E469/D469*100</f>
        <v>21.574999999999999</v>
      </c>
      <c r="S469">
        <f>AVERAGEIF(O:O,O469,E:E)</f>
        <v>2905.058</v>
      </c>
      <c r="T469" t="str">
        <f t="shared" si="38"/>
        <v>film &amp; video</v>
      </c>
      <c r="U469" t="str">
        <f t="shared" si="39"/>
        <v>animation</v>
      </c>
    </row>
    <row r="470" spans="1:21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b">
        <f t="shared" si="35"/>
        <v>0</v>
      </c>
      <c r="G470" s="4" t="s">
        <v>8221</v>
      </c>
      <c r="H470" s="4" t="s">
        <v>8224</v>
      </c>
      <c r="I470" s="4" t="s">
        <v>8246</v>
      </c>
      <c r="J470" s="4">
        <v>1341978665</v>
      </c>
      <c r="K470" s="13">
        <f t="shared" si="36"/>
        <v>41100.993807870371</v>
      </c>
      <c r="L470" s="4">
        <v>1336795283</v>
      </c>
      <c r="M470" s="13">
        <f t="shared" si="37"/>
        <v>41041.000960648147</v>
      </c>
      <c r="N470" s="4" t="b">
        <v>0</v>
      </c>
      <c r="O470" s="4">
        <v>0</v>
      </c>
      <c r="P470" s="4" t="b">
        <v>0</v>
      </c>
      <c r="Q470" s="4" t="s">
        <v>8270</v>
      </c>
      <c r="R470" s="17">
        <f>E470/D470*100</f>
        <v>0</v>
      </c>
      <c r="S470">
        <f>AVERAGEIF(O:O,O470,E:E)</f>
        <v>0</v>
      </c>
      <c r="T470" t="str">
        <f t="shared" si="38"/>
        <v>film &amp; video</v>
      </c>
      <c r="U470" t="str">
        <f t="shared" si="39"/>
        <v>animation</v>
      </c>
    </row>
    <row r="471" spans="1:21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b">
        <f t="shared" si="35"/>
        <v>0</v>
      </c>
      <c r="G471" s="4" t="s">
        <v>8221</v>
      </c>
      <c r="H471" s="4" t="s">
        <v>8225</v>
      </c>
      <c r="I471" s="4" t="s">
        <v>8247</v>
      </c>
      <c r="J471" s="4">
        <v>1409960724</v>
      </c>
      <c r="K471" s="13">
        <f t="shared" si="36"/>
        <v>41887.823194444449</v>
      </c>
      <c r="L471" s="4">
        <v>1404776724</v>
      </c>
      <c r="M471" s="13">
        <f t="shared" si="37"/>
        <v>41827.823194444449</v>
      </c>
      <c r="N471" s="4" t="b">
        <v>0</v>
      </c>
      <c r="O471" s="4">
        <v>0</v>
      </c>
      <c r="P471" s="4" t="b">
        <v>0</v>
      </c>
      <c r="Q471" s="4" t="s">
        <v>8270</v>
      </c>
      <c r="R471" s="17">
        <f>E471/D471*100</f>
        <v>0</v>
      </c>
      <c r="S471">
        <f>AVERAGEIF(O:O,O471,E:E)</f>
        <v>0</v>
      </c>
      <c r="T471" t="str">
        <f t="shared" si="38"/>
        <v>film &amp; video</v>
      </c>
      <c r="U471" t="str">
        <f t="shared" si="39"/>
        <v>animation</v>
      </c>
    </row>
    <row r="472" spans="1:21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b">
        <f t="shared" si="35"/>
        <v>0</v>
      </c>
      <c r="G472" s="4" t="s">
        <v>8221</v>
      </c>
      <c r="H472" s="4" t="s">
        <v>8224</v>
      </c>
      <c r="I472" s="4" t="s">
        <v>8246</v>
      </c>
      <c r="J472" s="4">
        <v>1389844800</v>
      </c>
      <c r="K472" s="13">
        <f t="shared" si="36"/>
        <v>41655</v>
      </c>
      <c r="L472" s="4">
        <v>1385524889</v>
      </c>
      <c r="M472" s="13">
        <f t="shared" si="37"/>
        <v>41605.001030092593</v>
      </c>
      <c r="N472" s="4" t="b">
        <v>0</v>
      </c>
      <c r="O472" s="4">
        <v>2</v>
      </c>
      <c r="P472" s="4" t="b">
        <v>0</v>
      </c>
      <c r="Q472" s="4" t="s">
        <v>8270</v>
      </c>
      <c r="R472" s="17">
        <f>E472/D472*100</f>
        <v>1.02</v>
      </c>
      <c r="S472">
        <f>AVERAGEIF(O:O,O472,E:E)</f>
        <v>91.389593023255813</v>
      </c>
      <c r="T472" t="str">
        <f t="shared" si="38"/>
        <v>film &amp; video</v>
      </c>
      <c r="U472" t="str">
        <f t="shared" si="39"/>
        <v>animation</v>
      </c>
    </row>
    <row r="473" spans="1:21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b">
        <f t="shared" si="35"/>
        <v>0</v>
      </c>
      <c r="G473" s="4" t="s">
        <v>8221</v>
      </c>
      <c r="H473" s="4" t="s">
        <v>8224</v>
      </c>
      <c r="I473" s="4" t="s">
        <v>8246</v>
      </c>
      <c r="J473" s="4">
        <v>1397924379</v>
      </c>
      <c r="K473" s="13">
        <f t="shared" si="36"/>
        <v>41748.513645833336</v>
      </c>
      <c r="L473" s="4">
        <v>1394039979</v>
      </c>
      <c r="M473" s="13">
        <f t="shared" si="37"/>
        <v>41703.555312500001</v>
      </c>
      <c r="N473" s="4" t="b">
        <v>0</v>
      </c>
      <c r="O473" s="4">
        <v>170</v>
      </c>
      <c r="P473" s="4" t="b">
        <v>0</v>
      </c>
      <c r="Q473" s="4" t="s">
        <v>8270</v>
      </c>
      <c r="R473" s="17">
        <f>E473/D473*100</f>
        <v>11.892727272727273</v>
      </c>
      <c r="S473">
        <f>AVERAGEIF(O:O,O473,E:E)</f>
        <v>18868.25</v>
      </c>
      <c r="T473" t="str">
        <f t="shared" si="38"/>
        <v>film &amp; video</v>
      </c>
      <c r="U473" t="str">
        <f t="shared" si="39"/>
        <v>animation</v>
      </c>
    </row>
    <row r="474" spans="1:21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b">
        <f t="shared" si="35"/>
        <v>0</v>
      </c>
      <c r="G474" s="4" t="s">
        <v>8221</v>
      </c>
      <c r="H474" s="4" t="s">
        <v>8224</v>
      </c>
      <c r="I474" s="4" t="s">
        <v>8246</v>
      </c>
      <c r="J474" s="4">
        <v>1408831718</v>
      </c>
      <c r="K474" s="13">
        <f t="shared" si="36"/>
        <v>41874.755995370375</v>
      </c>
      <c r="L474" s="4">
        <v>1406239718</v>
      </c>
      <c r="M474" s="13">
        <f t="shared" si="37"/>
        <v>41844.755995370375</v>
      </c>
      <c r="N474" s="4" t="b">
        <v>0</v>
      </c>
      <c r="O474" s="4">
        <v>5</v>
      </c>
      <c r="P474" s="4" t="b">
        <v>0</v>
      </c>
      <c r="Q474" s="4" t="s">
        <v>8270</v>
      </c>
      <c r="R474" s="17">
        <f>E474/D474*100</f>
        <v>17.625</v>
      </c>
      <c r="S474">
        <f>AVERAGEIF(O:O,O474,E:E)</f>
        <v>347.37</v>
      </c>
      <c r="T474" t="str">
        <f t="shared" si="38"/>
        <v>film &amp; video</v>
      </c>
      <c r="U474" t="str">
        <f t="shared" si="39"/>
        <v>animation</v>
      </c>
    </row>
    <row r="475" spans="1:21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b">
        <f t="shared" si="35"/>
        <v>0</v>
      </c>
      <c r="G475" s="4" t="s">
        <v>8221</v>
      </c>
      <c r="H475" s="4" t="s">
        <v>8224</v>
      </c>
      <c r="I475" s="4" t="s">
        <v>8246</v>
      </c>
      <c r="J475" s="4">
        <v>1410972319</v>
      </c>
      <c r="K475" s="13">
        <f t="shared" si="36"/>
        <v>41899.531469907408</v>
      </c>
      <c r="L475" s="4">
        <v>1408380319</v>
      </c>
      <c r="M475" s="13">
        <f t="shared" si="37"/>
        <v>41869.531469907408</v>
      </c>
      <c r="N475" s="4" t="b">
        <v>0</v>
      </c>
      <c r="O475" s="4">
        <v>14</v>
      </c>
      <c r="P475" s="4" t="b">
        <v>0</v>
      </c>
      <c r="Q475" s="4" t="s">
        <v>8270</v>
      </c>
      <c r="R475" s="17">
        <f>E475/D475*100</f>
        <v>2.87</v>
      </c>
      <c r="S475">
        <f>AVERAGEIF(O:O,O475,E:E)</f>
        <v>1006.2454545454545</v>
      </c>
      <c r="T475" t="str">
        <f t="shared" si="38"/>
        <v>film &amp; video</v>
      </c>
      <c r="U475" t="str">
        <f t="shared" si="39"/>
        <v>animation</v>
      </c>
    </row>
    <row r="476" spans="1:21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b">
        <f t="shared" si="35"/>
        <v>0</v>
      </c>
      <c r="G476" s="4" t="s">
        <v>8221</v>
      </c>
      <c r="H476" s="4" t="s">
        <v>8224</v>
      </c>
      <c r="I476" s="4" t="s">
        <v>8246</v>
      </c>
      <c r="J476" s="4">
        <v>1487318029</v>
      </c>
      <c r="K476" s="13">
        <f t="shared" si="36"/>
        <v>42783.16237268519</v>
      </c>
      <c r="L476" s="4">
        <v>1484726029</v>
      </c>
      <c r="M476" s="13">
        <f t="shared" si="37"/>
        <v>42753.16237268519</v>
      </c>
      <c r="N476" s="4" t="b">
        <v>0</v>
      </c>
      <c r="O476" s="4">
        <v>1</v>
      </c>
      <c r="P476" s="4" t="b">
        <v>0</v>
      </c>
      <c r="Q476" s="4" t="s">
        <v>8270</v>
      </c>
      <c r="R476" s="17">
        <f>E476/D476*100</f>
        <v>3.0303030303030304E-2</v>
      </c>
      <c r="S476">
        <f>AVERAGEIF(O:O,O476,E:E)</f>
        <v>50.223295454545458</v>
      </c>
      <c r="T476" t="str">
        <f t="shared" si="38"/>
        <v>film &amp; video</v>
      </c>
      <c r="U476" t="str">
        <f t="shared" si="39"/>
        <v>animation</v>
      </c>
    </row>
    <row r="477" spans="1:21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b">
        <f t="shared" si="35"/>
        <v>0</v>
      </c>
      <c r="G477" s="4" t="s">
        <v>8221</v>
      </c>
      <c r="H477" s="4" t="s">
        <v>8224</v>
      </c>
      <c r="I477" s="4" t="s">
        <v>8246</v>
      </c>
      <c r="J477" s="4">
        <v>1430877843</v>
      </c>
      <c r="K477" s="13">
        <f t="shared" si="36"/>
        <v>42129.919479166674</v>
      </c>
      <c r="L477" s="4">
        <v>1428285843</v>
      </c>
      <c r="M477" s="13">
        <f t="shared" si="37"/>
        <v>42099.919479166674</v>
      </c>
      <c r="N477" s="4" t="b">
        <v>0</v>
      </c>
      <c r="O477" s="4">
        <v>0</v>
      </c>
      <c r="P477" s="4" t="b">
        <v>0</v>
      </c>
      <c r="Q477" s="4" t="s">
        <v>8270</v>
      </c>
      <c r="R477" s="17">
        <f>E477/D477*100</f>
        <v>0</v>
      </c>
      <c r="S477">
        <f>AVERAGEIF(O:O,O477,E:E)</f>
        <v>0</v>
      </c>
      <c r="T477" t="str">
        <f t="shared" si="38"/>
        <v>film &amp; video</v>
      </c>
      <c r="U477" t="str">
        <f t="shared" si="39"/>
        <v>animation</v>
      </c>
    </row>
    <row r="478" spans="1:21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b">
        <f t="shared" si="35"/>
        <v>0</v>
      </c>
      <c r="G478" s="4" t="s">
        <v>8221</v>
      </c>
      <c r="H478" s="4" t="s">
        <v>8224</v>
      </c>
      <c r="I478" s="4" t="s">
        <v>8246</v>
      </c>
      <c r="J478" s="4">
        <v>1401767940</v>
      </c>
      <c r="K478" s="13">
        <f t="shared" si="36"/>
        <v>41792.999305555561</v>
      </c>
      <c r="L478" s="4">
        <v>1398727441</v>
      </c>
      <c r="M478" s="13">
        <f t="shared" si="37"/>
        <v>41757.808344907411</v>
      </c>
      <c r="N478" s="4" t="b">
        <v>0</v>
      </c>
      <c r="O478" s="4">
        <v>124</v>
      </c>
      <c r="P478" s="4" t="b">
        <v>0</v>
      </c>
      <c r="Q478" s="4" t="s">
        <v>8270</v>
      </c>
      <c r="R478" s="17">
        <f>E478/D478*100</f>
        <v>2.230268181818182</v>
      </c>
      <c r="S478">
        <f>AVERAGEIF(O:O,O478,E:E)</f>
        <v>16531.53</v>
      </c>
      <c r="T478" t="str">
        <f t="shared" si="38"/>
        <v>film &amp; video</v>
      </c>
      <c r="U478" t="str">
        <f t="shared" si="39"/>
        <v>animation</v>
      </c>
    </row>
    <row r="479" spans="1:21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b">
        <f t="shared" si="35"/>
        <v>0</v>
      </c>
      <c r="G479" s="4" t="s">
        <v>8221</v>
      </c>
      <c r="H479" s="4" t="s">
        <v>8224</v>
      </c>
      <c r="I479" s="4" t="s">
        <v>8246</v>
      </c>
      <c r="J479" s="4">
        <v>1337371334</v>
      </c>
      <c r="K479" s="13">
        <f t="shared" si="36"/>
        <v>41047.668217592596</v>
      </c>
      <c r="L479" s="4">
        <v>1332187334</v>
      </c>
      <c r="M479" s="13">
        <f t="shared" si="37"/>
        <v>40987.668217592596</v>
      </c>
      <c r="N479" s="4" t="b">
        <v>0</v>
      </c>
      <c r="O479" s="4">
        <v>0</v>
      </c>
      <c r="P479" s="4" t="b">
        <v>0</v>
      </c>
      <c r="Q479" s="4" t="s">
        <v>8270</v>
      </c>
      <c r="R479" s="17">
        <f>E479/D479*100</f>
        <v>0</v>
      </c>
      <c r="S479">
        <f>AVERAGEIF(O:O,O479,E:E)</f>
        <v>0</v>
      </c>
      <c r="T479" t="str">
        <f t="shared" si="38"/>
        <v>film &amp; video</v>
      </c>
      <c r="U479" t="str">
        <f t="shared" si="39"/>
        <v>animation</v>
      </c>
    </row>
    <row r="480" spans="1:21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b">
        <f t="shared" si="35"/>
        <v>0</v>
      </c>
      <c r="G480" s="4" t="s">
        <v>8221</v>
      </c>
      <c r="H480" s="4" t="s">
        <v>8224</v>
      </c>
      <c r="I480" s="4" t="s">
        <v>8246</v>
      </c>
      <c r="J480" s="4">
        <v>1427921509</v>
      </c>
      <c r="K480" s="13">
        <f t="shared" si="36"/>
        <v>42095.702650462968</v>
      </c>
      <c r="L480" s="4">
        <v>1425333109</v>
      </c>
      <c r="M480" s="13">
        <f t="shared" si="37"/>
        <v>42065.744317129633</v>
      </c>
      <c r="N480" s="4" t="b">
        <v>0</v>
      </c>
      <c r="O480" s="4">
        <v>0</v>
      </c>
      <c r="P480" s="4" t="b">
        <v>0</v>
      </c>
      <c r="Q480" s="4" t="s">
        <v>8270</v>
      </c>
      <c r="R480" s="17">
        <f>E480/D480*100</f>
        <v>0</v>
      </c>
      <c r="S480">
        <f>AVERAGEIF(O:O,O480,E:E)</f>
        <v>0</v>
      </c>
      <c r="T480" t="str">
        <f t="shared" si="38"/>
        <v>film &amp; video</v>
      </c>
      <c r="U480" t="str">
        <f t="shared" si="39"/>
        <v>animation</v>
      </c>
    </row>
    <row r="481" spans="1:21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b">
        <f t="shared" si="35"/>
        <v>0</v>
      </c>
      <c r="G481" s="4" t="s">
        <v>8221</v>
      </c>
      <c r="H481" s="4" t="s">
        <v>8224</v>
      </c>
      <c r="I481" s="4" t="s">
        <v>8246</v>
      </c>
      <c r="J481" s="4">
        <v>1416566835</v>
      </c>
      <c r="K481" s="13">
        <f t="shared" si="36"/>
        <v>41964.282812500001</v>
      </c>
      <c r="L481" s="4">
        <v>1411379235</v>
      </c>
      <c r="M481" s="13">
        <f t="shared" si="37"/>
        <v>41904.241145833337</v>
      </c>
      <c r="N481" s="4" t="b">
        <v>0</v>
      </c>
      <c r="O481" s="4">
        <v>55</v>
      </c>
      <c r="P481" s="4" t="b">
        <v>0</v>
      </c>
      <c r="Q481" s="4" t="s">
        <v>8270</v>
      </c>
      <c r="R481" s="17">
        <f>E481/D481*100</f>
        <v>32.56</v>
      </c>
      <c r="S481">
        <f>AVERAGEIF(O:O,O481,E:E)</f>
        <v>4138.9825000000001</v>
      </c>
      <c r="T481" t="str">
        <f t="shared" si="38"/>
        <v>film &amp; video</v>
      </c>
      <c r="U481" t="str">
        <f t="shared" si="39"/>
        <v>animation</v>
      </c>
    </row>
    <row r="482" spans="1:21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b">
        <f t="shared" si="35"/>
        <v>0</v>
      </c>
      <c r="G482" s="4" t="s">
        <v>8221</v>
      </c>
      <c r="H482" s="4" t="s">
        <v>8224</v>
      </c>
      <c r="I482" s="4" t="s">
        <v>8246</v>
      </c>
      <c r="J482" s="4">
        <v>1376049615</v>
      </c>
      <c r="K482" s="13">
        <f t="shared" si="36"/>
        <v>41495.333506944444</v>
      </c>
      <c r="L482" s="4">
        <v>1373457615</v>
      </c>
      <c r="M482" s="13">
        <f t="shared" si="37"/>
        <v>41465.333506944444</v>
      </c>
      <c r="N482" s="4" t="b">
        <v>0</v>
      </c>
      <c r="O482" s="4">
        <v>140</v>
      </c>
      <c r="P482" s="4" t="b">
        <v>0</v>
      </c>
      <c r="Q482" s="4" t="s">
        <v>8270</v>
      </c>
      <c r="R482" s="17">
        <f>E482/D482*100</f>
        <v>19.41</v>
      </c>
      <c r="S482">
        <f>AVERAGEIF(O:O,O482,E:E)</f>
        <v>12203.018749999999</v>
      </c>
      <c r="T482" t="str">
        <f t="shared" si="38"/>
        <v>film &amp; video</v>
      </c>
      <c r="U482" t="str">
        <f t="shared" si="39"/>
        <v>animation</v>
      </c>
    </row>
    <row r="483" spans="1:21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b">
        <f t="shared" si="35"/>
        <v>0</v>
      </c>
      <c r="G483" s="4" t="s">
        <v>8221</v>
      </c>
      <c r="H483" s="4" t="s">
        <v>8224</v>
      </c>
      <c r="I483" s="4" t="s">
        <v>8246</v>
      </c>
      <c r="J483" s="4">
        <v>1349885289</v>
      </c>
      <c r="K483" s="13">
        <f t="shared" si="36"/>
        <v>41192.505659722221</v>
      </c>
      <c r="L483" s="4">
        <v>1347293289</v>
      </c>
      <c r="M483" s="13">
        <f t="shared" si="37"/>
        <v>41162.505659722221</v>
      </c>
      <c r="N483" s="4" t="b">
        <v>0</v>
      </c>
      <c r="O483" s="4">
        <v>21</v>
      </c>
      <c r="P483" s="4" t="b">
        <v>0</v>
      </c>
      <c r="Q483" s="4" t="s">
        <v>8270</v>
      </c>
      <c r="R483" s="17">
        <f>E483/D483*100</f>
        <v>6.1</v>
      </c>
      <c r="S483">
        <f>AVERAGEIF(O:O,O483,E:E)</f>
        <v>1658.1821621621621</v>
      </c>
      <c r="T483" t="str">
        <f t="shared" si="38"/>
        <v>film &amp; video</v>
      </c>
      <c r="U483" t="str">
        <f t="shared" si="39"/>
        <v>animation</v>
      </c>
    </row>
    <row r="484" spans="1:21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b">
        <f t="shared" si="35"/>
        <v>0</v>
      </c>
      <c r="G484" s="4" t="s">
        <v>8221</v>
      </c>
      <c r="H484" s="4" t="s">
        <v>8224</v>
      </c>
      <c r="I484" s="4" t="s">
        <v>8246</v>
      </c>
      <c r="J484" s="4">
        <v>1460644440</v>
      </c>
      <c r="K484" s="13">
        <f t="shared" si="36"/>
        <v>42474.44027777778</v>
      </c>
      <c r="L484" s="4">
        <v>1458336690</v>
      </c>
      <c r="M484" s="13">
        <f t="shared" si="37"/>
        <v>42447.730208333342</v>
      </c>
      <c r="N484" s="4" t="b">
        <v>0</v>
      </c>
      <c r="O484" s="4">
        <v>1</v>
      </c>
      <c r="P484" s="4" t="b">
        <v>0</v>
      </c>
      <c r="Q484" s="4" t="s">
        <v>8270</v>
      </c>
      <c r="R484" s="17">
        <f>E484/D484*100</f>
        <v>0.1</v>
      </c>
      <c r="S484">
        <f>AVERAGEIF(O:O,O484,E:E)</f>
        <v>50.223295454545458</v>
      </c>
      <c r="T484" t="str">
        <f t="shared" si="38"/>
        <v>film &amp; video</v>
      </c>
      <c r="U484" t="str">
        <f t="shared" si="39"/>
        <v>animation</v>
      </c>
    </row>
    <row r="485" spans="1:21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b">
        <f t="shared" si="35"/>
        <v>0</v>
      </c>
      <c r="G485" s="4" t="s">
        <v>8221</v>
      </c>
      <c r="H485" s="4" t="s">
        <v>8225</v>
      </c>
      <c r="I485" s="4" t="s">
        <v>8247</v>
      </c>
      <c r="J485" s="4">
        <v>1359434672</v>
      </c>
      <c r="K485" s="13">
        <f t="shared" si="36"/>
        <v>41303.03092592593</v>
      </c>
      <c r="L485" s="4">
        <v>1354250672</v>
      </c>
      <c r="M485" s="13">
        <f t="shared" si="37"/>
        <v>41243.03092592593</v>
      </c>
      <c r="N485" s="4" t="b">
        <v>0</v>
      </c>
      <c r="O485" s="4">
        <v>147</v>
      </c>
      <c r="P485" s="4" t="b">
        <v>0</v>
      </c>
      <c r="Q485" s="4" t="s">
        <v>8270</v>
      </c>
      <c r="R485" s="17">
        <f>E485/D485*100</f>
        <v>50.2</v>
      </c>
      <c r="S485">
        <f>AVERAGEIF(O:O,O485,E:E)</f>
        <v>14220.75375</v>
      </c>
      <c r="T485" t="str">
        <f t="shared" si="38"/>
        <v>film &amp; video</v>
      </c>
      <c r="U485" t="str">
        <f t="shared" si="39"/>
        <v>animation</v>
      </c>
    </row>
    <row r="486" spans="1:21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b">
        <f t="shared" si="35"/>
        <v>0</v>
      </c>
      <c r="G486" s="4" t="s">
        <v>8221</v>
      </c>
      <c r="H486" s="4" t="s">
        <v>8225</v>
      </c>
      <c r="I486" s="4" t="s">
        <v>8247</v>
      </c>
      <c r="J486" s="4">
        <v>1446766372</v>
      </c>
      <c r="K486" s="13">
        <f t="shared" si="36"/>
        <v>42313.814490740748</v>
      </c>
      <c r="L486" s="4">
        <v>1443220372</v>
      </c>
      <c r="M486" s="13">
        <f t="shared" si="37"/>
        <v>42272.772824074076</v>
      </c>
      <c r="N486" s="4" t="b">
        <v>0</v>
      </c>
      <c r="O486" s="4">
        <v>11</v>
      </c>
      <c r="P486" s="4" t="b">
        <v>0</v>
      </c>
      <c r="Q486" s="4" t="s">
        <v>8270</v>
      </c>
      <c r="R486" s="17">
        <f>E486/D486*100</f>
        <v>0.18625</v>
      </c>
      <c r="S486">
        <f>AVERAGEIF(O:O,O486,E:E)</f>
        <v>1461.2</v>
      </c>
      <c r="T486" t="str">
        <f t="shared" si="38"/>
        <v>film &amp; video</v>
      </c>
      <c r="U486" t="str">
        <f t="shared" si="39"/>
        <v>animation</v>
      </c>
    </row>
    <row r="487" spans="1:21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b">
        <f t="shared" si="35"/>
        <v>0</v>
      </c>
      <c r="G487" s="4" t="s">
        <v>8221</v>
      </c>
      <c r="H487" s="4" t="s">
        <v>8225</v>
      </c>
      <c r="I487" s="4" t="s">
        <v>8247</v>
      </c>
      <c r="J487" s="4">
        <v>1368792499</v>
      </c>
      <c r="K487" s="13">
        <f t="shared" si="36"/>
        <v>41411.339108796295</v>
      </c>
      <c r="L487" s="4">
        <v>1366200499</v>
      </c>
      <c r="M487" s="13">
        <f t="shared" si="37"/>
        <v>41381.339108796295</v>
      </c>
      <c r="N487" s="4" t="b">
        <v>0</v>
      </c>
      <c r="O487" s="4">
        <v>125</v>
      </c>
      <c r="P487" s="4" t="b">
        <v>0</v>
      </c>
      <c r="Q487" s="4" t="s">
        <v>8270</v>
      </c>
      <c r="R487" s="17">
        <f>E487/D487*100</f>
        <v>21.906971229845084</v>
      </c>
      <c r="S487">
        <f>AVERAGEIF(O:O,O487,E:E)</f>
        <v>14155.797500000001</v>
      </c>
      <c r="T487" t="str">
        <f t="shared" si="38"/>
        <v>film &amp; video</v>
      </c>
      <c r="U487" t="str">
        <f t="shared" si="39"/>
        <v>animation</v>
      </c>
    </row>
    <row r="488" spans="1:21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b">
        <f t="shared" si="35"/>
        <v>0</v>
      </c>
      <c r="G488" s="4" t="s">
        <v>8221</v>
      </c>
      <c r="H488" s="4" t="s">
        <v>8226</v>
      </c>
      <c r="I488" s="4" t="s">
        <v>8248</v>
      </c>
      <c r="J488" s="4">
        <v>1401662239</v>
      </c>
      <c r="K488" s="13">
        <f t="shared" si="36"/>
        <v>41791.775914351856</v>
      </c>
      <c r="L488" s="4">
        <v>1399070239</v>
      </c>
      <c r="M488" s="13">
        <f t="shared" si="37"/>
        <v>41761.775914351856</v>
      </c>
      <c r="N488" s="4" t="b">
        <v>0</v>
      </c>
      <c r="O488" s="4">
        <v>1</v>
      </c>
      <c r="P488" s="4" t="b">
        <v>0</v>
      </c>
      <c r="Q488" s="4" t="s">
        <v>8270</v>
      </c>
      <c r="R488" s="17">
        <f>E488/D488*100</f>
        <v>9.0909090909090905E-3</v>
      </c>
      <c r="S488">
        <f>AVERAGEIF(O:O,O488,E:E)</f>
        <v>50.223295454545458</v>
      </c>
      <c r="T488" t="str">
        <f t="shared" si="38"/>
        <v>film &amp; video</v>
      </c>
      <c r="U488" t="str">
        <f t="shared" si="39"/>
        <v>animation</v>
      </c>
    </row>
    <row r="489" spans="1:21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b">
        <f t="shared" si="35"/>
        <v>0</v>
      </c>
      <c r="G489" s="4" t="s">
        <v>8221</v>
      </c>
      <c r="H489" s="4" t="s">
        <v>8229</v>
      </c>
      <c r="I489" s="4" t="s">
        <v>8251</v>
      </c>
      <c r="J489" s="4">
        <v>1482678994</v>
      </c>
      <c r="K489" s="13">
        <f t="shared" si="36"/>
        <v>42729.469837962963</v>
      </c>
      <c r="L489" s="4">
        <v>1477491394</v>
      </c>
      <c r="M489" s="13">
        <f t="shared" si="37"/>
        <v>42669.428171296298</v>
      </c>
      <c r="N489" s="4" t="b">
        <v>0</v>
      </c>
      <c r="O489" s="4">
        <v>0</v>
      </c>
      <c r="P489" s="4" t="b">
        <v>0</v>
      </c>
      <c r="Q489" s="4" t="s">
        <v>8270</v>
      </c>
      <c r="R489" s="17">
        <f>E489/D489*100</f>
        <v>0</v>
      </c>
      <c r="S489">
        <f>AVERAGEIF(O:O,O489,E:E)</f>
        <v>0</v>
      </c>
      <c r="T489" t="str">
        <f t="shared" si="38"/>
        <v>film &amp; video</v>
      </c>
      <c r="U489" t="str">
        <f t="shared" si="39"/>
        <v>animation</v>
      </c>
    </row>
    <row r="490" spans="1:21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b">
        <f t="shared" si="35"/>
        <v>0</v>
      </c>
      <c r="G490" s="4" t="s">
        <v>8221</v>
      </c>
      <c r="H490" s="4" t="s">
        <v>8224</v>
      </c>
      <c r="I490" s="4" t="s">
        <v>8246</v>
      </c>
      <c r="J490" s="4">
        <v>1483924700</v>
      </c>
      <c r="K490" s="13">
        <f t="shared" si="36"/>
        <v>42743.887731481482</v>
      </c>
      <c r="L490" s="4">
        <v>1481332700</v>
      </c>
      <c r="M490" s="13">
        <f t="shared" si="37"/>
        <v>42713.887731481482</v>
      </c>
      <c r="N490" s="4" t="b">
        <v>0</v>
      </c>
      <c r="O490" s="4">
        <v>0</v>
      </c>
      <c r="P490" s="4" t="b">
        <v>0</v>
      </c>
      <c r="Q490" s="4" t="s">
        <v>8270</v>
      </c>
      <c r="R490" s="17">
        <f>E490/D490*100</f>
        <v>0</v>
      </c>
      <c r="S490">
        <f>AVERAGEIF(O:O,O490,E:E)</f>
        <v>0</v>
      </c>
      <c r="T490" t="str">
        <f t="shared" si="38"/>
        <v>film &amp; video</v>
      </c>
      <c r="U490" t="str">
        <f t="shared" si="39"/>
        <v>animation</v>
      </c>
    </row>
    <row r="491" spans="1:21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b">
        <f t="shared" si="35"/>
        <v>0</v>
      </c>
      <c r="G491" s="4" t="s">
        <v>8221</v>
      </c>
      <c r="H491" s="4" t="s">
        <v>8224</v>
      </c>
      <c r="I491" s="4" t="s">
        <v>8246</v>
      </c>
      <c r="J491" s="4">
        <v>1325763180</v>
      </c>
      <c r="K491" s="13">
        <f t="shared" si="36"/>
        <v>40913.314583333333</v>
      </c>
      <c r="L491" s="4">
        <v>1323084816</v>
      </c>
      <c r="M491" s="13">
        <f t="shared" si="37"/>
        <v>40882.315000000002</v>
      </c>
      <c r="N491" s="4" t="b">
        <v>0</v>
      </c>
      <c r="O491" s="4">
        <v>3</v>
      </c>
      <c r="P491" s="4" t="b">
        <v>0</v>
      </c>
      <c r="Q491" s="4" t="s">
        <v>8270</v>
      </c>
      <c r="R491" s="17">
        <f>E491/D491*100</f>
        <v>0.28667813379201834</v>
      </c>
      <c r="S491">
        <f>AVERAGEIF(O:O,O491,E:E)</f>
        <v>191.76785714285714</v>
      </c>
      <c r="T491" t="str">
        <f t="shared" si="38"/>
        <v>film &amp; video</v>
      </c>
      <c r="U491" t="str">
        <f t="shared" si="39"/>
        <v>animation</v>
      </c>
    </row>
    <row r="492" spans="1:21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b">
        <f t="shared" si="35"/>
        <v>0</v>
      </c>
      <c r="G492" s="4" t="s">
        <v>8221</v>
      </c>
      <c r="H492" s="4" t="s">
        <v>8224</v>
      </c>
      <c r="I492" s="4" t="s">
        <v>8246</v>
      </c>
      <c r="J492" s="4">
        <v>1345677285</v>
      </c>
      <c r="K492" s="13">
        <f t="shared" si="36"/>
        <v>41143.801909722228</v>
      </c>
      <c r="L492" s="4">
        <v>1343085285</v>
      </c>
      <c r="M492" s="13">
        <f t="shared" si="37"/>
        <v>41113.801909722228</v>
      </c>
      <c r="N492" s="4" t="b">
        <v>0</v>
      </c>
      <c r="O492" s="4">
        <v>0</v>
      </c>
      <c r="P492" s="4" t="b">
        <v>0</v>
      </c>
      <c r="Q492" s="4" t="s">
        <v>8270</v>
      </c>
      <c r="R492" s="17">
        <f>E492/D492*100</f>
        <v>0</v>
      </c>
      <c r="S492">
        <f>AVERAGEIF(O:O,O492,E:E)</f>
        <v>0</v>
      </c>
      <c r="T492" t="str">
        <f t="shared" si="38"/>
        <v>film &amp; video</v>
      </c>
      <c r="U492" t="str">
        <f t="shared" si="39"/>
        <v>animation</v>
      </c>
    </row>
    <row r="493" spans="1:21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b">
        <f t="shared" si="35"/>
        <v>0</v>
      </c>
      <c r="G493" s="4" t="s">
        <v>8221</v>
      </c>
      <c r="H493" s="4" t="s">
        <v>8224</v>
      </c>
      <c r="I493" s="4" t="s">
        <v>8246</v>
      </c>
      <c r="J493" s="4">
        <v>1453937699</v>
      </c>
      <c r="K493" s="13">
        <f t="shared" si="36"/>
        <v>42396.815960648157</v>
      </c>
      <c r="L493" s="4">
        <v>1451345699</v>
      </c>
      <c r="M493" s="13">
        <f t="shared" si="37"/>
        <v>42366.815960648157</v>
      </c>
      <c r="N493" s="4" t="b">
        <v>0</v>
      </c>
      <c r="O493" s="4">
        <v>0</v>
      </c>
      <c r="P493" s="4" t="b">
        <v>0</v>
      </c>
      <c r="Q493" s="4" t="s">
        <v>8270</v>
      </c>
      <c r="R493" s="17">
        <f>E493/D493*100</f>
        <v>0</v>
      </c>
      <c r="S493">
        <f>AVERAGEIF(O:O,O493,E:E)</f>
        <v>0</v>
      </c>
      <c r="T493" t="str">
        <f t="shared" si="38"/>
        <v>film &amp; video</v>
      </c>
      <c r="U493" t="str">
        <f t="shared" si="39"/>
        <v>animation</v>
      </c>
    </row>
    <row r="494" spans="1:21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b">
        <f t="shared" si="35"/>
        <v>0</v>
      </c>
      <c r="G494" s="4" t="s">
        <v>8221</v>
      </c>
      <c r="H494" s="4" t="s">
        <v>8235</v>
      </c>
      <c r="I494" s="4" t="s">
        <v>8255</v>
      </c>
      <c r="J494" s="4">
        <v>1476319830</v>
      </c>
      <c r="K494" s="13">
        <f t="shared" si="36"/>
        <v>42655.868402777785</v>
      </c>
      <c r="L494" s="4">
        <v>1471135830</v>
      </c>
      <c r="M494" s="13">
        <f t="shared" si="37"/>
        <v>42595.868402777785</v>
      </c>
      <c r="N494" s="4" t="b">
        <v>0</v>
      </c>
      <c r="O494" s="4">
        <v>0</v>
      </c>
      <c r="P494" s="4" t="b">
        <v>0</v>
      </c>
      <c r="Q494" s="4" t="s">
        <v>8270</v>
      </c>
      <c r="R494" s="17">
        <f>E494/D494*100</f>
        <v>0</v>
      </c>
      <c r="S494">
        <f>AVERAGEIF(O:O,O494,E:E)</f>
        <v>0</v>
      </c>
      <c r="T494" t="str">
        <f t="shared" si="38"/>
        <v>film &amp; video</v>
      </c>
      <c r="U494" t="str">
        <f t="shared" si="39"/>
        <v>animation</v>
      </c>
    </row>
    <row r="495" spans="1:21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b">
        <f t="shared" si="35"/>
        <v>0</v>
      </c>
      <c r="G495" s="4" t="s">
        <v>8221</v>
      </c>
      <c r="H495" s="4" t="s">
        <v>8225</v>
      </c>
      <c r="I495" s="4" t="s">
        <v>8247</v>
      </c>
      <c r="J495" s="4">
        <v>1432142738</v>
      </c>
      <c r="K495" s="13">
        <f t="shared" si="36"/>
        <v>42144.559467592589</v>
      </c>
      <c r="L495" s="4">
        <v>1429550738</v>
      </c>
      <c r="M495" s="13">
        <f t="shared" si="37"/>
        <v>42114.559467592589</v>
      </c>
      <c r="N495" s="4" t="b">
        <v>0</v>
      </c>
      <c r="O495" s="4">
        <v>0</v>
      </c>
      <c r="P495" s="4" t="b">
        <v>0</v>
      </c>
      <c r="Q495" s="4" t="s">
        <v>8270</v>
      </c>
      <c r="R495" s="17">
        <f>E495/D495*100</f>
        <v>0</v>
      </c>
      <c r="S495">
        <f>AVERAGEIF(O:O,O495,E:E)</f>
        <v>0</v>
      </c>
      <c r="T495" t="str">
        <f t="shared" si="38"/>
        <v>film &amp; video</v>
      </c>
      <c r="U495" t="str">
        <f t="shared" si="39"/>
        <v>animation</v>
      </c>
    </row>
    <row r="496" spans="1:21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b">
        <f t="shared" si="35"/>
        <v>0</v>
      </c>
      <c r="G496" s="4" t="s">
        <v>8221</v>
      </c>
      <c r="H496" s="4" t="s">
        <v>8224</v>
      </c>
      <c r="I496" s="4" t="s">
        <v>8246</v>
      </c>
      <c r="J496" s="4">
        <v>1404356400</v>
      </c>
      <c r="K496" s="13">
        <f t="shared" si="36"/>
        <v>41822.958333333336</v>
      </c>
      <c r="L496" s="4">
        <v>1402343765</v>
      </c>
      <c r="M496" s="13">
        <f t="shared" si="37"/>
        <v>41799.663946759261</v>
      </c>
      <c r="N496" s="4" t="b">
        <v>0</v>
      </c>
      <c r="O496" s="4">
        <v>3</v>
      </c>
      <c r="P496" s="4" t="b">
        <v>0</v>
      </c>
      <c r="Q496" s="4" t="s">
        <v>8270</v>
      </c>
      <c r="R496" s="17">
        <f>E496/D496*100</f>
        <v>0.155</v>
      </c>
      <c r="S496">
        <f>AVERAGEIF(O:O,O496,E:E)</f>
        <v>191.76785714285714</v>
      </c>
      <c r="T496" t="str">
        <f t="shared" si="38"/>
        <v>film &amp; video</v>
      </c>
      <c r="U496" t="str">
        <f t="shared" si="39"/>
        <v>animation</v>
      </c>
    </row>
    <row r="497" spans="1:21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b">
        <f t="shared" si="35"/>
        <v>0</v>
      </c>
      <c r="G497" s="4" t="s">
        <v>8221</v>
      </c>
      <c r="H497" s="4" t="s">
        <v>8224</v>
      </c>
      <c r="I497" s="4" t="s">
        <v>8246</v>
      </c>
      <c r="J497" s="4">
        <v>1437076305</v>
      </c>
      <c r="K497" s="13">
        <f t="shared" si="36"/>
        <v>42201.660937500004</v>
      </c>
      <c r="L497" s="4">
        <v>1434484305</v>
      </c>
      <c r="M497" s="13">
        <f t="shared" si="37"/>
        <v>42171.660937500004</v>
      </c>
      <c r="N497" s="4" t="b">
        <v>0</v>
      </c>
      <c r="O497" s="4">
        <v>0</v>
      </c>
      <c r="P497" s="4" t="b">
        <v>0</v>
      </c>
      <c r="Q497" s="4" t="s">
        <v>8270</v>
      </c>
      <c r="R497" s="17">
        <f>E497/D497*100</f>
        <v>0</v>
      </c>
      <c r="S497">
        <f>AVERAGEIF(O:O,O497,E:E)</f>
        <v>0</v>
      </c>
      <c r="T497" t="str">
        <f t="shared" si="38"/>
        <v>film &amp; video</v>
      </c>
      <c r="U497" t="str">
        <f t="shared" si="39"/>
        <v>animation</v>
      </c>
    </row>
    <row r="498" spans="1:21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b">
        <f t="shared" si="35"/>
        <v>0</v>
      </c>
      <c r="G498" s="4" t="s">
        <v>8221</v>
      </c>
      <c r="H498" s="4" t="s">
        <v>8224</v>
      </c>
      <c r="I498" s="4" t="s">
        <v>8246</v>
      </c>
      <c r="J498" s="4">
        <v>1392070874</v>
      </c>
      <c r="K498" s="13">
        <f t="shared" si="36"/>
        <v>41680.764745370376</v>
      </c>
      <c r="L498" s="4">
        <v>1386886874</v>
      </c>
      <c r="M498" s="13">
        <f t="shared" si="37"/>
        <v>41620.764745370376</v>
      </c>
      <c r="N498" s="4" t="b">
        <v>0</v>
      </c>
      <c r="O498" s="4">
        <v>1</v>
      </c>
      <c r="P498" s="4" t="b">
        <v>0</v>
      </c>
      <c r="Q498" s="4" t="s">
        <v>8270</v>
      </c>
      <c r="R498" s="17">
        <f>E498/D498*100</f>
        <v>1.6666666666666668E-3</v>
      </c>
      <c r="S498">
        <f>AVERAGEIF(O:O,O498,E:E)</f>
        <v>50.223295454545458</v>
      </c>
      <c r="T498" t="str">
        <f t="shared" si="38"/>
        <v>film &amp; video</v>
      </c>
      <c r="U498" t="str">
        <f t="shared" si="39"/>
        <v>animation</v>
      </c>
    </row>
    <row r="499" spans="1:21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b">
        <f t="shared" si="35"/>
        <v>0</v>
      </c>
      <c r="G499" s="4" t="s">
        <v>8221</v>
      </c>
      <c r="H499" s="4" t="s">
        <v>8224</v>
      </c>
      <c r="I499" s="4" t="s">
        <v>8246</v>
      </c>
      <c r="J499" s="4">
        <v>1419483600</v>
      </c>
      <c r="K499" s="13">
        <f t="shared" si="36"/>
        <v>41998.041666666664</v>
      </c>
      <c r="L499" s="4">
        <v>1414889665</v>
      </c>
      <c r="M499" s="13">
        <f t="shared" si="37"/>
        <v>41944.871122685188</v>
      </c>
      <c r="N499" s="4" t="b">
        <v>0</v>
      </c>
      <c r="O499" s="4">
        <v>3</v>
      </c>
      <c r="P499" s="4" t="b">
        <v>0</v>
      </c>
      <c r="Q499" s="4" t="s">
        <v>8270</v>
      </c>
      <c r="R499" s="17">
        <f>E499/D499*100</f>
        <v>0.6696428571428571</v>
      </c>
      <c r="S499">
        <f>AVERAGEIF(O:O,O499,E:E)</f>
        <v>191.76785714285714</v>
      </c>
      <c r="T499" t="str">
        <f t="shared" si="38"/>
        <v>film &amp; video</v>
      </c>
      <c r="U499" t="str">
        <f t="shared" si="39"/>
        <v>animation</v>
      </c>
    </row>
    <row r="500" spans="1:21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b">
        <f t="shared" si="35"/>
        <v>0</v>
      </c>
      <c r="G500" s="4" t="s">
        <v>8221</v>
      </c>
      <c r="H500" s="4" t="s">
        <v>8224</v>
      </c>
      <c r="I500" s="4" t="s">
        <v>8246</v>
      </c>
      <c r="J500" s="4">
        <v>1324664249</v>
      </c>
      <c r="K500" s="13">
        <f t="shared" si="36"/>
        <v>40900.59547453704</v>
      </c>
      <c r="L500" s="4">
        <v>1321035449</v>
      </c>
      <c r="M500" s="13">
        <f t="shared" si="37"/>
        <v>40858.59547453704</v>
      </c>
      <c r="N500" s="4" t="b">
        <v>0</v>
      </c>
      <c r="O500" s="4">
        <v>22</v>
      </c>
      <c r="P500" s="4" t="b">
        <v>0</v>
      </c>
      <c r="Q500" s="4" t="s">
        <v>8270</v>
      </c>
      <c r="R500" s="17">
        <f>E500/D500*100</f>
        <v>4.5985132395404564</v>
      </c>
      <c r="S500">
        <f>AVERAGEIF(O:O,O500,E:E)</f>
        <v>1547.9137931034484</v>
      </c>
      <c r="T500" t="str">
        <f t="shared" si="38"/>
        <v>film &amp; video</v>
      </c>
      <c r="U500" t="str">
        <f t="shared" si="39"/>
        <v>animation</v>
      </c>
    </row>
    <row r="501" spans="1:21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b">
        <f t="shared" si="35"/>
        <v>0</v>
      </c>
      <c r="G501" s="4" t="s">
        <v>8221</v>
      </c>
      <c r="H501" s="4" t="s">
        <v>8224</v>
      </c>
      <c r="I501" s="4" t="s">
        <v>8246</v>
      </c>
      <c r="J501" s="4">
        <v>1255381140</v>
      </c>
      <c r="K501" s="13">
        <f t="shared" si="36"/>
        <v>40098.707638888889</v>
      </c>
      <c r="L501" s="4">
        <v>1250630968</v>
      </c>
      <c r="M501" s="13">
        <f t="shared" si="37"/>
        <v>40043.728796296295</v>
      </c>
      <c r="N501" s="4" t="b">
        <v>0</v>
      </c>
      <c r="O501" s="4">
        <v>26</v>
      </c>
      <c r="P501" s="4" t="b">
        <v>0</v>
      </c>
      <c r="Q501" s="4" t="s">
        <v>8270</v>
      </c>
      <c r="R501" s="17">
        <f>E501/D501*100</f>
        <v>9.5500000000000007</v>
      </c>
      <c r="S501">
        <f>AVERAGEIF(O:O,O501,E:E)</f>
        <v>2505.9714285714285</v>
      </c>
      <c r="T501" t="str">
        <f t="shared" si="38"/>
        <v>film &amp; video</v>
      </c>
      <c r="U501" t="str">
        <f t="shared" si="39"/>
        <v>animation</v>
      </c>
    </row>
    <row r="502" spans="1:21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b">
        <f t="shared" si="35"/>
        <v>0</v>
      </c>
      <c r="G502" s="4" t="s">
        <v>8221</v>
      </c>
      <c r="H502" s="4" t="s">
        <v>8224</v>
      </c>
      <c r="I502" s="4" t="s">
        <v>8246</v>
      </c>
      <c r="J502" s="4">
        <v>1273356960</v>
      </c>
      <c r="K502" s="13">
        <f t="shared" si="36"/>
        <v>40306.761111111111</v>
      </c>
      <c r="L502" s="4">
        <v>1268255751</v>
      </c>
      <c r="M502" s="13">
        <f t="shared" si="37"/>
        <v>40247.719340277785</v>
      </c>
      <c r="N502" s="4" t="b">
        <v>0</v>
      </c>
      <c r="O502" s="4">
        <v>4</v>
      </c>
      <c r="P502" s="4" t="b">
        <v>0</v>
      </c>
      <c r="Q502" s="4" t="s">
        <v>8270</v>
      </c>
      <c r="R502" s="17">
        <f>E502/D502*100</f>
        <v>3.3076923076923079</v>
      </c>
      <c r="S502">
        <f>AVERAGEIF(O:O,O502,E:E)</f>
        <v>227.77278688524589</v>
      </c>
      <c r="T502" t="str">
        <f t="shared" si="38"/>
        <v>film &amp; video</v>
      </c>
      <c r="U502" t="str">
        <f t="shared" si="39"/>
        <v>animation</v>
      </c>
    </row>
    <row r="503" spans="1:21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b">
        <f t="shared" si="35"/>
        <v>0</v>
      </c>
      <c r="G503" s="4" t="s">
        <v>8221</v>
      </c>
      <c r="H503" s="4" t="s">
        <v>8224</v>
      </c>
      <c r="I503" s="4" t="s">
        <v>8246</v>
      </c>
      <c r="J503" s="4">
        <v>1310189851</v>
      </c>
      <c r="K503" s="13">
        <f t="shared" si="36"/>
        <v>40733.067719907413</v>
      </c>
      <c r="L503" s="4">
        <v>1307597851</v>
      </c>
      <c r="M503" s="13">
        <f t="shared" si="37"/>
        <v>40703.067719907413</v>
      </c>
      <c r="N503" s="4" t="b">
        <v>0</v>
      </c>
      <c r="O503" s="4">
        <v>0</v>
      </c>
      <c r="P503" s="4" t="b">
        <v>0</v>
      </c>
      <c r="Q503" s="4" t="s">
        <v>8270</v>
      </c>
      <c r="R503" s="17">
        <f>E503/D503*100</f>
        <v>0</v>
      </c>
      <c r="S503">
        <f>AVERAGEIF(O:O,O503,E:E)</f>
        <v>0</v>
      </c>
      <c r="T503" t="str">
        <f t="shared" si="38"/>
        <v>film &amp; video</v>
      </c>
      <c r="U503" t="str">
        <f t="shared" si="39"/>
        <v>animation</v>
      </c>
    </row>
    <row r="504" spans="1:21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b">
        <f t="shared" si="35"/>
        <v>0</v>
      </c>
      <c r="G504" s="4" t="s">
        <v>8221</v>
      </c>
      <c r="H504" s="4" t="s">
        <v>8224</v>
      </c>
      <c r="I504" s="4" t="s">
        <v>8246</v>
      </c>
      <c r="J504" s="4">
        <v>1332073025</v>
      </c>
      <c r="K504" s="13">
        <f t="shared" si="36"/>
        <v>40986.345196759263</v>
      </c>
      <c r="L504" s="4">
        <v>1329484625</v>
      </c>
      <c r="M504" s="13">
        <f t="shared" si="37"/>
        <v>40956.386863425927</v>
      </c>
      <c r="N504" s="4" t="b">
        <v>0</v>
      </c>
      <c r="O504" s="4">
        <v>4</v>
      </c>
      <c r="P504" s="4" t="b">
        <v>0</v>
      </c>
      <c r="Q504" s="4" t="s">
        <v>8270</v>
      </c>
      <c r="R504" s="17">
        <f>E504/D504*100</f>
        <v>1.1499999999999999</v>
      </c>
      <c r="S504">
        <f>AVERAGEIF(O:O,O504,E:E)</f>
        <v>227.77278688524589</v>
      </c>
      <c r="T504" t="str">
        <f t="shared" si="38"/>
        <v>film &amp; video</v>
      </c>
      <c r="U504" t="str">
        <f t="shared" si="39"/>
        <v>animation</v>
      </c>
    </row>
    <row r="505" spans="1:21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b">
        <f t="shared" si="35"/>
        <v>0</v>
      </c>
      <c r="G505" s="4" t="s">
        <v>8221</v>
      </c>
      <c r="H505" s="4" t="s">
        <v>8225</v>
      </c>
      <c r="I505" s="4" t="s">
        <v>8247</v>
      </c>
      <c r="J505" s="4">
        <v>1421498303</v>
      </c>
      <c r="K505" s="13">
        <f t="shared" si="36"/>
        <v>42021.359988425924</v>
      </c>
      <c r="L505" s="4">
        <v>1418906303</v>
      </c>
      <c r="M505" s="13">
        <f t="shared" si="37"/>
        <v>41991.359988425924</v>
      </c>
      <c r="N505" s="4" t="b">
        <v>0</v>
      </c>
      <c r="O505" s="4">
        <v>9</v>
      </c>
      <c r="P505" s="4" t="b">
        <v>0</v>
      </c>
      <c r="Q505" s="4" t="s">
        <v>8270</v>
      </c>
      <c r="R505" s="17">
        <f>E505/D505*100</f>
        <v>1.7538461538461538</v>
      </c>
      <c r="S505">
        <f>AVERAGEIF(O:O,O505,E:E)</f>
        <v>751.21245614035092</v>
      </c>
      <c r="T505" t="str">
        <f t="shared" si="38"/>
        <v>film &amp; video</v>
      </c>
      <c r="U505" t="str">
        <f t="shared" si="39"/>
        <v>animation</v>
      </c>
    </row>
    <row r="506" spans="1:21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b">
        <f t="shared" si="35"/>
        <v>0</v>
      </c>
      <c r="G506" s="4" t="s">
        <v>8221</v>
      </c>
      <c r="H506" s="4" t="s">
        <v>8224</v>
      </c>
      <c r="I506" s="4" t="s">
        <v>8246</v>
      </c>
      <c r="J506" s="4">
        <v>1334097387</v>
      </c>
      <c r="K506" s="13">
        <f t="shared" si="36"/>
        <v>41009.775312500002</v>
      </c>
      <c r="L506" s="4">
        <v>1328916987</v>
      </c>
      <c r="M506" s="13">
        <f t="shared" si="37"/>
        <v>40949.816979166666</v>
      </c>
      <c r="N506" s="4" t="b">
        <v>0</v>
      </c>
      <c r="O506" s="4">
        <v>5</v>
      </c>
      <c r="P506" s="4" t="b">
        <v>0</v>
      </c>
      <c r="Q506" s="4" t="s">
        <v>8270</v>
      </c>
      <c r="R506" s="17">
        <f>E506/D506*100</f>
        <v>1.3673469387755102</v>
      </c>
      <c r="S506">
        <f>AVERAGEIF(O:O,O506,E:E)</f>
        <v>347.37</v>
      </c>
      <c r="T506" t="str">
        <f t="shared" si="38"/>
        <v>film &amp; video</v>
      </c>
      <c r="U506" t="str">
        <f t="shared" si="39"/>
        <v>animation</v>
      </c>
    </row>
    <row r="507" spans="1:21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b">
        <f t="shared" si="35"/>
        <v>0</v>
      </c>
      <c r="G507" s="4" t="s">
        <v>8221</v>
      </c>
      <c r="H507" s="4" t="s">
        <v>8224</v>
      </c>
      <c r="I507" s="4" t="s">
        <v>8246</v>
      </c>
      <c r="J507" s="4">
        <v>1451010086</v>
      </c>
      <c r="K507" s="13">
        <f t="shared" si="36"/>
        <v>42362.931550925925</v>
      </c>
      <c r="L507" s="4">
        <v>1447122086</v>
      </c>
      <c r="M507" s="13">
        <f t="shared" si="37"/>
        <v>42317.931550925925</v>
      </c>
      <c r="N507" s="4" t="b">
        <v>0</v>
      </c>
      <c r="O507" s="4">
        <v>14</v>
      </c>
      <c r="P507" s="4" t="b">
        <v>0</v>
      </c>
      <c r="Q507" s="4" t="s">
        <v>8270</v>
      </c>
      <c r="R507" s="17">
        <f>E507/D507*100</f>
        <v>0.43333333333333329</v>
      </c>
      <c r="S507">
        <f>AVERAGEIF(O:O,O507,E:E)</f>
        <v>1006.2454545454545</v>
      </c>
      <c r="T507" t="str">
        <f t="shared" si="38"/>
        <v>film &amp; video</v>
      </c>
      <c r="U507" t="str">
        <f t="shared" si="39"/>
        <v>animation</v>
      </c>
    </row>
    <row r="508" spans="1:21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b">
        <f t="shared" si="35"/>
        <v>0</v>
      </c>
      <c r="G508" s="4" t="s">
        <v>8221</v>
      </c>
      <c r="H508" s="4" t="s">
        <v>8224</v>
      </c>
      <c r="I508" s="4" t="s">
        <v>8246</v>
      </c>
      <c r="J508" s="4">
        <v>1376140520</v>
      </c>
      <c r="K508" s="13">
        <f t="shared" si="36"/>
        <v>41496.385648148149</v>
      </c>
      <c r="L508" s="4">
        <v>1373548520</v>
      </c>
      <c r="M508" s="13">
        <f t="shared" si="37"/>
        <v>41466.385648148149</v>
      </c>
      <c r="N508" s="4" t="b">
        <v>0</v>
      </c>
      <c r="O508" s="4">
        <v>1</v>
      </c>
      <c r="P508" s="4" t="b">
        <v>0</v>
      </c>
      <c r="Q508" s="4" t="s">
        <v>8270</v>
      </c>
      <c r="R508" s="17">
        <f>E508/D508*100</f>
        <v>0.125</v>
      </c>
      <c r="S508">
        <f>AVERAGEIF(O:O,O508,E:E)</f>
        <v>50.223295454545458</v>
      </c>
      <c r="T508" t="str">
        <f t="shared" si="38"/>
        <v>film &amp; video</v>
      </c>
      <c r="U508" t="str">
        <f t="shared" si="39"/>
        <v>animation</v>
      </c>
    </row>
    <row r="509" spans="1:21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b">
        <f t="shared" si="35"/>
        <v>0</v>
      </c>
      <c r="G509" s="4" t="s">
        <v>8221</v>
      </c>
      <c r="H509" s="4" t="s">
        <v>8224</v>
      </c>
      <c r="I509" s="4" t="s">
        <v>8246</v>
      </c>
      <c r="J509" s="4">
        <v>1350687657</v>
      </c>
      <c r="K509" s="13">
        <f t="shared" si="36"/>
        <v>41201.792326388888</v>
      </c>
      <c r="L509" s="4">
        <v>1346799657</v>
      </c>
      <c r="M509" s="13">
        <f t="shared" si="37"/>
        <v>41156.792326388888</v>
      </c>
      <c r="N509" s="4" t="b">
        <v>0</v>
      </c>
      <c r="O509" s="4">
        <v>10</v>
      </c>
      <c r="P509" s="4" t="b">
        <v>0</v>
      </c>
      <c r="Q509" s="4" t="s">
        <v>8270</v>
      </c>
      <c r="R509" s="17">
        <f>E509/D509*100</f>
        <v>3.2</v>
      </c>
      <c r="S509">
        <f>AVERAGEIF(O:O,O509,E:E)</f>
        <v>842.98978723404264</v>
      </c>
      <c r="T509" t="str">
        <f t="shared" si="38"/>
        <v>film &amp; video</v>
      </c>
      <c r="U509" t="str">
        <f t="shared" si="39"/>
        <v>animation</v>
      </c>
    </row>
    <row r="510" spans="1:21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b">
        <f t="shared" si="35"/>
        <v>0</v>
      </c>
      <c r="G510" s="4" t="s">
        <v>8221</v>
      </c>
      <c r="H510" s="4" t="s">
        <v>8224</v>
      </c>
      <c r="I510" s="4" t="s">
        <v>8246</v>
      </c>
      <c r="J510" s="4">
        <v>1337955240</v>
      </c>
      <c r="K510" s="13">
        <f t="shared" si="36"/>
        <v>41054.426388888889</v>
      </c>
      <c r="L510" s="4">
        <v>1332808501</v>
      </c>
      <c r="M510" s="13">
        <f t="shared" si="37"/>
        <v>40994.857650462967</v>
      </c>
      <c r="N510" s="4" t="b">
        <v>0</v>
      </c>
      <c r="O510" s="4">
        <v>3</v>
      </c>
      <c r="P510" s="4" t="b">
        <v>0</v>
      </c>
      <c r="Q510" s="4" t="s">
        <v>8270</v>
      </c>
      <c r="R510" s="17">
        <f>E510/D510*100</f>
        <v>0.8</v>
      </c>
      <c r="S510">
        <f>AVERAGEIF(O:O,O510,E:E)</f>
        <v>191.76785714285714</v>
      </c>
      <c r="T510" t="str">
        <f t="shared" si="38"/>
        <v>film &amp; video</v>
      </c>
      <c r="U510" t="str">
        <f t="shared" si="39"/>
        <v>animation</v>
      </c>
    </row>
    <row r="511" spans="1:21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b">
        <f t="shared" si="35"/>
        <v>0</v>
      </c>
      <c r="G511" s="4" t="s">
        <v>8221</v>
      </c>
      <c r="H511" s="4" t="s">
        <v>8225</v>
      </c>
      <c r="I511" s="4" t="s">
        <v>8247</v>
      </c>
      <c r="J511" s="4">
        <v>1435504170</v>
      </c>
      <c r="K511" s="13">
        <f t="shared" si="36"/>
        <v>42183.464930555558</v>
      </c>
      <c r="L511" s="4">
        <v>1432912170</v>
      </c>
      <c r="M511" s="13">
        <f t="shared" si="37"/>
        <v>42153.464930555558</v>
      </c>
      <c r="N511" s="4" t="b">
        <v>0</v>
      </c>
      <c r="O511" s="4">
        <v>1</v>
      </c>
      <c r="P511" s="4" t="b">
        <v>0</v>
      </c>
      <c r="Q511" s="4" t="s">
        <v>8270</v>
      </c>
      <c r="R511" s="17">
        <f>E511/D511*100</f>
        <v>0.2</v>
      </c>
      <c r="S511">
        <f>AVERAGEIF(O:O,O511,E:E)</f>
        <v>50.223295454545458</v>
      </c>
      <c r="T511" t="str">
        <f t="shared" si="38"/>
        <v>film &amp; video</v>
      </c>
      <c r="U511" t="str">
        <f t="shared" si="39"/>
        <v>animation</v>
      </c>
    </row>
    <row r="512" spans="1:21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b">
        <f t="shared" si="35"/>
        <v>0</v>
      </c>
      <c r="G512" s="4" t="s">
        <v>8221</v>
      </c>
      <c r="H512" s="4" t="s">
        <v>8224</v>
      </c>
      <c r="I512" s="4" t="s">
        <v>8246</v>
      </c>
      <c r="J512" s="4">
        <v>1456805639</v>
      </c>
      <c r="K512" s="13">
        <f t="shared" si="36"/>
        <v>42430.009710648148</v>
      </c>
      <c r="L512" s="4">
        <v>1454213639</v>
      </c>
      <c r="M512" s="13">
        <f t="shared" si="37"/>
        <v>42400.009710648148</v>
      </c>
      <c r="N512" s="4" t="b">
        <v>0</v>
      </c>
      <c r="O512" s="4">
        <v>0</v>
      </c>
      <c r="P512" s="4" t="b">
        <v>0</v>
      </c>
      <c r="Q512" s="4" t="s">
        <v>8270</v>
      </c>
      <c r="R512" s="17">
        <f>E512/D512*100</f>
        <v>0</v>
      </c>
      <c r="S512">
        <f>AVERAGEIF(O:O,O512,E:E)</f>
        <v>0</v>
      </c>
      <c r="T512" t="str">
        <f t="shared" si="38"/>
        <v>film &amp; video</v>
      </c>
      <c r="U512" t="str">
        <f t="shared" si="39"/>
        <v>animation</v>
      </c>
    </row>
    <row r="513" spans="1:21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b">
        <f t="shared" si="35"/>
        <v>0</v>
      </c>
      <c r="G513" s="4" t="s">
        <v>8221</v>
      </c>
      <c r="H513" s="4" t="s">
        <v>8224</v>
      </c>
      <c r="I513" s="4" t="s">
        <v>8246</v>
      </c>
      <c r="J513" s="4">
        <v>1365228982</v>
      </c>
      <c r="K513" s="13">
        <f t="shared" si="36"/>
        <v>41370.094699074078</v>
      </c>
      <c r="L513" s="4">
        <v>1362640582</v>
      </c>
      <c r="M513" s="13">
        <f t="shared" si="37"/>
        <v>41340.136365740742</v>
      </c>
      <c r="N513" s="4" t="b">
        <v>0</v>
      </c>
      <c r="O513" s="4">
        <v>5</v>
      </c>
      <c r="P513" s="4" t="b">
        <v>0</v>
      </c>
      <c r="Q513" s="4" t="s">
        <v>8270</v>
      </c>
      <c r="R513" s="17">
        <f>E513/D513*100</f>
        <v>3</v>
      </c>
      <c r="S513">
        <f>AVERAGEIF(O:O,O513,E:E)</f>
        <v>347.37</v>
      </c>
      <c r="T513" t="str">
        <f t="shared" si="38"/>
        <v>film &amp; video</v>
      </c>
      <c r="U513" t="str">
        <f t="shared" si="39"/>
        <v>animation</v>
      </c>
    </row>
    <row r="514" spans="1:21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b">
        <f t="shared" si="35"/>
        <v>0</v>
      </c>
      <c r="G514" s="4" t="s">
        <v>8221</v>
      </c>
      <c r="H514" s="4" t="s">
        <v>8224</v>
      </c>
      <c r="I514" s="4" t="s">
        <v>8246</v>
      </c>
      <c r="J514" s="4">
        <v>1479667727</v>
      </c>
      <c r="K514" s="13">
        <f t="shared" si="36"/>
        <v>42694.617210648146</v>
      </c>
      <c r="L514" s="4">
        <v>1475776127</v>
      </c>
      <c r="M514" s="13">
        <f t="shared" si="37"/>
        <v>42649.575543981489</v>
      </c>
      <c r="N514" s="4" t="b">
        <v>0</v>
      </c>
      <c r="O514" s="4">
        <v>2</v>
      </c>
      <c r="P514" s="4" t="b">
        <v>0</v>
      </c>
      <c r="Q514" s="4" t="s">
        <v>8270</v>
      </c>
      <c r="R514" s="17">
        <f>E514/D514*100</f>
        <v>0.13749999999999998</v>
      </c>
      <c r="S514">
        <f>AVERAGEIF(O:O,O514,E:E)</f>
        <v>91.389593023255813</v>
      </c>
      <c r="T514" t="str">
        <f t="shared" si="38"/>
        <v>film &amp; video</v>
      </c>
      <c r="U514" t="str">
        <f t="shared" si="39"/>
        <v>animation</v>
      </c>
    </row>
    <row r="515" spans="1:21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b">
        <f t="shared" ref="F515:F578" si="40">IF(E515&gt;=D515,"successful")</f>
        <v>0</v>
      </c>
      <c r="G515" s="4" t="s">
        <v>8221</v>
      </c>
      <c r="H515" s="4" t="s">
        <v>8224</v>
      </c>
      <c r="I515" s="4" t="s">
        <v>8246</v>
      </c>
      <c r="J515" s="4">
        <v>1471244400</v>
      </c>
      <c r="K515" s="13">
        <f t="shared" ref="K515:K578" si="41">(J515/60)/60/24+DATE(1970,1,1)+(-4/24)</f>
        <v>42597.125000000007</v>
      </c>
      <c r="L515" s="4">
        <v>1467387705</v>
      </c>
      <c r="M515" s="13">
        <f t="shared" ref="M515:M578" si="42">(L515/60)/60/24+DATE(1970,1,1)+(-4/24)</f>
        <v>42552.487326388895</v>
      </c>
      <c r="N515" s="4" t="b">
        <v>0</v>
      </c>
      <c r="O515" s="4">
        <v>68</v>
      </c>
      <c r="P515" s="4" t="b">
        <v>0</v>
      </c>
      <c r="Q515" s="4" t="s">
        <v>8270</v>
      </c>
      <c r="R515" s="17">
        <f>E515/D515*100</f>
        <v>13.923999999999999</v>
      </c>
      <c r="S515">
        <f>AVERAGEIF(O:O,O515,E:E)</f>
        <v>4475.4349999999995</v>
      </c>
      <c r="T515" t="str">
        <f t="shared" ref="T515:T578" si="43">LEFT(Q515,FIND("/",Q515)-1)</f>
        <v>film &amp; video</v>
      </c>
      <c r="U515" t="str">
        <f t="shared" ref="U515:U578" si="44">RIGHT(Q515,LEN(Q515)-FIND("/",Q515))</f>
        <v>animation</v>
      </c>
    </row>
    <row r="516" spans="1:21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b">
        <f t="shared" si="40"/>
        <v>0</v>
      </c>
      <c r="G516" s="4" t="s">
        <v>8221</v>
      </c>
      <c r="H516" s="4" t="s">
        <v>8229</v>
      </c>
      <c r="I516" s="4" t="s">
        <v>8251</v>
      </c>
      <c r="J516" s="4">
        <v>1407595447</v>
      </c>
      <c r="K516" s="13">
        <f t="shared" si="41"/>
        <v>41860.44730324074</v>
      </c>
      <c r="L516" s="4">
        <v>1405003447</v>
      </c>
      <c r="M516" s="13">
        <f t="shared" si="42"/>
        <v>41830.44730324074</v>
      </c>
      <c r="N516" s="4" t="b">
        <v>0</v>
      </c>
      <c r="O516" s="4">
        <v>3</v>
      </c>
      <c r="P516" s="4" t="b">
        <v>0</v>
      </c>
      <c r="Q516" s="4" t="s">
        <v>8270</v>
      </c>
      <c r="R516" s="17">
        <f>E516/D516*100</f>
        <v>3.3333333333333335</v>
      </c>
      <c r="S516">
        <f>AVERAGEIF(O:O,O516,E:E)</f>
        <v>191.76785714285714</v>
      </c>
      <c r="T516" t="str">
        <f t="shared" si="43"/>
        <v>film &amp; video</v>
      </c>
      <c r="U516" t="str">
        <f t="shared" si="44"/>
        <v>animation</v>
      </c>
    </row>
    <row r="517" spans="1:21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b">
        <f t="shared" si="40"/>
        <v>0</v>
      </c>
      <c r="G517" s="4" t="s">
        <v>8221</v>
      </c>
      <c r="H517" s="4" t="s">
        <v>8224</v>
      </c>
      <c r="I517" s="4" t="s">
        <v>8246</v>
      </c>
      <c r="J517" s="4">
        <v>1451389601</v>
      </c>
      <c r="K517" s="13">
        <f t="shared" si="41"/>
        <v>42367.32408564815</v>
      </c>
      <c r="L517" s="4">
        <v>1447933601</v>
      </c>
      <c r="M517" s="13">
        <f t="shared" si="42"/>
        <v>42327.32408564815</v>
      </c>
      <c r="N517" s="4" t="b">
        <v>0</v>
      </c>
      <c r="O517" s="4">
        <v>34</v>
      </c>
      <c r="P517" s="4" t="b">
        <v>0</v>
      </c>
      <c r="Q517" s="4" t="s">
        <v>8270</v>
      </c>
      <c r="R517" s="17">
        <f>E517/D517*100</f>
        <v>25.41340206185567</v>
      </c>
      <c r="S517">
        <f>AVERAGEIF(O:O,O517,E:E)</f>
        <v>3216.0669696969699</v>
      </c>
      <c r="T517" t="str">
        <f t="shared" si="43"/>
        <v>film &amp; video</v>
      </c>
      <c r="U517" t="str">
        <f t="shared" si="44"/>
        <v>animation</v>
      </c>
    </row>
    <row r="518" spans="1:21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b">
        <f t="shared" si="40"/>
        <v>0</v>
      </c>
      <c r="G518" s="4" t="s">
        <v>8221</v>
      </c>
      <c r="H518" s="4" t="s">
        <v>8225</v>
      </c>
      <c r="I518" s="4" t="s">
        <v>8247</v>
      </c>
      <c r="J518" s="4">
        <v>1432752080</v>
      </c>
      <c r="K518" s="13">
        <f t="shared" si="41"/>
        <v>42151.612037037041</v>
      </c>
      <c r="L518" s="4">
        <v>1427568080</v>
      </c>
      <c r="M518" s="13">
        <f t="shared" si="42"/>
        <v>42091.612037037041</v>
      </c>
      <c r="N518" s="4" t="b">
        <v>0</v>
      </c>
      <c r="O518" s="4">
        <v>0</v>
      </c>
      <c r="P518" s="4" t="b">
        <v>0</v>
      </c>
      <c r="Q518" s="4" t="s">
        <v>8270</v>
      </c>
      <c r="R518" s="17">
        <f>E518/D518*100</f>
        <v>0</v>
      </c>
      <c r="S518">
        <f>AVERAGEIF(O:O,O518,E:E)</f>
        <v>0</v>
      </c>
      <c r="T518" t="str">
        <f t="shared" si="43"/>
        <v>film &amp; video</v>
      </c>
      <c r="U518" t="str">
        <f t="shared" si="44"/>
        <v>animation</v>
      </c>
    </row>
    <row r="519" spans="1:21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b">
        <f t="shared" si="40"/>
        <v>0</v>
      </c>
      <c r="G519" s="4" t="s">
        <v>8221</v>
      </c>
      <c r="H519" s="4" t="s">
        <v>8224</v>
      </c>
      <c r="I519" s="4" t="s">
        <v>8246</v>
      </c>
      <c r="J519" s="4">
        <v>1486046761</v>
      </c>
      <c r="K519" s="13">
        <f t="shared" si="41"/>
        <v>42768.448622685188</v>
      </c>
      <c r="L519" s="4">
        <v>1483454761</v>
      </c>
      <c r="M519" s="13">
        <f t="shared" si="42"/>
        <v>42738.448622685188</v>
      </c>
      <c r="N519" s="4" t="b">
        <v>0</v>
      </c>
      <c r="O519" s="4">
        <v>3</v>
      </c>
      <c r="P519" s="4" t="b">
        <v>0</v>
      </c>
      <c r="Q519" s="4" t="s">
        <v>8270</v>
      </c>
      <c r="R519" s="17">
        <f>E519/D519*100</f>
        <v>1.3666666666666667</v>
      </c>
      <c r="S519">
        <f>AVERAGEIF(O:O,O519,E:E)</f>
        <v>191.76785714285714</v>
      </c>
      <c r="T519" t="str">
        <f t="shared" si="43"/>
        <v>film &amp; video</v>
      </c>
      <c r="U519" t="str">
        <f t="shared" si="44"/>
        <v>animation</v>
      </c>
    </row>
    <row r="520" spans="1:21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b">
        <f t="shared" si="40"/>
        <v>0</v>
      </c>
      <c r="G520" s="4" t="s">
        <v>8221</v>
      </c>
      <c r="H520" s="4" t="s">
        <v>8224</v>
      </c>
      <c r="I520" s="4" t="s">
        <v>8246</v>
      </c>
      <c r="J520" s="4">
        <v>1441550760</v>
      </c>
      <c r="K520" s="13">
        <f t="shared" si="41"/>
        <v>42253.448611111111</v>
      </c>
      <c r="L520" s="4">
        <v>1438958824</v>
      </c>
      <c r="M520" s="13">
        <f t="shared" si="42"/>
        <v>42223.44935185185</v>
      </c>
      <c r="N520" s="4" t="b">
        <v>0</v>
      </c>
      <c r="O520" s="4">
        <v>0</v>
      </c>
      <c r="P520" s="4" t="b">
        <v>0</v>
      </c>
      <c r="Q520" s="4" t="s">
        <v>8270</v>
      </c>
      <c r="R520" s="17">
        <f>E520/D520*100</f>
        <v>0</v>
      </c>
      <c r="S520">
        <f>AVERAGEIF(O:O,O520,E:E)</f>
        <v>0</v>
      </c>
      <c r="T520" t="str">
        <f t="shared" si="43"/>
        <v>film &amp; video</v>
      </c>
      <c r="U520" t="str">
        <f t="shared" si="44"/>
        <v>animation</v>
      </c>
    </row>
    <row r="521" spans="1:21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b">
        <f t="shared" si="40"/>
        <v>0</v>
      </c>
      <c r="G521" s="4" t="s">
        <v>8221</v>
      </c>
      <c r="H521" s="4" t="s">
        <v>8224</v>
      </c>
      <c r="I521" s="4" t="s">
        <v>8246</v>
      </c>
      <c r="J521" s="4">
        <v>1354699421</v>
      </c>
      <c r="K521" s="13">
        <f t="shared" si="41"/>
        <v>41248.224780092598</v>
      </c>
      <c r="L521" s="4">
        <v>1352107421</v>
      </c>
      <c r="M521" s="13">
        <f t="shared" si="42"/>
        <v>41218.224780092598</v>
      </c>
      <c r="N521" s="4" t="b">
        <v>0</v>
      </c>
      <c r="O521" s="4">
        <v>70</v>
      </c>
      <c r="P521" s="4" t="b">
        <v>0</v>
      </c>
      <c r="Q521" s="4" t="s">
        <v>8270</v>
      </c>
      <c r="R521" s="17">
        <f>E521/D521*100</f>
        <v>22.881426547787683</v>
      </c>
      <c r="S521">
        <f>AVERAGEIF(O:O,O521,E:E)</f>
        <v>15630.539500000003</v>
      </c>
      <c r="T521" t="str">
        <f t="shared" si="43"/>
        <v>film &amp; video</v>
      </c>
      <c r="U521" t="str">
        <f t="shared" si="44"/>
        <v>animation</v>
      </c>
    </row>
    <row r="522" spans="1:21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tr">
        <f t="shared" si="40"/>
        <v>successful</v>
      </c>
      <c r="G522" s="4" t="s">
        <v>8219</v>
      </c>
      <c r="H522" s="4" t="s">
        <v>8225</v>
      </c>
      <c r="I522" s="4" t="s">
        <v>8247</v>
      </c>
      <c r="J522" s="4">
        <v>1449766261</v>
      </c>
      <c r="K522" s="13">
        <f t="shared" si="41"/>
        <v>42348.535428240742</v>
      </c>
      <c r="L522" s="4">
        <v>1447174261</v>
      </c>
      <c r="M522" s="13">
        <f t="shared" si="42"/>
        <v>42318.535428240742</v>
      </c>
      <c r="N522" s="4" t="b">
        <v>0</v>
      </c>
      <c r="O522" s="4">
        <v>34</v>
      </c>
      <c r="P522" s="4" t="b">
        <v>1</v>
      </c>
      <c r="Q522" s="4" t="s">
        <v>8271</v>
      </c>
      <c r="R522" s="17">
        <f>E522/D522*100</f>
        <v>102.1</v>
      </c>
      <c r="S522">
        <f>AVERAGEIF(O:O,O522,E:E)</f>
        <v>3216.0669696969699</v>
      </c>
      <c r="T522" t="str">
        <f t="shared" si="43"/>
        <v>theater</v>
      </c>
      <c r="U522" t="str">
        <f t="shared" si="44"/>
        <v>plays</v>
      </c>
    </row>
    <row r="523" spans="1:21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tr">
        <f t="shared" si="40"/>
        <v>successful</v>
      </c>
      <c r="G523" s="4" t="s">
        <v>8219</v>
      </c>
      <c r="H523" s="4" t="s">
        <v>8224</v>
      </c>
      <c r="I523" s="4" t="s">
        <v>8246</v>
      </c>
      <c r="J523" s="4">
        <v>1477976340</v>
      </c>
      <c r="K523" s="13">
        <f t="shared" si="41"/>
        <v>42675.040972222225</v>
      </c>
      <c r="L523" s="4">
        <v>1475460819</v>
      </c>
      <c r="M523" s="13">
        <f t="shared" si="42"/>
        <v>42645.926145833335</v>
      </c>
      <c r="N523" s="4" t="b">
        <v>0</v>
      </c>
      <c r="O523" s="4">
        <v>56</v>
      </c>
      <c r="P523" s="4" t="b">
        <v>1</v>
      </c>
      <c r="Q523" s="4" t="s">
        <v>8271</v>
      </c>
      <c r="R523" s="17">
        <f>E523/D523*100</f>
        <v>104.64</v>
      </c>
      <c r="S523">
        <f>AVERAGEIF(O:O,O523,E:E)</f>
        <v>4556.6774999999998</v>
      </c>
      <c r="T523" t="str">
        <f t="shared" si="43"/>
        <v>theater</v>
      </c>
      <c r="U523" t="str">
        <f t="shared" si="44"/>
        <v>plays</v>
      </c>
    </row>
    <row r="524" spans="1:21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tr">
        <f t="shared" si="40"/>
        <v>successful</v>
      </c>
      <c r="G524" s="4" t="s">
        <v>8219</v>
      </c>
      <c r="H524" s="4" t="s">
        <v>8224</v>
      </c>
      <c r="I524" s="4" t="s">
        <v>8246</v>
      </c>
      <c r="J524" s="4">
        <v>1458518325</v>
      </c>
      <c r="K524" s="13">
        <f t="shared" si="41"/>
        <v>42449.832465277781</v>
      </c>
      <c r="L524" s="4">
        <v>1456793925</v>
      </c>
      <c r="M524" s="13">
        <f t="shared" si="42"/>
        <v>42429.874131944445</v>
      </c>
      <c r="N524" s="4" t="b">
        <v>0</v>
      </c>
      <c r="O524" s="4">
        <v>31</v>
      </c>
      <c r="P524" s="4" t="b">
        <v>1</v>
      </c>
      <c r="Q524" s="4" t="s">
        <v>8271</v>
      </c>
      <c r="R524" s="17">
        <f>E524/D524*100</f>
        <v>114.66666666666667</v>
      </c>
      <c r="S524">
        <f>AVERAGEIF(O:O,O524,E:E)</f>
        <v>2489.3351851851853</v>
      </c>
      <c r="T524" t="str">
        <f t="shared" si="43"/>
        <v>theater</v>
      </c>
      <c r="U524" t="str">
        <f t="shared" si="44"/>
        <v>plays</v>
      </c>
    </row>
    <row r="525" spans="1:21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tr">
        <f t="shared" si="40"/>
        <v>successful</v>
      </c>
      <c r="G525" s="4" t="s">
        <v>8219</v>
      </c>
      <c r="H525" s="4" t="s">
        <v>8224</v>
      </c>
      <c r="I525" s="4" t="s">
        <v>8246</v>
      </c>
      <c r="J525" s="4">
        <v>1442805076</v>
      </c>
      <c r="K525" s="13">
        <f t="shared" si="41"/>
        <v>42267.966157407405</v>
      </c>
      <c r="L525" s="4">
        <v>1440213076</v>
      </c>
      <c r="M525" s="13">
        <f t="shared" si="42"/>
        <v>42237.966157407405</v>
      </c>
      <c r="N525" s="4" t="b">
        <v>0</v>
      </c>
      <c r="O525" s="4">
        <v>84</v>
      </c>
      <c r="P525" s="4" t="b">
        <v>1</v>
      </c>
      <c r="Q525" s="4" t="s">
        <v>8271</v>
      </c>
      <c r="R525" s="17">
        <f>E525/D525*100</f>
        <v>120.6</v>
      </c>
      <c r="S525">
        <f>AVERAGEIF(O:O,O525,E:E)</f>
        <v>9253.3022222222226</v>
      </c>
      <c r="T525" t="str">
        <f t="shared" si="43"/>
        <v>theater</v>
      </c>
      <c r="U525" t="str">
        <f t="shared" si="44"/>
        <v>plays</v>
      </c>
    </row>
    <row r="526" spans="1:21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tr">
        <f t="shared" si="40"/>
        <v>successful</v>
      </c>
      <c r="G526" s="4" t="s">
        <v>8219</v>
      </c>
      <c r="H526" s="4" t="s">
        <v>8225</v>
      </c>
      <c r="I526" s="4" t="s">
        <v>8247</v>
      </c>
      <c r="J526" s="4">
        <v>1464801169</v>
      </c>
      <c r="K526" s="13">
        <f t="shared" si="41"/>
        <v>42522.550567129634</v>
      </c>
      <c r="L526" s="4">
        <v>1462209169</v>
      </c>
      <c r="M526" s="13">
        <f t="shared" si="42"/>
        <v>42492.550567129634</v>
      </c>
      <c r="N526" s="4" t="b">
        <v>0</v>
      </c>
      <c r="O526" s="4">
        <v>130</v>
      </c>
      <c r="P526" s="4" t="b">
        <v>1</v>
      </c>
      <c r="Q526" s="4" t="s">
        <v>8271</v>
      </c>
      <c r="R526" s="17">
        <f>E526/D526*100</f>
        <v>108.67285714285715</v>
      </c>
      <c r="S526">
        <f>AVERAGEIF(O:O,O526,E:E)</f>
        <v>13897.104000000001</v>
      </c>
      <c r="T526" t="str">
        <f t="shared" si="43"/>
        <v>theater</v>
      </c>
      <c r="U526" t="str">
        <f t="shared" si="44"/>
        <v>plays</v>
      </c>
    </row>
    <row r="527" spans="1:21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tr">
        <f t="shared" si="40"/>
        <v>successful</v>
      </c>
      <c r="G527" s="4" t="s">
        <v>8219</v>
      </c>
      <c r="H527" s="4" t="s">
        <v>8224</v>
      </c>
      <c r="I527" s="4" t="s">
        <v>8246</v>
      </c>
      <c r="J527" s="4">
        <v>1410601041</v>
      </c>
      <c r="K527" s="13">
        <f t="shared" si="41"/>
        <v>41895.234270833338</v>
      </c>
      <c r="L527" s="4">
        <v>1406713041</v>
      </c>
      <c r="M527" s="13">
        <f t="shared" si="42"/>
        <v>41850.234270833338</v>
      </c>
      <c r="N527" s="4" t="b">
        <v>0</v>
      </c>
      <c r="O527" s="4">
        <v>12</v>
      </c>
      <c r="P527" s="4" t="b">
        <v>1</v>
      </c>
      <c r="Q527" s="4" t="s">
        <v>8271</v>
      </c>
      <c r="R527" s="17">
        <f>E527/D527*100</f>
        <v>100</v>
      </c>
      <c r="S527">
        <f>AVERAGEIF(O:O,O527,E:E)</f>
        <v>1176.7069565217391</v>
      </c>
      <c r="T527" t="str">
        <f t="shared" si="43"/>
        <v>theater</v>
      </c>
      <c r="U527" t="str">
        <f t="shared" si="44"/>
        <v>plays</v>
      </c>
    </row>
    <row r="528" spans="1:21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tr">
        <f t="shared" si="40"/>
        <v>successful</v>
      </c>
      <c r="G528" s="4" t="s">
        <v>8219</v>
      </c>
      <c r="H528" s="4" t="s">
        <v>8225</v>
      </c>
      <c r="I528" s="4" t="s">
        <v>8247</v>
      </c>
      <c r="J528" s="4">
        <v>1438966800</v>
      </c>
      <c r="K528" s="13">
        <f t="shared" si="41"/>
        <v>42223.541666666664</v>
      </c>
      <c r="L528" s="4">
        <v>1436278344</v>
      </c>
      <c r="M528" s="13">
        <f t="shared" si="42"/>
        <v>42192.42527777778</v>
      </c>
      <c r="N528" s="4" t="b">
        <v>0</v>
      </c>
      <c r="O528" s="4">
        <v>23</v>
      </c>
      <c r="P528" s="4" t="b">
        <v>1</v>
      </c>
      <c r="Q528" s="4" t="s">
        <v>8271</v>
      </c>
      <c r="R528" s="17">
        <f>E528/D528*100</f>
        <v>113.99999999999999</v>
      </c>
      <c r="S528">
        <f>AVERAGEIF(O:O,O528,E:E)</f>
        <v>2210.1433333333334</v>
      </c>
      <c r="T528" t="str">
        <f t="shared" si="43"/>
        <v>theater</v>
      </c>
      <c r="U528" t="str">
        <f t="shared" si="44"/>
        <v>plays</v>
      </c>
    </row>
    <row r="529" spans="1:21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tr">
        <f t="shared" si="40"/>
        <v>successful</v>
      </c>
      <c r="G529" s="4" t="s">
        <v>8219</v>
      </c>
      <c r="H529" s="4" t="s">
        <v>8224</v>
      </c>
      <c r="I529" s="4" t="s">
        <v>8246</v>
      </c>
      <c r="J529" s="4">
        <v>1487347500</v>
      </c>
      <c r="K529" s="13">
        <f t="shared" si="41"/>
        <v>42783.503472222226</v>
      </c>
      <c r="L529" s="4">
        <v>1484715366</v>
      </c>
      <c r="M529" s="13">
        <f t="shared" si="42"/>
        <v>42753.038958333338</v>
      </c>
      <c r="N529" s="4" t="b">
        <v>0</v>
      </c>
      <c r="O529" s="4">
        <v>158</v>
      </c>
      <c r="P529" s="4" t="b">
        <v>1</v>
      </c>
      <c r="Q529" s="4" t="s">
        <v>8271</v>
      </c>
      <c r="R529" s="17">
        <f>E529/D529*100</f>
        <v>100.85</v>
      </c>
      <c r="S529">
        <f>AVERAGEIF(O:O,O529,E:E)</f>
        <v>19121.833333333332</v>
      </c>
      <c r="T529" t="str">
        <f t="shared" si="43"/>
        <v>theater</v>
      </c>
      <c r="U529" t="str">
        <f t="shared" si="44"/>
        <v>plays</v>
      </c>
    </row>
    <row r="530" spans="1:21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tr">
        <f t="shared" si="40"/>
        <v>successful</v>
      </c>
      <c r="G530" s="4" t="s">
        <v>8219</v>
      </c>
      <c r="H530" s="4" t="s">
        <v>8224</v>
      </c>
      <c r="I530" s="4" t="s">
        <v>8246</v>
      </c>
      <c r="J530" s="4">
        <v>1434921600</v>
      </c>
      <c r="K530" s="13">
        <f t="shared" si="41"/>
        <v>42176.722222222226</v>
      </c>
      <c r="L530" s="4">
        <v>1433109907</v>
      </c>
      <c r="M530" s="13">
        <f t="shared" si="42"/>
        <v>42155.753553240742</v>
      </c>
      <c r="N530" s="4" t="b">
        <v>0</v>
      </c>
      <c r="O530" s="4">
        <v>30</v>
      </c>
      <c r="P530" s="4" t="b">
        <v>1</v>
      </c>
      <c r="Q530" s="4" t="s">
        <v>8271</v>
      </c>
      <c r="R530" s="17">
        <f>E530/D530*100</f>
        <v>115.65217391304347</v>
      </c>
      <c r="S530">
        <f>AVERAGEIF(O:O,O530,E:E)</f>
        <v>2533.3331250000001</v>
      </c>
      <c r="T530" t="str">
        <f t="shared" si="43"/>
        <v>theater</v>
      </c>
      <c r="U530" t="str">
        <f t="shared" si="44"/>
        <v>plays</v>
      </c>
    </row>
    <row r="531" spans="1:21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tr">
        <f t="shared" si="40"/>
        <v>successful</v>
      </c>
      <c r="G531" s="4" t="s">
        <v>8219</v>
      </c>
      <c r="H531" s="4" t="s">
        <v>8229</v>
      </c>
      <c r="I531" s="4" t="s">
        <v>8251</v>
      </c>
      <c r="J531" s="4">
        <v>1484110800</v>
      </c>
      <c r="K531" s="13">
        <f t="shared" si="41"/>
        <v>42746.041666666664</v>
      </c>
      <c r="L531" s="4">
        <v>1482281094</v>
      </c>
      <c r="M531" s="13">
        <f t="shared" si="42"/>
        <v>42724.86451388889</v>
      </c>
      <c r="N531" s="4" t="b">
        <v>0</v>
      </c>
      <c r="O531" s="4">
        <v>18</v>
      </c>
      <c r="P531" s="4" t="b">
        <v>1</v>
      </c>
      <c r="Q531" s="4" t="s">
        <v>8271</v>
      </c>
      <c r="R531" s="17">
        <f>E531/D531*100</f>
        <v>130.41666666666666</v>
      </c>
      <c r="S531">
        <f>AVERAGEIF(O:O,O531,E:E)</f>
        <v>1443.423</v>
      </c>
      <c r="T531" t="str">
        <f t="shared" si="43"/>
        <v>theater</v>
      </c>
      <c r="U531" t="str">
        <f t="shared" si="44"/>
        <v>plays</v>
      </c>
    </row>
    <row r="532" spans="1:21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tr">
        <f t="shared" si="40"/>
        <v>successful</v>
      </c>
      <c r="G532" s="4" t="s">
        <v>8219</v>
      </c>
      <c r="H532" s="4" t="s">
        <v>8224</v>
      </c>
      <c r="I532" s="4" t="s">
        <v>8246</v>
      </c>
      <c r="J532" s="4">
        <v>1435111200</v>
      </c>
      <c r="K532" s="13">
        <f t="shared" si="41"/>
        <v>42178.916666666664</v>
      </c>
      <c r="L532" s="4">
        <v>1433254268</v>
      </c>
      <c r="M532" s="13">
        <f t="shared" si="42"/>
        <v>42157.424398148149</v>
      </c>
      <c r="N532" s="4" t="b">
        <v>0</v>
      </c>
      <c r="O532" s="4">
        <v>29</v>
      </c>
      <c r="P532" s="4" t="b">
        <v>1</v>
      </c>
      <c r="Q532" s="4" t="s">
        <v>8271</v>
      </c>
      <c r="R532" s="17">
        <f>E532/D532*100</f>
        <v>107.78267254038178</v>
      </c>
      <c r="S532">
        <f>AVERAGEIF(O:O,O532,E:E)</f>
        <v>2554.6396296296298</v>
      </c>
      <c r="T532" t="str">
        <f t="shared" si="43"/>
        <v>theater</v>
      </c>
      <c r="U532" t="str">
        <f t="shared" si="44"/>
        <v>plays</v>
      </c>
    </row>
    <row r="533" spans="1:21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tr">
        <f t="shared" si="40"/>
        <v>successful</v>
      </c>
      <c r="G533" s="4" t="s">
        <v>8219</v>
      </c>
      <c r="H533" s="4" t="s">
        <v>8224</v>
      </c>
      <c r="I533" s="4" t="s">
        <v>8246</v>
      </c>
      <c r="J533" s="4">
        <v>1481957940</v>
      </c>
      <c r="K533" s="13">
        <f t="shared" si="41"/>
        <v>42721.124305555561</v>
      </c>
      <c r="L533" s="4">
        <v>1478050429</v>
      </c>
      <c r="M533" s="13">
        <f t="shared" si="42"/>
        <v>42675.8984837963</v>
      </c>
      <c r="N533" s="4" t="b">
        <v>0</v>
      </c>
      <c r="O533" s="4">
        <v>31</v>
      </c>
      <c r="P533" s="4" t="b">
        <v>1</v>
      </c>
      <c r="Q533" s="4" t="s">
        <v>8271</v>
      </c>
      <c r="R533" s="17">
        <f>E533/D533*100</f>
        <v>100</v>
      </c>
      <c r="S533">
        <f>AVERAGEIF(O:O,O533,E:E)</f>
        <v>2489.3351851851853</v>
      </c>
      <c r="T533" t="str">
        <f t="shared" si="43"/>
        <v>theater</v>
      </c>
      <c r="U533" t="str">
        <f t="shared" si="44"/>
        <v>plays</v>
      </c>
    </row>
    <row r="534" spans="1:21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tr">
        <f t="shared" si="40"/>
        <v>successful</v>
      </c>
      <c r="G534" s="4" t="s">
        <v>8219</v>
      </c>
      <c r="H534" s="4" t="s">
        <v>8224</v>
      </c>
      <c r="I534" s="4" t="s">
        <v>8246</v>
      </c>
      <c r="J534" s="4">
        <v>1463098208</v>
      </c>
      <c r="K534" s="13">
        <f t="shared" si="41"/>
        <v>42502.840370370373</v>
      </c>
      <c r="L534" s="4">
        <v>1460506208</v>
      </c>
      <c r="M534" s="13">
        <f t="shared" si="42"/>
        <v>42472.840370370373</v>
      </c>
      <c r="N534" s="4" t="b">
        <v>0</v>
      </c>
      <c r="O534" s="4">
        <v>173</v>
      </c>
      <c r="P534" s="4" t="b">
        <v>1</v>
      </c>
      <c r="Q534" s="4" t="s">
        <v>8271</v>
      </c>
      <c r="R534" s="17">
        <f>E534/D534*100</f>
        <v>123.25</v>
      </c>
      <c r="S534">
        <f>AVERAGEIF(O:O,O534,E:E)</f>
        <v>20928</v>
      </c>
      <c r="T534" t="str">
        <f t="shared" si="43"/>
        <v>theater</v>
      </c>
      <c r="U534" t="str">
        <f t="shared" si="44"/>
        <v>plays</v>
      </c>
    </row>
    <row r="535" spans="1:21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tr">
        <f t="shared" si="40"/>
        <v>successful</v>
      </c>
      <c r="G535" s="4" t="s">
        <v>8219</v>
      </c>
      <c r="H535" s="4" t="s">
        <v>8225</v>
      </c>
      <c r="I535" s="4" t="s">
        <v>8247</v>
      </c>
      <c r="J535" s="4">
        <v>1463394365</v>
      </c>
      <c r="K535" s="13">
        <f t="shared" si="41"/>
        <v>42506.268113425926</v>
      </c>
      <c r="L535" s="4">
        <v>1461320765</v>
      </c>
      <c r="M535" s="13">
        <f t="shared" si="42"/>
        <v>42482.268113425926</v>
      </c>
      <c r="N535" s="4" t="b">
        <v>0</v>
      </c>
      <c r="O535" s="4">
        <v>17</v>
      </c>
      <c r="P535" s="4" t="b">
        <v>1</v>
      </c>
      <c r="Q535" s="4" t="s">
        <v>8271</v>
      </c>
      <c r="R535" s="17">
        <f>E535/D535*100</f>
        <v>100.2</v>
      </c>
      <c r="S535">
        <f>AVERAGEIF(O:O,O535,E:E)</f>
        <v>1808.7556603773585</v>
      </c>
      <c r="T535" t="str">
        <f t="shared" si="43"/>
        <v>theater</v>
      </c>
      <c r="U535" t="str">
        <f t="shared" si="44"/>
        <v>plays</v>
      </c>
    </row>
    <row r="536" spans="1:21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tr">
        <f t="shared" si="40"/>
        <v>successful</v>
      </c>
      <c r="G536" s="4" t="s">
        <v>8219</v>
      </c>
      <c r="H536" s="4" t="s">
        <v>8234</v>
      </c>
      <c r="I536" s="4" t="s">
        <v>8254</v>
      </c>
      <c r="J536" s="4">
        <v>1446418800</v>
      </c>
      <c r="K536" s="13">
        <f t="shared" si="41"/>
        <v>42309.791666666664</v>
      </c>
      <c r="L536" s="4">
        <v>1443036470</v>
      </c>
      <c r="M536" s="13">
        <f t="shared" si="42"/>
        <v>42270.644328703704</v>
      </c>
      <c r="N536" s="4" t="b">
        <v>0</v>
      </c>
      <c r="O536" s="4">
        <v>48</v>
      </c>
      <c r="P536" s="4" t="b">
        <v>1</v>
      </c>
      <c r="Q536" s="4" t="s">
        <v>8271</v>
      </c>
      <c r="R536" s="17">
        <f>E536/D536*100</f>
        <v>104.66666666666666</v>
      </c>
      <c r="S536">
        <f>AVERAGEIF(O:O,O536,E:E)</f>
        <v>6681.7362499999999</v>
      </c>
      <c r="T536" t="str">
        <f t="shared" si="43"/>
        <v>theater</v>
      </c>
      <c r="U536" t="str">
        <f t="shared" si="44"/>
        <v>plays</v>
      </c>
    </row>
    <row r="537" spans="1:21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tr">
        <f t="shared" si="40"/>
        <v>successful</v>
      </c>
      <c r="G537" s="4" t="s">
        <v>8219</v>
      </c>
      <c r="H537" s="4" t="s">
        <v>8225</v>
      </c>
      <c r="I537" s="4" t="s">
        <v>8247</v>
      </c>
      <c r="J537" s="4">
        <v>1483707905</v>
      </c>
      <c r="K537" s="13">
        <f t="shared" si="41"/>
        <v>42741.378530092588</v>
      </c>
      <c r="L537" s="4">
        <v>1481115905</v>
      </c>
      <c r="M537" s="13">
        <f t="shared" si="42"/>
        <v>42711.378530092588</v>
      </c>
      <c r="N537" s="4" t="b">
        <v>0</v>
      </c>
      <c r="O537" s="4">
        <v>59</v>
      </c>
      <c r="P537" s="4" t="b">
        <v>1</v>
      </c>
      <c r="Q537" s="4" t="s">
        <v>8271</v>
      </c>
      <c r="R537" s="17">
        <f>E537/D537*100</f>
        <v>102.49999999999999</v>
      </c>
      <c r="S537">
        <f>AVERAGEIF(O:O,O537,E:E)</f>
        <v>5506.1350000000002</v>
      </c>
      <c r="T537" t="str">
        <f t="shared" si="43"/>
        <v>theater</v>
      </c>
      <c r="U537" t="str">
        <f t="shared" si="44"/>
        <v>plays</v>
      </c>
    </row>
    <row r="538" spans="1:21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tr">
        <f t="shared" si="40"/>
        <v>successful</v>
      </c>
      <c r="G538" s="4" t="s">
        <v>8219</v>
      </c>
      <c r="H538" s="4" t="s">
        <v>8225</v>
      </c>
      <c r="I538" s="4" t="s">
        <v>8247</v>
      </c>
      <c r="J538" s="4">
        <v>1438624800</v>
      </c>
      <c r="K538" s="13">
        <f t="shared" si="41"/>
        <v>42219.583333333336</v>
      </c>
      <c r="L538" s="4">
        <v>1435133807</v>
      </c>
      <c r="M538" s="13">
        <f t="shared" si="42"/>
        <v>42179.178321759267</v>
      </c>
      <c r="N538" s="4" t="b">
        <v>0</v>
      </c>
      <c r="O538" s="4">
        <v>39</v>
      </c>
      <c r="P538" s="4" t="b">
        <v>1</v>
      </c>
      <c r="Q538" s="4" t="s">
        <v>8271</v>
      </c>
      <c r="R538" s="17">
        <f>E538/D538*100</f>
        <v>118.25757575757576</v>
      </c>
      <c r="S538">
        <f>AVERAGEIF(O:O,O538,E:E)</f>
        <v>2905.058</v>
      </c>
      <c r="T538" t="str">
        <f t="shared" si="43"/>
        <v>theater</v>
      </c>
      <c r="U538" t="str">
        <f t="shared" si="44"/>
        <v>plays</v>
      </c>
    </row>
    <row r="539" spans="1:21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tr">
        <f t="shared" si="40"/>
        <v>successful</v>
      </c>
      <c r="G539" s="4" t="s">
        <v>8219</v>
      </c>
      <c r="H539" s="4" t="s">
        <v>8224</v>
      </c>
      <c r="I539" s="4" t="s">
        <v>8246</v>
      </c>
      <c r="J539" s="4">
        <v>1446665191</v>
      </c>
      <c r="K539" s="13">
        <f t="shared" si="41"/>
        <v>42312.643414351849</v>
      </c>
      <c r="L539" s="4">
        <v>1444069591</v>
      </c>
      <c r="M539" s="13">
        <f t="shared" si="42"/>
        <v>42282.601747685192</v>
      </c>
      <c r="N539" s="4" t="b">
        <v>0</v>
      </c>
      <c r="O539" s="4">
        <v>59</v>
      </c>
      <c r="P539" s="4" t="b">
        <v>1</v>
      </c>
      <c r="Q539" s="4" t="s">
        <v>8271</v>
      </c>
      <c r="R539" s="17">
        <f>E539/D539*100</f>
        <v>120.5</v>
      </c>
      <c r="S539">
        <f>AVERAGEIF(O:O,O539,E:E)</f>
        <v>5506.1350000000002</v>
      </c>
      <c r="T539" t="str">
        <f t="shared" si="43"/>
        <v>theater</v>
      </c>
      <c r="U539" t="str">
        <f t="shared" si="44"/>
        <v>plays</v>
      </c>
    </row>
    <row r="540" spans="1:21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tr">
        <f t="shared" si="40"/>
        <v>successful</v>
      </c>
      <c r="G540" s="4" t="s">
        <v>8219</v>
      </c>
      <c r="H540" s="4" t="s">
        <v>8224</v>
      </c>
      <c r="I540" s="4" t="s">
        <v>8246</v>
      </c>
      <c r="J540" s="4">
        <v>1463166263</v>
      </c>
      <c r="K540" s="13">
        <f t="shared" si="41"/>
        <v>42503.62804398148</v>
      </c>
      <c r="L540" s="4">
        <v>1460574263</v>
      </c>
      <c r="M540" s="13">
        <f t="shared" si="42"/>
        <v>42473.62804398148</v>
      </c>
      <c r="N540" s="4" t="b">
        <v>0</v>
      </c>
      <c r="O540" s="4">
        <v>60</v>
      </c>
      <c r="P540" s="4" t="b">
        <v>1</v>
      </c>
      <c r="Q540" s="4" t="s">
        <v>8271</v>
      </c>
      <c r="R540" s="17">
        <f>E540/D540*100</f>
        <v>302.42</v>
      </c>
      <c r="S540">
        <f>AVERAGEIF(O:O,O540,E:E)</f>
        <v>4999.4192857142853</v>
      </c>
      <c r="T540" t="str">
        <f t="shared" si="43"/>
        <v>theater</v>
      </c>
      <c r="U540" t="str">
        <f t="shared" si="44"/>
        <v>plays</v>
      </c>
    </row>
    <row r="541" spans="1:21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tr">
        <f t="shared" si="40"/>
        <v>successful</v>
      </c>
      <c r="G541" s="4" t="s">
        <v>8219</v>
      </c>
      <c r="H541" s="4" t="s">
        <v>8225</v>
      </c>
      <c r="I541" s="4" t="s">
        <v>8247</v>
      </c>
      <c r="J541" s="4">
        <v>1467681107</v>
      </c>
      <c r="K541" s="13">
        <f t="shared" si="41"/>
        <v>42555.883182870377</v>
      </c>
      <c r="L541" s="4">
        <v>1465866707</v>
      </c>
      <c r="M541" s="13">
        <f t="shared" si="42"/>
        <v>42534.883182870377</v>
      </c>
      <c r="N541" s="4" t="b">
        <v>0</v>
      </c>
      <c r="O541" s="4">
        <v>20</v>
      </c>
      <c r="P541" s="4" t="b">
        <v>1</v>
      </c>
      <c r="Q541" s="4" t="s">
        <v>8271</v>
      </c>
      <c r="R541" s="17">
        <f>E541/D541*100</f>
        <v>100.64400000000001</v>
      </c>
      <c r="S541">
        <f>AVERAGEIF(O:O,O541,E:E)</f>
        <v>1494.1595454545457</v>
      </c>
      <c r="T541" t="str">
        <f t="shared" si="43"/>
        <v>theater</v>
      </c>
      <c r="U541" t="str">
        <f t="shared" si="44"/>
        <v>plays</v>
      </c>
    </row>
    <row r="542" spans="1:21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b">
        <f t="shared" si="40"/>
        <v>0</v>
      </c>
      <c r="G542" s="4" t="s">
        <v>8221</v>
      </c>
      <c r="H542" s="4" t="s">
        <v>8224</v>
      </c>
      <c r="I542" s="4" t="s">
        <v>8246</v>
      </c>
      <c r="J542" s="4">
        <v>1423078606</v>
      </c>
      <c r="K542" s="13">
        <f t="shared" si="41"/>
        <v>42039.65053240741</v>
      </c>
      <c r="L542" s="4">
        <v>1420486606</v>
      </c>
      <c r="M542" s="13">
        <f t="shared" si="42"/>
        <v>42009.65053240741</v>
      </c>
      <c r="N542" s="4" t="b">
        <v>0</v>
      </c>
      <c r="O542" s="4">
        <v>1</v>
      </c>
      <c r="P542" s="4" t="b">
        <v>0</v>
      </c>
      <c r="Q542" s="4" t="s">
        <v>8272</v>
      </c>
      <c r="R542" s="17">
        <f>E542/D542*100</f>
        <v>6.6666666666666671E-3</v>
      </c>
      <c r="S542">
        <f>AVERAGEIF(O:O,O542,E:E)</f>
        <v>50.223295454545458</v>
      </c>
      <c r="T542" t="str">
        <f t="shared" si="43"/>
        <v>technology</v>
      </c>
      <c r="U542" t="str">
        <f t="shared" si="44"/>
        <v>web</v>
      </c>
    </row>
    <row r="543" spans="1:21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b">
        <f t="shared" si="40"/>
        <v>0</v>
      </c>
      <c r="G543" s="4" t="s">
        <v>8221</v>
      </c>
      <c r="H543" s="4" t="s">
        <v>8224</v>
      </c>
      <c r="I543" s="4" t="s">
        <v>8246</v>
      </c>
      <c r="J543" s="4">
        <v>1446080834</v>
      </c>
      <c r="K543" s="13">
        <f t="shared" si="41"/>
        <v>42305.880023148151</v>
      </c>
      <c r="L543" s="4">
        <v>1443488834</v>
      </c>
      <c r="M543" s="13">
        <f t="shared" si="42"/>
        <v>42275.880023148151</v>
      </c>
      <c r="N543" s="4" t="b">
        <v>0</v>
      </c>
      <c r="O543" s="4">
        <v>1</v>
      </c>
      <c r="P543" s="4" t="b">
        <v>0</v>
      </c>
      <c r="Q543" s="4" t="s">
        <v>8272</v>
      </c>
      <c r="R543" s="17">
        <f>E543/D543*100</f>
        <v>0.55555555555555558</v>
      </c>
      <c r="S543">
        <f>AVERAGEIF(O:O,O543,E:E)</f>
        <v>50.223295454545458</v>
      </c>
      <c r="T543" t="str">
        <f t="shared" si="43"/>
        <v>technology</v>
      </c>
      <c r="U543" t="str">
        <f t="shared" si="44"/>
        <v>web</v>
      </c>
    </row>
    <row r="544" spans="1:21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b">
        <f t="shared" si="40"/>
        <v>0</v>
      </c>
      <c r="G544" s="4" t="s">
        <v>8221</v>
      </c>
      <c r="H544" s="4" t="s">
        <v>8224</v>
      </c>
      <c r="I544" s="4" t="s">
        <v>8246</v>
      </c>
      <c r="J544" s="4">
        <v>1462293716</v>
      </c>
      <c r="K544" s="13">
        <f t="shared" si="41"/>
        <v>42493.529120370375</v>
      </c>
      <c r="L544" s="4">
        <v>1457113316</v>
      </c>
      <c r="M544" s="13">
        <f t="shared" si="42"/>
        <v>42433.570787037039</v>
      </c>
      <c r="N544" s="4" t="b">
        <v>0</v>
      </c>
      <c r="O544" s="4">
        <v>1</v>
      </c>
      <c r="P544" s="4" t="b">
        <v>0</v>
      </c>
      <c r="Q544" s="4" t="s">
        <v>8272</v>
      </c>
      <c r="R544" s="17">
        <f>E544/D544*100</f>
        <v>3.9999999999999996E-4</v>
      </c>
      <c r="S544">
        <f>AVERAGEIF(O:O,O544,E:E)</f>
        <v>50.223295454545458</v>
      </c>
      <c r="T544" t="str">
        <f t="shared" si="43"/>
        <v>technology</v>
      </c>
      <c r="U544" t="str">
        <f t="shared" si="44"/>
        <v>web</v>
      </c>
    </row>
    <row r="545" spans="1:21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b">
        <f t="shared" si="40"/>
        <v>0</v>
      </c>
      <c r="G545" s="4" t="s">
        <v>8221</v>
      </c>
      <c r="H545" s="4" t="s">
        <v>8226</v>
      </c>
      <c r="I545" s="4" t="s">
        <v>8248</v>
      </c>
      <c r="J545" s="4">
        <v>1414807962</v>
      </c>
      <c r="K545" s="13">
        <f t="shared" si="41"/>
        <v>41943.925486111111</v>
      </c>
      <c r="L545" s="4">
        <v>1412215962</v>
      </c>
      <c r="M545" s="13">
        <f t="shared" si="42"/>
        <v>41913.925486111111</v>
      </c>
      <c r="N545" s="4" t="b">
        <v>0</v>
      </c>
      <c r="O545" s="4">
        <v>2</v>
      </c>
      <c r="P545" s="4" t="b">
        <v>0</v>
      </c>
      <c r="Q545" s="4" t="s">
        <v>8272</v>
      </c>
      <c r="R545" s="17">
        <f>E545/D545*100</f>
        <v>0.31818181818181818</v>
      </c>
      <c r="S545">
        <f>AVERAGEIF(O:O,O545,E:E)</f>
        <v>91.389593023255813</v>
      </c>
      <c r="T545" t="str">
        <f t="shared" si="43"/>
        <v>technology</v>
      </c>
      <c r="U545" t="str">
        <f t="shared" si="44"/>
        <v>web</v>
      </c>
    </row>
    <row r="546" spans="1:21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b">
        <f t="shared" si="40"/>
        <v>0</v>
      </c>
      <c r="G546" s="4" t="s">
        <v>8221</v>
      </c>
      <c r="H546" s="4" t="s">
        <v>8224</v>
      </c>
      <c r="I546" s="4" t="s">
        <v>8246</v>
      </c>
      <c r="J546" s="4">
        <v>1467647160</v>
      </c>
      <c r="K546" s="13">
        <f t="shared" si="41"/>
        <v>42555.490277777782</v>
      </c>
      <c r="L546" s="4">
        <v>1465055160</v>
      </c>
      <c r="M546" s="13">
        <f t="shared" si="42"/>
        <v>42525.490277777782</v>
      </c>
      <c r="N546" s="4" t="b">
        <v>0</v>
      </c>
      <c r="O546" s="4">
        <v>2</v>
      </c>
      <c r="P546" s="4" t="b">
        <v>0</v>
      </c>
      <c r="Q546" s="4" t="s">
        <v>8272</v>
      </c>
      <c r="R546" s="17">
        <f>E546/D546*100</f>
        <v>1.2</v>
      </c>
      <c r="S546">
        <f>AVERAGEIF(O:O,O546,E:E)</f>
        <v>91.389593023255813</v>
      </c>
      <c r="T546" t="str">
        <f t="shared" si="43"/>
        <v>technology</v>
      </c>
      <c r="U546" t="str">
        <f t="shared" si="44"/>
        <v>web</v>
      </c>
    </row>
    <row r="547" spans="1:21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b">
        <f t="shared" si="40"/>
        <v>0</v>
      </c>
      <c r="G547" s="4" t="s">
        <v>8221</v>
      </c>
      <c r="H547" s="4" t="s">
        <v>8230</v>
      </c>
      <c r="I547" s="4" t="s">
        <v>8249</v>
      </c>
      <c r="J547" s="4">
        <v>1447600389</v>
      </c>
      <c r="K547" s="13">
        <f t="shared" si="41"/>
        <v>42323.467465277783</v>
      </c>
      <c r="L547" s="4">
        <v>1444140789</v>
      </c>
      <c r="M547" s="13">
        <f t="shared" si="42"/>
        <v>42283.425798611112</v>
      </c>
      <c r="N547" s="4" t="b">
        <v>0</v>
      </c>
      <c r="O547" s="4">
        <v>34</v>
      </c>
      <c r="P547" s="4" t="b">
        <v>0</v>
      </c>
      <c r="Q547" s="4" t="s">
        <v>8272</v>
      </c>
      <c r="R547" s="17">
        <f>E547/D547*100</f>
        <v>27.383999999999997</v>
      </c>
      <c r="S547">
        <f>AVERAGEIF(O:O,O547,E:E)</f>
        <v>3216.0669696969699</v>
      </c>
      <c r="T547" t="str">
        <f t="shared" si="43"/>
        <v>technology</v>
      </c>
      <c r="U547" t="str">
        <f t="shared" si="44"/>
        <v>web</v>
      </c>
    </row>
    <row r="548" spans="1:21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b">
        <f t="shared" si="40"/>
        <v>0</v>
      </c>
      <c r="G548" s="4" t="s">
        <v>8221</v>
      </c>
      <c r="H548" s="4" t="s">
        <v>8224</v>
      </c>
      <c r="I548" s="4" t="s">
        <v>8246</v>
      </c>
      <c r="J548" s="4">
        <v>1445097715</v>
      </c>
      <c r="K548" s="13">
        <f t="shared" si="41"/>
        <v>42294.501331018524</v>
      </c>
      <c r="L548" s="4">
        <v>1441209715</v>
      </c>
      <c r="M548" s="13">
        <f t="shared" si="42"/>
        <v>42249.501331018524</v>
      </c>
      <c r="N548" s="4" t="b">
        <v>0</v>
      </c>
      <c r="O548" s="4">
        <v>2</v>
      </c>
      <c r="P548" s="4" t="b">
        <v>0</v>
      </c>
      <c r="Q548" s="4" t="s">
        <v>8272</v>
      </c>
      <c r="R548" s="17">
        <f>E548/D548*100</f>
        <v>8.666666666666667E-2</v>
      </c>
      <c r="S548">
        <f>AVERAGEIF(O:O,O548,E:E)</f>
        <v>91.389593023255813</v>
      </c>
      <c r="T548" t="str">
        <f t="shared" si="43"/>
        <v>technology</v>
      </c>
      <c r="U548" t="str">
        <f t="shared" si="44"/>
        <v>web</v>
      </c>
    </row>
    <row r="549" spans="1:21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b">
        <f t="shared" si="40"/>
        <v>0</v>
      </c>
      <c r="G549" s="4" t="s">
        <v>8221</v>
      </c>
      <c r="H549" s="4" t="s">
        <v>8225</v>
      </c>
      <c r="I549" s="4" t="s">
        <v>8247</v>
      </c>
      <c r="J549" s="4">
        <v>1455122564</v>
      </c>
      <c r="K549" s="13">
        <f t="shared" si="41"/>
        <v>42410.529675925929</v>
      </c>
      <c r="L549" s="4">
        <v>1452530564</v>
      </c>
      <c r="M549" s="13">
        <f t="shared" si="42"/>
        <v>42380.529675925929</v>
      </c>
      <c r="N549" s="4" t="b">
        <v>0</v>
      </c>
      <c r="O549" s="4">
        <v>0</v>
      </c>
      <c r="P549" s="4" t="b">
        <v>0</v>
      </c>
      <c r="Q549" s="4" t="s">
        <v>8272</v>
      </c>
      <c r="R549" s="17">
        <f>E549/D549*100</f>
        <v>0</v>
      </c>
      <c r="S549">
        <f>AVERAGEIF(O:O,O549,E:E)</f>
        <v>0</v>
      </c>
      <c r="T549" t="str">
        <f t="shared" si="43"/>
        <v>technology</v>
      </c>
      <c r="U549" t="str">
        <f t="shared" si="44"/>
        <v>web</v>
      </c>
    </row>
    <row r="550" spans="1:21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b">
        <f t="shared" si="40"/>
        <v>0</v>
      </c>
      <c r="G550" s="4" t="s">
        <v>8221</v>
      </c>
      <c r="H550" s="4" t="s">
        <v>8225</v>
      </c>
      <c r="I550" s="4" t="s">
        <v>8247</v>
      </c>
      <c r="J550" s="4">
        <v>1446154848</v>
      </c>
      <c r="K550" s="13">
        <f t="shared" si="41"/>
        <v>42306.736666666671</v>
      </c>
      <c r="L550" s="4">
        <v>1443562848</v>
      </c>
      <c r="M550" s="13">
        <f t="shared" si="42"/>
        <v>42276.736666666671</v>
      </c>
      <c r="N550" s="4" t="b">
        <v>0</v>
      </c>
      <c r="O550" s="4">
        <v>1</v>
      </c>
      <c r="P550" s="4" t="b">
        <v>0</v>
      </c>
      <c r="Q550" s="4" t="s">
        <v>8272</v>
      </c>
      <c r="R550" s="17">
        <f>E550/D550*100</f>
        <v>0.09</v>
      </c>
      <c r="S550">
        <f>AVERAGEIF(O:O,O550,E:E)</f>
        <v>50.223295454545458</v>
      </c>
      <c r="T550" t="str">
        <f t="shared" si="43"/>
        <v>technology</v>
      </c>
      <c r="U550" t="str">
        <f t="shared" si="44"/>
        <v>web</v>
      </c>
    </row>
    <row r="551" spans="1:21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b">
        <f t="shared" si="40"/>
        <v>0</v>
      </c>
      <c r="G551" s="4" t="s">
        <v>8221</v>
      </c>
      <c r="H551" s="4" t="s">
        <v>8225</v>
      </c>
      <c r="I551" s="4" t="s">
        <v>8247</v>
      </c>
      <c r="J551" s="4">
        <v>1436368622</v>
      </c>
      <c r="K551" s="13">
        <f t="shared" si="41"/>
        <v>42193.47016203704</v>
      </c>
      <c r="L551" s="4">
        <v>1433776622</v>
      </c>
      <c r="M551" s="13">
        <f t="shared" si="42"/>
        <v>42163.47016203704</v>
      </c>
      <c r="N551" s="4" t="b">
        <v>0</v>
      </c>
      <c r="O551" s="4">
        <v>8</v>
      </c>
      <c r="P551" s="4" t="b">
        <v>0</v>
      </c>
      <c r="Q551" s="4" t="s">
        <v>8272</v>
      </c>
      <c r="R551" s="17">
        <f>E551/D551*100</f>
        <v>2.7199999999999998</v>
      </c>
      <c r="S551">
        <f>AVERAGEIF(O:O,O551,E:E)</f>
        <v>570.671875</v>
      </c>
      <c r="T551" t="str">
        <f t="shared" si="43"/>
        <v>technology</v>
      </c>
      <c r="U551" t="str">
        <f t="shared" si="44"/>
        <v>web</v>
      </c>
    </row>
    <row r="552" spans="1:21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b">
        <f t="shared" si="40"/>
        <v>0</v>
      </c>
      <c r="G552" s="4" t="s">
        <v>8221</v>
      </c>
      <c r="H552" s="4" t="s">
        <v>8229</v>
      </c>
      <c r="I552" s="4" t="s">
        <v>8251</v>
      </c>
      <c r="J552" s="4">
        <v>1485838800</v>
      </c>
      <c r="K552" s="13">
        <f t="shared" si="41"/>
        <v>42766.041666666664</v>
      </c>
      <c r="L552" s="4">
        <v>1484756245</v>
      </c>
      <c r="M552" s="13">
        <f t="shared" si="42"/>
        <v>42753.512094907412</v>
      </c>
      <c r="N552" s="4" t="b">
        <v>0</v>
      </c>
      <c r="O552" s="4">
        <v>4</v>
      </c>
      <c r="P552" s="4" t="b">
        <v>0</v>
      </c>
      <c r="Q552" s="4" t="s">
        <v>8272</v>
      </c>
      <c r="R552" s="17">
        <f>E552/D552*100</f>
        <v>0.70000000000000007</v>
      </c>
      <c r="S552">
        <f>AVERAGEIF(O:O,O552,E:E)</f>
        <v>227.77278688524589</v>
      </c>
      <c r="T552" t="str">
        <f t="shared" si="43"/>
        <v>technology</v>
      </c>
      <c r="U552" t="str">
        <f t="shared" si="44"/>
        <v>web</v>
      </c>
    </row>
    <row r="553" spans="1:21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b">
        <f t="shared" si="40"/>
        <v>0</v>
      </c>
      <c r="G553" s="4" t="s">
        <v>8221</v>
      </c>
      <c r="H553" s="4" t="s">
        <v>8224</v>
      </c>
      <c r="I553" s="4" t="s">
        <v>8246</v>
      </c>
      <c r="J553" s="4">
        <v>1438451580</v>
      </c>
      <c r="K553" s="13">
        <f t="shared" si="41"/>
        <v>42217.578472222223</v>
      </c>
      <c r="L553" s="4">
        <v>1434609424</v>
      </c>
      <c r="M553" s="13">
        <f t="shared" si="42"/>
        <v>42173.109074074076</v>
      </c>
      <c r="N553" s="4" t="b">
        <v>0</v>
      </c>
      <c r="O553" s="4">
        <v>28</v>
      </c>
      <c r="P553" s="4" t="b">
        <v>0</v>
      </c>
      <c r="Q553" s="4" t="s">
        <v>8272</v>
      </c>
      <c r="R553" s="17">
        <f>E553/D553*100</f>
        <v>5.0413333333333332</v>
      </c>
      <c r="S553">
        <f>AVERAGEIF(O:O,O553,E:E)</f>
        <v>3472.1178947368426</v>
      </c>
      <c r="T553" t="str">
        <f t="shared" si="43"/>
        <v>technology</v>
      </c>
      <c r="U553" t="str">
        <f t="shared" si="44"/>
        <v>web</v>
      </c>
    </row>
    <row r="554" spans="1:21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b">
        <f t="shared" si="40"/>
        <v>0</v>
      </c>
      <c r="G554" s="4" t="s">
        <v>8221</v>
      </c>
      <c r="H554" s="4" t="s">
        <v>8229</v>
      </c>
      <c r="I554" s="4" t="s">
        <v>8251</v>
      </c>
      <c r="J554" s="4">
        <v>1452350896</v>
      </c>
      <c r="K554" s="13">
        <f t="shared" si="41"/>
        <v>42378.450185185189</v>
      </c>
      <c r="L554" s="4">
        <v>1447166896</v>
      </c>
      <c r="M554" s="13">
        <f t="shared" si="42"/>
        <v>42318.450185185189</v>
      </c>
      <c r="N554" s="4" t="b">
        <v>0</v>
      </c>
      <c r="O554" s="4">
        <v>0</v>
      </c>
      <c r="P554" s="4" t="b">
        <v>0</v>
      </c>
      <c r="Q554" s="4" t="s">
        <v>8272</v>
      </c>
      <c r="R554" s="17">
        <f>E554/D554*100</f>
        <v>0</v>
      </c>
      <c r="S554">
        <f>AVERAGEIF(O:O,O554,E:E)</f>
        <v>0</v>
      </c>
      <c r="T554" t="str">
        <f t="shared" si="43"/>
        <v>technology</v>
      </c>
      <c r="U554" t="str">
        <f t="shared" si="44"/>
        <v>web</v>
      </c>
    </row>
    <row r="555" spans="1:21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b">
        <f t="shared" si="40"/>
        <v>0</v>
      </c>
      <c r="G555" s="4" t="s">
        <v>8221</v>
      </c>
      <c r="H555" s="4" t="s">
        <v>8224</v>
      </c>
      <c r="I555" s="4" t="s">
        <v>8246</v>
      </c>
      <c r="J555" s="4">
        <v>1415988991</v>
      </c>
      <c r="K555" s="13">
        <f t="shared" si="41"/>
        <v>41957.59480324074</v>
      </c>
      <c r="L555" s="4">
        <v>1413393391</v>
      </c>
      <c r="M555" s="13">
        <f t="shared" si="42"/>
        <v>41927.553136574075</v>
      </c>
      <c r="N555" s="4" t="b">
        <v>0</v>
      </c>
      <c r="O555" s="4">
        <v>6</v>
      </c>
      <c r="P555" s="4" t="b">
        <v>0</v>
      </c>
      <c r="Q555" s="4" t="s">
        <v>8272</v>
      </c>
      <c r="R555" s="17">
        <f>E555/D555*100</f>
        <v>0.49199999999999999</v>
      </c>
      <c r="S555">
        <f>AVERAGEIF(O:O,O555,E:E)</f>
        <v>740.04042857142861</v>
      </c>
      <c r="T555" t="str">
        <f t="shared" si="43"/>
        <v>technology</v>
      </c>
      <c r="U555" t="str">
        <f t="shared" si="44"/>
        <v>web</v>
      </c>
    </row>
    <row r="556" spans="1:21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b">
        <f t="shared" si="40"/>
        <v>0</v>
      </c>
      <c r="G556" s="4" t="s">
        <v>8221</v>
      </c>
      <c r="H556" s="4" t="s">
        <v>8224</v>
      </c>
      <c r="I556" s="4" t="s">
        <v>8246</v>
      </c>
      <c r="J556" s="4">
        <v>1413735972</v>
      </c>
      <c r="K556" s="13">
        <f t="shared" si="41"/>
        <v>41931.518194444448</v>
      </c>
      <c r="L556" s="4">
        <v>1411143972</v>
      </c>
      <c r="M556" s="13">
        <f t="shared" si="42"/>
        <v>41901.518194444448</v>
      </c>
      <c r="N556" s="4" t="b">
        <v>0</v>
      </c>
      <c r="O556" s="4">
        <v>22</v>
      </c>
      <c r="P556" s="4" t="b">
        <v>0</v>
      </c>
      <c r="Q556" s="4" t="s">
        <v>8272</v>
      </c>
      <c r="R556" s="17">
        <f>E556/D556*100</f>
        <v>36.589147286821706</v>
      </c>
      <c r="S556">
        <f>AVERAGEIF(O:O,O556,E:E)</f>
        <v>1547.9137931034484</v>
      </c>
      <c r="T556" t="str">
        <f t="shared" si="43"/>
        <v>technology</v>
      </c>
      <c r="U556" t="str">
        <f t="shared" si="44"/>
        <v>web</v>
      </c>
    </row>
    <row r="557" spans="1:21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b">
        <f t="shared" si="40"/>
        <v>0</v>
      </c>
      <c r="G557" s="4" t="s">
        <v>8221</v>
      </c>
      <c r="H557" s="4" t="s">
        <v>8225</v>
      </c>
      <c r="I557" s="4" t="s">
        <v>8247</v>
      </c>
      <c r="J557" s="4">
        <v>1465720143</v>
      </c>
      <c r="K557" s="13">
        <f t="shared" si="41"/>
        <v>42533.186840277784</v>
      </c>
      <c r="L557" s="4">
        <v>1463128143</v>
      </c>
      <c r="M557" s="13">
        <f t="shared" si="42"/>
        <v>42503.186840277784</v>
      </c>
      <c r="N557" s="4" t="b">
        <v>0</v>
      </c>
      <c r="O557" s="4">
        <v>0</v>
      </c>
      <c r="P557" s="4" t="b">
        <v>0</v>
      </c>
      <c r="Q557" s="4" t="s">
        <v>8272</v>
      </c>
      <c r="R557" s="17">
        <f>E557/D557*100</f>
        <v>0</v>
      </c>
      <c r="S557">
        <f>AVERAGEIF(O:O,O557,E:E)</f>
        <v>0</v>
      </c>
      <c r="T557" t="str">
        <f t="shared" si="43"/>
        <v>technology</v>
      </c>
      <c r="U557" t="str">
        <f t="shared" si="44"/>
        <v>web</v>
      </c>
    </row>
    <row r="558" spans="1:21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b">
        <f t="shared" si="40"/>
        <v>0</v>
      </c>
      <c r="G558" s="4" t="s">
        <v>8221</v>
      </c>
      <c r="H558" s="4" t="s">
        <v>8224</v>
      </c>
      <c r="I558" s="4" t="s">
        <v>8246</v>
      </c>
      <c r="J558" s="4">
        <v>1452112717</v>
      </c>
      <c r="K558" s="13">
        <f t="shared" si="41"/>
        <v>42375.693483796298</v>
      </c>
      <c r="L558" s="4">
        <v>1449520717</v>
      </c>
      <c r="M558" s="13">
        <f t="shared" si="42"/>
        <v>42345.693483796298</v>
      </c>
      <c r="N558" s="4" t="b">
        <v>0</v>
      </c>
      <c r="O558" s="4">
        <v>1</v>
      </c>
      <c r="P558" s="4" t="b">
        <v>0</v>
      </c>
      <c r="Q558" s="4" t="s">
        <v>8272</v>
      </c>
      <c r="R558" s="17">
        <f>E558/D558*100</f>
        <v>2.5</v>
      </c>
      <c r="S558">
        <f>AVERAGEIF(O:O,O558,E:E)</f>
        <v>50.223295454545458</v>
      </c>
      <c r="T558" t="str">
        <f t="shared" si="43"/>
        <v>technology</v>
      </c>
      <c r="U558" t="str">
        <f t="shared" si="44"/>
        <v>web</v>
      </c>
    </row>
    <row r="559" spans="1:21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b">
        <f t="shared" si="40"/>
        <v>0</v>
      </c>
      <c r="G559" s="4" t="s">
        <v>8221</v>
      </c>
      <c r="H559" s="4" t="s">
        <v>8236</v>
      </c>
      <c r="I559" s="4" t="s">
        <v>8249</v>
      </c>
      <c r="J559" s="4">
        <v>1480721803</v>
      </c>
      <c r="K559" s="13">
        <f t="shared" si="41"/>
        <v>42706.817164351851</v>
      </c>
      <c r="L559" s="4">
        <v>1478126203</v>
      </c>
      <c r="M559" s="13">
        <f t="shared" si="42"/>
        <v>42676.775497685187</v>
      </c>
      <c r="N559" s="4" t="b">
        <v>0</v>
      </c>
      <c r="O559" s="4">
        <v>20</v>
      </c>
      <c r="P559" s="4" t="b">
        <v>0</v>
      </c>
      <c r="Q559" s="4" t="s">
        <v>8272</v>
      </c>
      <c r="R559" s="17">
        <f>E559/D559*100</f>
        <v>0.91066666666666674</v>
      </c>
      <c r="S559">
        <f>AVERAGEIF(O:O,O559,E:E)</f>
        <v>1494.1595454545457</v>
      </c>
      <c r="T559" t="str">
        <f t="shared" si="43"/>
        <v>technology</v>
      </c>
      <c r="U559" t="str">
        <f t="shared" si="44"/>
        <v>web</v>
      </c>
    </row>
    <row r="560" spans="1:21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b">
        <f t="shared" si="40"/>
        <v>0</v>
      </c>
      <c r="G560" s="4" t="s">
        <v>8221</v>
      </c>
      <c r="H560" s="4" t="s">
        <v>8224</v>
      </c>
      <c r="I560" s="4" t="s">
        <v>8246</v>
      </c>
      <c r="J560" s="4">
        <v>1427227905</v>
      </c>
      <c r="K560" s="13">
        <f t="shared" si="41"/>
        <v>42087.674826388895</v>
      </c>
      <c r="L560" s="4">
        <v>1424639505</v>
      </c>
      <c r="M560" s="13">
        <f t="shared" si="42"/>
        <v>42057.716493055559</v>
      </c>
      <c r="N560" s="4" t="b">
        <v>0</v>
      </c>
      <c r="O560" s="4">
        <v>0</v>
      </c>
      <c r="P560" s="4" t="b">
        <v>0</v>
      </c>
      <c r="Q560" s="4" t="s">
        <v>8272</v>
      </c>
      <c r="R560" s="17">
        <f>E560/D560*100</f>
        <v>0</v>
      </c>
      <c r="S560">
        <f>AVERAGEIF(O:O,O560,E:E)</f>
        <v>0</v>
      </c>
      <c r="T560" t="str">
        <f t="shared" si="43"/>
        <v>technology</v>
      </c>
      <c r="U560" t="str">
        <f t="shared" si="44"/>
        <v>web</v>
      </c>
    </row>
    <row r="561" spans="1:21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b">
        <f t="shared" si="40"/>
        <v>0</v>
      </c>
      <c r="G561" s="4" t="s">
        <v>8221</v>
      </c>
      <c r="H561" s="4" t="s">
        <v>8224</v>
      </c>
      <c r="I561" s="4" t="s">
        <v>8246</v>
      </c>
      <c r="J561" s="4">
        <v>1449989260</v>
      </c>
      <c r="K561" s="13">
        <f t="shared" si="41"/>
        <v>42351.116435185184</v>
      </c>
      <c r="L561" s="4">
        <v>1447397260</v>
      </c>
      <c r="M561" s="13">
        <f t="shared" si="42"/>
        <v>42321.116435185184</v>
      </c>
      <c r="N561" s="4" t="b">
        <v>0</v>
      </c>
      <c r="O561" s="4">
        <v>1</v>
      </c>
      <c r="P561" s="4" t="b">
        <v>0</v>
      </c>
      <c r="Q561" s="4" t="s">
        <v>8272</v>
      </c>
      <c r="R561" s="17">
        <f>E561/D561*100</f>
        <v>2.0833333333333336E-2</v>
      </c>
      <c r="S561">
        <f>AVERAGEIF(O:O,O561,E:E)</f>
        <v>50.223295454545458</v>
      </c>
      <c r="T561" t="str">
        <f t="shared" si="43"/>
        <v>technology</v>
      </c>
      <c r="U561" t="str">
        <f t="shared" si="44"/>
        <v>web</v>
      </c>
    </row>
    <row r="562" spans="1:21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b">
        <f t="shared" si="40"/>
        <v>0</v>
      </c>
      <c r="G562" s="4" t="s">
        <v>8221</v>
      </c>
      <c r="H562" s="4" t="s">
        <v>8229</v>
      </c>
      <c r="I562" s="4" t="s">
        <v>8251</v>
      </c>
      <c r="J562" s="4">
        <v>1418841045</v>
      </c>
      <c r="K562" s="13">
        <f t="shared" si="41"/>
        <v>41990.604687500003</v>
      </c>
      <c r="L562" s="4">
        <v>1416249045</v>
      </c>
      <c r="M562" s="13">
        <f t="shared" si="42"/>
        <v>41960.604687500003</v>
      </c>
      <c r="N562" s="4" t="b">
        <v>0</v>
      </c>
      <c r="O562" s="4">
        <v>3</v>
      </c>
      <c r="P562" s="4" t="b">
        <v>0</v>
      </c>
      <c r="Q562" s="4" t="s">
        <v>8272</v>
      </c>
      <c r="R562" s="17">
        <f>E562/D562*100</f>
        <v>1.2E-2</v>
      </c>
      <c r="S562">
        <f>AVERAGEIF(O:O,O562,E:E)</f>
        <v>191.76785714285714</v>
      </c>
      <c r="T562" t="str">
        <f t="shared" si="43"/>
        <v>technology</v>
      </c>
      <c r="U562" t="str">
        <f t="shared" si="44"/>
        <v>web</v>
      </c>
    </row>
    <row r="563" spans="1:21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b">
        <f t="shared" si="40"/>
        <v>0</v>
      </c>
      <c r="G563" s="4" t="s">
        <v>8221</v>
      </c>
      <c r="H563" s="4" t="s">
        <v>8224</v>
      </c>
      <c r="I563" s="4" t="s">
        <v>8246</v>
      </c>
      <c r="J563" s="4">
        <v>1445874513</v>
      </c>
      <c r="K563" s="13">
        <f t="shared" si="41"/>
        <v>42303.492048611115</v>
      </c>
      <c r="L563" s="4">
        <v>1442850513</v>
      </c>
      <c r="M563" s="13">
        <f t="shared" si="42"/>
        <v>42268.492048611115</v>
      </c>
      <c r="N563" s="4" t="b">
        <v>0</v>
      </c>
      <c r="O563" s="4">
        <v>2</v>
      </c>
      <c r="P563" s="4" t="b">
        <v>0</v>
      </c>
      <c r="Q563" s="4" t="s">
        <v>8272</v>
      </c>
      <c r="R563" s="17">
        <f>E563/D563*100</f>
        <v>0.36666666666666664</v>
      </c>
      <c r="S563">
        <f>AVERAGEIF(O:O,O563,E:E)</f>
        <v>91.389593023255813</v>
      </c>
      <c r="T563" t="str">
        <f t="shared" si="43"/>
        <v>technology</v>
      </c>
      <c r="U563" t="str">
        <f t="shared" si="44"/>
        <v>web</v>
      </c>
    </row>
    <row r="564" spans="1:21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b">
        <f t="shared" si="40"/>
        <v>0</v>
      </c>
      <c r="G564" s="4" t="s">
        <v>8221</v>
      </c>
      <c r="H564" s="4" t="s">
        <v>8233</v>
      </c>
      <c r="I564" s="4" t="s">
        <v>8249</v>
      </c>
      <c r="J564" s="4">
        <v>1482052815</v>
      </c>
      <c r="K564" s="13">
        <f t="shared" si="41"/>
        <v>42722.222395833342</v>
      </c>
      <c r="L564" s="4">
        <v>1479460815</v>
      </c>
      <c r="M564" s="13">
        <f t="shared" si="42"/>
        <v>42692.222395833342</v>
      </c>
      <c r="N564" s="4" t="b">
        <v>0</v>
      </c>
      <c r="O564" s="4">
        <v>0</v>
      </c>
      <c r="P564" s="4" t="b">
        <v>0</v>
      </c>
      <c r="Q564" s="4" t="s">
        <v>8272</v>
      </c>
      <c r="R564" s="17">
        <f>E564/D564*100</f>
        <v>0</v>
      </c>
      <c r="S564">
        <f>AVERAGEIF(O:O,O564,E:E)</f>
        <v>0</v>
      </c>
      <c r="T564" t="str">
        <f t="shared" si="43"/>
        <v>technology</v>
      </c>
      <c r="U564" t="str">
        <f t="shared" si="44"/>
        <v>web</v>
      </c>
    </row>
    <row r="565" spans="1:21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b">
        <f t="shared" si="40"/>
        <v>0</v>
      </c>
      <c r="G565" s="4" t="s">
        <v>8221</v>
      </c>
      <c r="H565" s="4" t="s">
        <v>8226</v>
      </c>
      <c r="I565" s="4" t="s">
        <v>8248</v>
      </c>
      <c r="J565" s="4">
        <v>1424137247</v>
      </c>
      <c r="K565" s="13">
        <f t="shared" si="41"/>
        <v>42051.903321759259</v>
      </c>
      <c r="L565" s="4">
        <v>1421545247</v>
      </c>
      <c r="M565" s="13">
        <f t="shared" si="42"/>
        <v>42021.903321759259</v>
      </c>
      <c r="N565" s="4" t="b">
        <v>0</v>
      </c>
      <c r="O565" s="4">
        <v>2</v>
      </c>
      <c r="P565" s="4" t="b">
        <v>0</v>
      </c>
      <c r="Q565" s="4" t="s">
        <v>8272</v>
      </c>
      <c r="R565" s="17">
        <f>E565/D565*100</f>
        <v>9.0666666666666659E-2</v>
      </c>
      <c r="S565">
        <f>AVERAGEIF(O:O,O565,E:E)</f>
        <v>91.389593023255813</v>
      </c>
      <c r="T565" t="str">
        <f t="shared" si="43"/>
        <v>technology</v>
      </c>
      <c r="U565" t="str">
        <f t="shared" si="44"/>
        <v>web</v>
      </c>
    </row>
    <row r="566" spans="1:21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b">
        <f t="shared" si="40"/>
        <v>0</v>
      </c>
      <c r="G566" s="4" t="s">
        <v>8221</v>
      </c>
      <c r="H566" s="4" t="s">
        <v>8230</v>
      </c>
      <c r="I566" s="4" t="s">
        <v>8249</v>
      </c>
      <c r="J566" s="4">
        <v>1457822275</v>
      </c>
      <c r="K566" s="13">
        <f t="shared" si="41"/>
        <v>42441.776331018518</v>
      </c>
      <c r="L566" s="4">
        <v>1455230275</v>
      </c>
      <c r="M566" s="13">
        <f t="shared" si="42"/>
        <v>42411.776331018518</v>
      </c>
      <c r="N566" s="4" t="b">
        <v>0</v>
      </c>
      <c r="O566" s="4">
        <v>1</v>
      </c>
      <c r="P566" s="4" t="b">
        <v>0</v>
      </c>
      <c r="Q566" s="4" t="s">
        <v>8272</v>
      </c>
      <c r="R566" s="17">
        <f>E566/D566*100</f>
        <v>5.5555555555555558E-3</v>
      </c>
      <c r="S566">
        <f>AVERAGEIF(O:O,O566,E:E)</f>
        <v>50.223295454545458</v>
      </c>
      <c r="T566" t="str">
        <f t="shared" si="43"/>
        <v>technology</v>
      </c>
      <c r="U566" t="str">
        <f t="shared" si="44"/>
        <v>web</v>
      </c>
    </row>
    <row r="567" spans="1:21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b">
        <f t="shared" si="40"/>
        <v>0</v>
      </c>
      <c r="G567" s="4" t="s">
        <v>8221</v>
      </c>
      <c r="H567" s="4" t="s">
        <v>8225</v>
      </c>
      <c r="I567" s="4" t="s">
        <v>8247</v>
      </c>
      <c r="J567" s="4">
        <v>1436554249</v>
      </c>
      <c r="K567" s="13">
        <f t="shared" si="41"/>
        <v>42195.618622685193</v>
      </c>
      <c r="L567" s="4">
        <v>1433962249</v>
      </c>
      <c r="M567" s="13">
        <f t="shared" si="42"/>
        <v>42165.618622685193</v>
      </c>
      <c r="N567" s="4" t="b">
        <v>0</v>
      </c>
      <c r="O567" s="4">
        <v>0</v>
      </c>
      <c r="P567" s="4" t="b">
        <v>0</v>
      </c>
      <c r="Q567" s="4" t="s">
        <v>8272</v>
      </c>
      <c r="R567" s="17">
        <f>E567/D567*100</f>
        <v>0</v>
      </c>
      <c r="S567">
        <f>AVERAGEIF(O:O,O567,E:E)</f>
        <v>0</v>
      </c>
      <c r="T567" t="str">
        <f t="shared" si="43"/>
        <v>technology</v>
      </c>
      <c r="U567" t="str">
        <f t="shared" si="44"/>
        <v>web</v>
      </c>
    </row>
    <row r="568" spans="1:21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b">
        <f t="shared" si="40"/>
        <v>0</v>
      </c>
      <c r="G568" s="4" t="s">
        <v>8221</v>
      </c>
      <c r="H568" s="4" t="s">
        <v>8224</v>
      </c>
      <c r="I568" s="4" t="s">
        <v>8246</v>
      </c>
      <c r="J568" s="4">
        <v>1468513533</v>
      </c>
      <c r="K568" s="13">
        <f t="shared" si="41"/>
        <v>42565.517743055556</v>
      </c>
      <c r="L568" s="4">
        <v>1465921533</v>
      </c>
      <c r="M568" s="13">
        <f t="shared" si="42"/>
        <v>42535.517743055556</v>
      </c>
      <c r="N568" s="4" t="b">
        <v>0</v>
      </c>
      <c r="O568" s="4">
        <v>1</v>
      </c>
      <c r="P568" s="4" t="b">
        <v>0</v>
      </c>
      <c r="Q568" s="4" t="s">
        <v>8272</v>
      </c>
      <c r="R568" s="17">
        <f>E568/D568*100</f>
        <v>0.02</v>
      </c>
      <c r="S568">
        <f>AVERAGEIF(O:O,O568,E:E)</f>
        <v>50.223295454545458</v>
      </c>
      <c r="T568" t="str">
        <f t="shared" si="43"/>
        <v>technology</v>
      </c>
      <c r="U568" t="str">
        <f t="shared" si="44"/>
        <v>web</v>
      </c>
    </row>
    <row r="569" spans="1:21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b">
        <f t="shared" si="40"/>
        <v>0</v>
      </c>
      <c r="G569" s="4" t="s">
        <v>8221</v>
      </c>
      <c r="H569" s="4" t="s">
        <v>8224</v>
      </c>
      <c r="I569" s="4" t="s">
        <v>8246</v>
      </c>
      <c r="J569" s="4">
        <v>1420143194</v>
      </c>
      <c r="K569" s="13">
        <f t="shared" si="41"/>
        <v>42005.675856481488</v>
      </c>
      <c r="L569" s="4">
        <v>1417551194</v>
      </c>
      <c r="M569" s="13">
        <f t="shared" si="42"/>
        <v>41975.675856481488</v>
      </c>
      <c r="N569" s="4" t="b">
        <v>0</v>
      </c>
      <c r="O569" s="4">
        <v>0</v>
      </c>
      <c r="P569" s="4" t="b">
        <v>0</v>
      </c>
      <c r="Q569" s="4" t="s">
        <v>8272</v>
      </c>
      <c r="R569" s="17">
        <f>E569/D569*100</f>
        <v>0</v>
      </c>
      <c r="S569">
        <f>AVERAGEIF(O:O,O569,E:E)</f>
        <v>0</v>
      </c>
      <c r="T569" t="str">
        <f t="shared" si="43"/>
        <v>technology</v>
      </c>
      <c r="U569" t="str">
        <f t="shared" si="44"/>
        <v>web</v>
      </c>
    </row>
    <row r="570" spans="1:21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b">
        <f t="shared" si="40"/>
        <v>0</v>
      </c>
      <c r="G570" s="4" t="s">
        <v>8221</v>
      </c>
      <c r="H570" s="4" t="s">
        <v>8228</v>
      </c>
      <c r="I570" s="4" t="s">
        <v>8250</v>
      </c>
      <c r="J570" s="4">
        <v>1452942000</v>
      </c>
      <c r="K570" s="13">
        <f t="shared" si="41"/>
        <v>42385.291666666664</v>
      </c>
      <c r="L570" s="4">
        <v>1449785223</v>
      </c>
      <c r="M570" s="13">
        <f t="shared" si="42"/>
        <v>42348.754895833335</v>
      </c>
      <c r="N570" s="4" t="b">
        <v>0</v>
      </c>
      <c r="O570" s="4">
        <v>5</v>
      </c>
      <c r="P570" s="4" t="b">
        <v>0</v>
      </c>
      <c r="Q570" s="4" t="s">
        <v>8272</v>
      </c>
      <c r="R570" s="17">
        <f>E570/D570*100</f>
        <v>1</v>
      </c>
      <c r="S570">
        <f>AVERAGEIF(O:O,O570,E:E)</f>
        <v>347.37</v>
      </c>
      <c r="T570" t="str">
        <f t="shared" si="43"/>
        <v>technology</v>
      </c>
      <c r="U570" t="str">
        <f t="shared" si="44"/>
        <v>web</v>
      </c>
    </row>
    <row r="571" spans="1:21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b">
        <f t="shared" si="40"/>
        <v>0</v>
      </c>
      <c r="G571" s="4" t="s">
        <v>8221</v>
      </c>
      <c r="H571" s="4" t="s">
        <v>8229</v>
      </c>
      <c r="I571" s="4" t="s">
        <v>8251</v>
      </c>
      <c r="J571" s="4">
        <v>1451679612</v>
      </c>
      <c r="K571" s="13">
        <f t="shared" si="41"/>
        <v>42370.680694444447</v>
      </c>
      <c r="L571" s="4">
        <v>1449087612</v>
      </c>
      <c r="M571" s="13">
        <f t="shared" si="42"/>
        <v>42340.680694444447</v>
      </c>
      <c r="N571" s="4" t="b">
        <v>0</v>
      </c>
      <c r="O571" s="4">
        <v>1</v>
      </c>
      <c r="P571" s="4" t="b">
        <v>0</v>
      </c>
      <c r="Q571" s="4" t="s">
        <v>8272</v>
      </c>
      <c r="R571" s="17">
        <f>E571/D571*100</f>
        <v>0.8</v>
      </c>
      <c r="S571">
        <f>AVERAGEIF(O:O,O571,E:E)</f>
        <v>50.223295454545458</v>
      </c>
      <c r="T571" t="str">
        <f t="shared" si="43"/>
        <v>technology</v>
      </c>
      <c r="U571" t="str">
        <f t="shared" si="44"/>
        <v>web</v>
      </c>
    </row>
    <row r="572" spans="1:21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b">
        <f t="shared" si="40"/>
        <v>0</v>
      </c>
      <c r="G572" s="4" t="s">
        <v>8221</v>
      </c>
      <c r="H572" s="4" t="s">
        <v>8224</v>
      </c>
      <c r="I572" s="4" t="s">
        <v>8246</v>
      </c>
      <c r="J572" s="4">
        <v>1455822569</v>
      </c>
      <c r="K572" s="13">
        <f t="shared" si="41"/>
        <v>42418.631585648152</v>
      </c>
      <c r="L572" s="4">
        <v>1453230569</v>
      </c>
      <c r="M572" s="13">
        <f t="shared" si="42"/>
        <v>42388.631585648152</v>
      </c>
      <c r="N572" s="4" t="b">
        <v>0</v>
      </c>
      <c r="O572" s="4">
        <v>1</v>
      </c>
      <c r="P572" s="4" t="b">
        <v>0</v>
      </c>
      <c r="Q572" s="4" t="s">
        <v>8272</v>
      </c>
      <c r="R572" s="17">
        <f>E572/D572*100</f>
        <v>0.16705882352941176</v>
      </c>
      <c r="S572">
        <f>AVERAGEIF(O:O,O572,E:E)</f>
        <v>50.223295454545458</v>
      </c>
      <c r="T572" t="str">
        <f t="shared" si="43"/>
        <v>technology</v>
      </c>
      <c r="U572" t="str">
        <f t="shared" si="44"/>
        <v>web</v>
      </c>
    </row>
    <row r="573" spans="1:21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b">
        <f t="shared" si="40"/>
        <v>0</v>
      </c>
      <c r="G573" s="4" t="s">
        <v>8221</v>
      </c>
      <c r="H573" s="4" t="s">
        <v>8224</v>
      </c>
      <c r="I573" s="4" t="s">
        <v>8246</v>
      </c>
      <c r="J573" s="4">
        <v>1437969540</v>
      </c>
      <c r="K573" s="13">
        <f t="shared" si="41"/>
        <v>42211.999305555561</v>
      </c>
      <c r="L573" s="4">
        <v>1436297723</v>
      </c>
      <c r="M573" s="13">
        <f t="shared" si="42"/>
        <v>42192.649571759262</v>
      </c>
      <c r="N573" s="4" t="b">
        <v>0</v>
      </c>
      <c r="O573" s="4">
        <v>2</v>
      </c>
      <c r="P573" s="4" t="b">
        <v>0</v>
      </c>
      <c r="Q573" s="4" t="s">
        <v>8272</v>
      </c>
      <c r="R573" s="17">
        <f>E573/D573*100</f>
        <v>0.42399999999999999</v>
      </c>
      <c r="S573">
        <f>AVERAGEIF(O:O,O573,E:E)</f>
        <v>91.389593023255813</v>
      </c>
      <c r="T573" t="str">
        <f t="shared" si="43"/>
        <v>technology</v>
      </c>
      <c r="U573" t="str">
        <f t="shared" si="44"/>
        <v>web</v>
      </c>
    </row>
    <row r="574" spans="1:21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b">
        <f t="shared" si="40"/>
        <v>0</v>
      </c>
      <c r="G574" s="4" t="s">
        <v>8221</v>
      </c>
      <c r="H574" s="4" t="s">
        <v>8224</v>
      </c>
      <c r="I574" s="4" t="s">
        <v>8246</v>
      </c>
      <c r="J574" s="4">
        <v>1446660688</v>
      </c>
      <c r="K574" s="13">
        <f t="shared" si="41"/>
        <v>42312.591296296298</v>
      </c>
      <c r="L574" s="4">
        <v>1444065088</v>
      </c>
      <c r="M574" s="13">
        <f t="shared" si="42"/>
        <v>42282.549629629626</v>
      </c>
      <c r="N574" s="4" t="b">
        <v>0</v>
      </c>
      <c r="O574" s="4">
        <v>0</v>
      </c>
      <c r="P574" s="4" t="b">
        <v>0</v>
      </c>
      <c r="Q574" s="4" t="s">
        <v>8272</v>
      </c>
      <c r="R574" s="17">
        <f>E574/D574*100</f>
        <v>0</v>
      </c>
      <c r="S574">
        <f>AVERAGEIF(O:O,O574,E:E)</f>
        <v>0</v>
      </c>
      <c r="T574" t="str">
        <f t="shared" si="43"/>
        <v>technology</v>
      </c>
      <c r="U574" t="str">
        <f t="shared" si="44"/>
        <v>web</v>
      </c>
    </row>
    <row r="575" spans="1:21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b">
        <f t="shared" si="40"/>
        <v>0</v>
      </c>
      <c r="G575" s="4" t="s">
        <v>8221</v>
      </c>
      <c r="H575" s="4" t="s">
        <v>8224</v>
      </c>
      <c r="I575" s="4" t="s">
        <v>8246</v>
      </c>
      <c r="J575" s="4">
        <v>1421543520</v>
      </c>
      <c r="K575" s="13">
        <f t="shared" si="41"/>
        <v>42021.883333333339</v>
      </c>
      <c r="L575" s="4">
        <v>1416445931</v>
      </c>
      <c r="M575" s="13">
        <f t="shared" si="42"/>
        <v>41962.883460648147</v>
      </c>
      <c r="N575" s="4" t="b">
        <v>0</v>
      </c>
      <c r="O575" s="4">
        <v>9</v>
      </c>
      <c r="P575" s="4" t="b">
        <v>0</v>
      </c>
      <c r="Q575" s="4" t="s">
        <v>8272</v>
      </c>
      <c r="R575" s="17">
        <f>E575/D575*100</f>
        <v>0.38925389253892539</v>
      </c>
      <c r="S575">
        <f>AVERAGEIF(O:O,O575,E:E)</f>
        <v>751.21245614035092</v>
      </c>
      <c r="T575" t="str">
        <f t="shared" si="43"/>
        <v>technology</v>
      </c>
      <c r="U575" t="str">
        <f t="shared" si="44"/>
        <v>web</v>
      </c>
    </row>
    <row r="576" spans="1:21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b">
        <f t="shared" si="40"/>
        <v>0</v>
      </c>
      <c r="G576" s="4" t="s">
        <v>8221</v>
      </c>
      <c r="H576" s="4" t="s">
        <v>8225</v>
      </c>
      <c r="I576" s="4" t="s">
        <v>8247</v>
      </c>
      <c r="J576" s="4">
        <v>1476873507</v>
      </c>
      <c r="K576" s="13">
        <f t="shared" si="41"/>
        <v>42662.276701388888</v>
      </c>
      <c r="L576" s="4">
        <v>1474281507</v>
      </c>
      <c r="M576" s="13">
        <f t="shared" si="42"/>
        <v>42632.276701388888</v>
      </c>
      <c r="N576" s="4" t="b">
        <v>0</v>
      </c>
      <c r="O576" s="4">
        <v>4</v>
      </c>
      <c r="P576" s="4" t="b">
        <v>0</v>
      </c>
      <c r="Q576" s="4" t="s">
        <v>8272</v>
      </c>
      <c r="R576" s="17">
        <f>E576/D576*100</f>
        <v>0.7155635062611807</v>
      </c>
      <c r="S576">
        <f>AVERAGEIF(O:O,O576,E:E)</f>
        <v>227.77278688524589</v>
      </c>
      <c r="T576" t="str">
        <f t="shared" si="43"/>
        <v>technology</v>
      </c>
      <c r="U576" t="str">
        <f t="shared" si="44"/>
        <v>web</v>
      </c>
    </row>
    <row r="577" spans="1:21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b">
        <f t="shared" si="40"/>
        <v>0</v>
      </c>
      <c r="G577" s="4" t="s">
        <v>8221</v>
      </c>
      <c r="H577" s="4" t="s">
        <v>8236</v>
      </c>
      <c r="I577" s="4" t="s">
        <v>8249</v>
      </c>
      <c r="J577" s="4">
        <v>1434213443</v>
      </c>
      <c r="K577" s="13">
        <f t="shared" si="41"/>
        <v>42168.525960648149</v>
      </c>
      <c r="L577" s="4">
        <v>1431621443</v>
      </c>
      <c r="M577" s="13">
        <f t="shared" si="42"/>
        <v>42138.525960648149</v>
      </c>
      <c r="N577" s="4" t="b">
        <v>0</v>
      </c>
      <c r="O577" s="4">
        <v>4</v>
      </c>
      <c r="P577" s="4" t="b">
        <v>0</v>
      </c>
      <c r="Q577" s="4" t="s">
        <v>8272</v>
      </c>
      <c r="R577" s="17">
        <f>E577/D577*100</f>
        <v>0.43166666666666664</v>
      </c>
      <c r="S577">
        <f>AVERAGEIF(O:O,O577,E:E)</f>
        <v>227.77278688524589</v>
      </c>
      <c r="T577" t="str">
        <f t="shared" si="43"/>
        <v>technology</v>
      </c>
      <c r="U577" t="str">
        <f t="shared" si="44"/>
        <v>web</v>
      </c>
    </row>
    <row r="578" spans="1:21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b">
        <f t="shared" si="40"/>
        <v>0</v>
      </c>
      <c r="G578" s="4" t="s">
        <v>8221</v>
      </c>
      <c r="H578" s="4" t="s">
        <v>8224</v>
      </c>
      <c r="I578" s="4" t="s">
        <v>8246</v>
      </c>
      <c r="J578" s="4">
        <v>1427537952</v>
      </c>
      <c r="K578" s="13">
        <f t="shared" si="41"/>
        <v>42091.263333333336</v>
      </c>
      <c r="L578" s="4">
        <v>1422357552</v>
      </c>
      <c r="M578" s="13">
        <f t="shared" si="42"/>
        <v>42031.305</v>
      </c>
      <c r="N578" s="4" t="b">
        <v>0</v>
      </c>
      <c r="O578" s="4">
        <v>1</v>
      </c>
      <c r="P578" s="4" t="b">
        <v>0</v>
      </c>
      <c r="Q578" s="4" t="s">
        <v>8272</v>
      </c>
      <c r="R578" s="17">
        <f>E578/D578*100</f>
        <v>1.25E-3</v>
      </c>
      <c r="S578">
        <f>AVERAGEIF(O:O,O578,E:E)</f>
        <v>50.223295454545458</v>
      </c>
      <c r="T578" t="str">
        <f t="shared" si="43"/>
        <v>technology</v>
      </c>
      <c r="U578" t="str">
        <f t="shared" si="44"/>
        <v>web</v>
      </c>
    </row>
    <row r="579" spans="1:21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b">
        <f t="shared" ref="F579:F642" si="45">IF(E579&gt;=D579,"successful")</f>
        <v>0</v>
      </c>
      <c r="G579" s="4" t="s">
        <v>8221</v>
      </c>
      <c r="H579" s="4" t="s">
        <v>8224</v>
      </c>
      <c r="I579" s="4" t="s">
        <v>8246</v>
      </c>
      <c r="J579" s="4">
        <v>1463753302</v>
      </c>
      <c r="K579" s="13">
        <f t="shared" ref="K579:K642" si="46">(J579/60)/60/24+DATE(1970,1,1)+(-4/24)</f>
        <v>42510.422476851854</v>
      </c>
      <c r="L579" s="4">
        <v>1458569302</v>
      </c>
      <c r="M579" s="13">
        <f t="shared" ref="M579:M642" si="47">(L579/60)/60/24+DATE(1970,1,1)+(-4/24)</f>
        <v>42450.422476851854</v>
      </c>
      <c r="N579" s="4" t="b">
        <v>0</v>
      </c>
      <c r="O579" s="4">
        <v>1</v>
      </c>
      <c r="P579" s="4" t="b">
        <v>0</v>
      </c>
      <c r="Q579" s="4" t="s">
        <v>8272</v>
      </c>
      <c r="R579" s="17">
        <f>E579/D579*100</f>
        <v>0.2</v>
      </c>
      <c r="S579">
        <f>AVERAGEIF(O:O,O579,E:E)</f>
        <v>50.223295454545458</v>
      </c>
      <c r="T579" t="str">
        <f t="shared" ref="T579:T642" si="48">LEFT(Q579,FIND("/",Q579)-1)</f>
        <v>technology</v>
      </c>
      <c r="U579" t="str">
        <f t="shared" ref="U579:U642" si="49">RIGHT(Q579,LEN(Q579)-FIND("/",Q579))</f>
        <v>web</v>
      </c>
    </row>
    <row r="580" spans="1:21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b">
        <f t="shared" si="45"/>
        <v>0</v>
      </c>
      <c r="G580" s="4" t="s">
        <v>8221</v>
      </c>
      <c r="H580" s="4" t="s">
        <v>8225</v>
      </c>
      <c r="I580" s="4" t="s">
        <v>8247</v>
      </c>
      <c r="J580" s="4">
        <v>1441633993</v>
      </c>
      <c r="K580" s="13">
        <f t="shared" si="46"/>
        <v>42254.411956018521</v>
      </c>
      <c r="L580" s="4">
        <v>1439560393</v>
      </c>
      <c r="M580" s="13">
        <f t="shared" si="47"/>
        <v>42230.411956018521</v>
      </c>
      <c r="N580" s="4" t="b">
        <v>0</v>
      </c>
      <c r="O580" s="4">
        <v>7</v>
      </c>
      <c r="P580" s="4" t="b">
        <v>0</v>
      </c>
      <c r="Q580" s="4" t="s">
        <v>8272</v>
      </c>
      <c r="R580" s="17">
        <f>E580/D580*100</f>
        <v>1.12E-2</v>
      </c>
      <c r="S580">
        <f>AVERAGEIF(O:O,O580,E:E)</f>
        <v>705.95522388059703</v>
      </c>
      <c r="T580" t="str">
        <f t="shared" si="48"/>
        <v>technology</v>
      </c>
      <c r="U580" t="str">
        <f t="shared" si="49"/>
        <v>web</v>
      </c>
    </row>
    <row r="581" spans="1:21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b">
        <f t="shared" si="45"/>
        <v>0</v>
      </c>
      <c r="G581" s="4" t="s">
        <v>8221</v>
      </c>
      <c r="H581" s="4" t="s">
        <v>8224</v>
      </c>
      <c r="I581" s="4" t="s">
        <v>8246</v>
      </c>
      <c r="J581" s="4">
        <v>1419539223</v>
      </c>
      <c r="K581" s="13">
        <f t="shared" si="46"/>
        <v>41998.68545138889</v>
      </c>
      <c r="L581" s="4">
        <v>1416947223</v>
      </c>
      <c r="M581" s="13">
        <f t="shared" si="47"/>
        <v>41968.68545138889</v>
      </c>
      <c r="N581" s="4" t="b">
        <v>0</v>
      </c>
      <c r="O581" s="4">
        <v>5</v>
      </c>
      <c r="P581" s="4" t="b">
        <v>0</v>
      </c>
      <c r="Q581" s="4" t="s">
        <v>8272</v>
      </c>
      <c r="R581" s="17">
        <f>E581/D581*100</f>
        <v>1.4583333333333333</v>
      </c>
      <c r="S581">
        <f>AVERAGEIF(O:O,O581,E:E)</f>
        <v>347.37</v>
      </c>
      <c r="T581" t="str">
        <f t="shared" si="48"/>
        <v>technology</v>
      </c>
      <c r="U581" t="str">
        <f t="shared" si="49"/>
        <v>web</v>
      </c>
    </row>
    <row r="582" spans="1:21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b">
        <f t="shared" si="45"/>
        <v>0</v>
      </c>
      <c r="G582" s="4" t="s">
        <v>8221</v>
      </c>
      <c r="H582" s="4" t="s">
        <v>8224</v>
      </c>
      <c r="I582" s="4" t="s">
        <v>8246</v>
      </c>
      <c r="J582" s="4">
        <v>1474580867</v>
      </c>
      <c r="K582" s="13">
        <f t="shared" si="46"/>
        <v>42635.741516203707</v>
      </c>
      <c r="L582" s="4">
        <v>1471988867</v>
      </c>
      <c r="M582" s="13">
        <f t="shared" si="47"/>
        <v>42605.741516203707</v>
      </c>
      <c r="N582" s="4" t="b">
        <v>0</v>
      </c>
      <c r="O582" s="4">
        <v>1</v>
      </c>
      <c r="P582" s="4" t="b">
        <v>0</v>
      </c>
      <c r="Q582" s="4" t="s">
        <v>8272</v>
      </c>
      <c r="R582" s="17">
        <f>E582/D582*100</f>
        <v>3.3333333333333333E-2</v>
      </c>
      <c r="S582">
        <f>AVERAGEIF(O:O,O582,E:E)</f>
        <v>50.223295454545458</v>
      </c>
      <c r="T582" t="str">
        <f t="shared" si="48"/>
        <v>technology</v>
      </c>
      <c r="U582" t="str">
        <f t="shared" si="49"/>
        <v>web</v>
      </c>
    </row>
    <row r="583" spans="1:21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b">
        <f t="shared" si="45"/>
        <v>0</v>
      </c>
      <c r="G583" s="4" t="s">
        <v>8221</v>
      </c>
      <c r="H583" s="4" t="s">
        <v>8224</v>
      </c>
      <c r="I583" s="4" t="s">
        <v>8246</v>
      </c>
      <c r="J583" s="4">
        <v>1438474704</v>
      </c>
      <c r="K583" s="13">
        <f t="shared" si="46"/>
        <v>42217.846111111117</v>
      </c>
      <c r="L583" s="4">
        <v>1435882704</v>
      </c>
      <c r="M583" s="13">
        <f t="shared" si="47"/>
        <v>42187.846111111117</v>
      </c>
      <c r="N583" s="4" t="b">
        <v>0</v>
      </c>
      <c r="O583" s="4">
        <v>0</v>
      </c>
      <c r="P583" s="4" t="b">
        <v>0</v>
      </c>
      <c r="Q583" s="4" t="s">
        <v>8272</v>
      </c>
      <c r="R583" s="17">
        <f>E583/D583*100</f>
        <v>0</v>
      </c>
      <c r="S583">
        <f>AVERAGEIF(O:O,O583,E:E)</f>
        <v>0</v>
      </c>
      <c r="T583" t="str">
        <f t="shared" si="48"/>
        <v>technology</v>
      </c>
      <c r="U583" t="str">
        <f t="shared" si="49"/>
        <v>web</v>
      </c>
    </row>
    <row r="584" spans="1:21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b">
        <f t="shared" si="45"/>
        <v>0</v>
      </c>
      <c r="G584" s="4" t="s">
        <v>8221</v>
      </c>
      <c r="H584" s="4" t="s">
        <v>8224</v>
      </c>
      <c r="I584" s="4" t="s">
        <v>8246</v>
      </c>
      <c r="J584" s="4">
        <v>1426442400</v>
      </c>
      <c r="K584" s="13">
        <f t="shared" si="46"/>
        <v>42078.583333333336</v>
      </c>
      <c r="L584" s="4">
        <v>1424454319</v>
      </c>
      <c r="M584" s="13">
        <f t="shared" si="47"/>
        <v>42055.573136574072</v>
      </c>
      <c r="N584" s="4" t="b">
        <v>0</v>
      </c>
      <c r="O584" s="4">
        <v>0</v>
      </c>
      <c r="P584" s="4" t="b">
        <v>0</v>
      </c>
      <c r="Q584" s="4" t="s">
        <v>8272</v>
      </c>
      <c r="R584" s="17">
        <f>E584/D584*100</f>
        <v>0</v>
      </c>
      <c r="S584">
        <f>AVERAGEIF(O:O,O584,E:E)</f>
        <v>0</v>
      </c>
      <c r="T584" t="str">
        <f t="shared" si="48"/>
        <v>technology</v>
      </c>
      <c r="U584" t="str">
        <f t="shared" si="49"/>
        <v>web</v>
      </c>
    </row>
    <row r="585" spans="1:21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b">
        <f t="shared" si="45"/>
        <v>0</v>
      </c>
      <c r="G585" s="4" t="s">
        <v>8221</v>
      </c>
      <c r="H585" s="4" t="s">
        <v>8224</v>
      </c>
      <c r="I585" s="4" t="s">
        <v>8246</v>
      </c>
      <c r="J585" s="4">
        <v>1426800687</v>
      </c>
      <c r="K585" s="13">
        <f t="shared" si="46"/>
        <v>42082.730173611119</v>
      </c>
      <c r="L585" s="4">
        <v>1424212287</v>
      </c>
      <c r="M585" s="13">
        <f t="shared" si="47"/>
        <v>42052.771840277775</v>
      </c>
      <c r="N585" s="4" t="b">
        <v>0</v>
      </c>
      <c r="O585" s="4">
        <v>1</v>
      </c>
      <c r="P585" s="4" t="b">
        <v>0</v>
      </c>
      <c r="Q585" s="4" t="s">
        <v>8272</v>
      </c>
      <c r="R585" s="17">
        <f>E585/D585*100</f>
        <v>1.1111111111111112E-2</v>
      </c>
      <c r="S585">
        <f>AVERAGEIF(O:O,O585,E:E)</f>
        <v>50.223295454545458</v>
      </c>
      <c r="T585" t="str">
        <f t="shared" si="48"/>
        <v>technology</v>
      </c>
      <c r="U585" t="str">
        <f t="shared" si="49"/>
        <v>web</v>
      </c>
    </row>
    <row r="586" spans="1:21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b">
        <f t="shared" si="45"/>
        <v>0</v>
      </c>
      <c r="G586" s="4" t="s">
        <v>8221</v>
      </c>
      <c r="H586" s="4" t="s">
        <v>8224</v>
      </c>
      <c r="I586" s="4" t="s">
        <v>8246</v>
      </c>
      <c r="J586" s="4">
        <v>1426522316</v>
      </c>
      <c r="K586" s="13">
        <f t="shared" si="46"/>
        <v>42079.508287037039</v>
      </c>
      <c r="L586" s="4">
        <v>1423933916</v>
      </c>
      <c r="M586" s="13">
        <f t="shared" si="47"/>
        <v>42049.549953703703</v>
      </c>
      <c r="N586" s="4" t="b">
        <v>0</v>
      </c>
      <c r="O586" s="4">
        <v>2</v>
      </c>
      <c r="P586" s="4" t="b">
        <v>0</v>
      </c>
      <c r="Q586" s="4" t="s">
        <v>8272</v>
      </c>
      <c r="R586" s="17">
        <f>E586/D586*100</f>
        <v>1</v>
      </c>
      <c r="S586">
        <f>AVERAGEIF(O:O,O586,E:E)</f>
        <v>91.389593023255813</v>
      </c>
      <c r="T586" t="str">
        <f t="shared" si="48"/>
        <v>technology</v>
      </c>
      <c r="U586" t="str">
        <f t="shared" si="49"/>
        <v>web</v>
      </c>
    </row>
    <row r="587" spans="1:21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b">
        <f t="shared" si="45"/>
        <v>0</v>
      </c>
      <c r="G587" s="4" t="s">
        <v>8221</v>
      </c>
      <c r="H587" s="4" t="s">
        <v>8225</v>
      </c>
      <c r="I587" s="4" t="s">
        <v>8247</v>
      </c>
      <c r="J587" s="4">
        <v>1448928000</v>
      </c>
      <c r="K587" s="13">
        <f t="shared" si="46"/>
        <v>42338.833333333336</v>
      </c>
      <c r="L587" s="4">
        <v>1444123377</v>
      </c>
      <c r="M587" s="13">
        <f t="shared" si="47"/>
        <v>42283.224270833336</v>
      </c>
      <c r="N587" s="4" t="b">
        <v>0</v>
      </c>
      <c r="O587" s="4">
        <v>0</v>
      </c>
      <c r="P587" s="4" t="b">
        <v>0</v>
      </c>
      <c r="Q587" s="4" t="s">
        <v>8272</v>
      </c>
      <c r="R587" s="17">
        <f>E587/D587*100</f>
        <v>0</v>
      </c>
      <c r="S587">
        <f>AVERAGEIF(O:O,O587,E:E)</f>
        <v>0</v>
      </c>
      <c r="T587" t="str">
        <f t="shared" si="48"/>
        <v>technology</v>
      </c>
      <c r="U587" t="str">
        <f t="shared" si="49"/>
        <v>web</v>
      </c>
    </row>
    <row r="588" spans="1:21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b">
        <f t="shared" si="45"/>
        <v>0</v>
      </c>
      <c r="G588" s="4" t="s">
        <v>8221</v>
      </c>
      <c r="H588" s="4" t="s">
        <v>8224</v>
      </c>
      <c r="I588" s="4" t="s">
        <v>8246</v>
      </c>
      <c r="J588" s="4">
        <v>1424032207</v>
      </c>
      <c r="K588" s="13">
        <f t="shared" si="46"/>
        <v>42050.687581018523</v>
      </c>
      <c r="L588" s="4">
        <v>1421440207</v>
      </c>
      <c r="M588" s="13">
        <f t="shared" si="47"/>
        <v>42020.687581018523</v>
      </c>
      <c r="N588" s="4" t="b">
        <v>0</v>
      </c>
      <c r="O588" s="4">
        <v>4</v>
      </c>
      <c r="P588" s="4" t="b">
        <v>0</v>
      </c>
      <c r="Q588" s="4" t="s">
        <v>8272</v>
      </c>
      <c r="R588" s="17">
        <f>E588/D588*100</f>
        <v>0.55999999999999994</v>
      </c>
      <c r="S588">
        <f>AVERAGEIF(O:O,O588,E:E)</f>
        <v>227.77278688524589</v>
      </c>
      <c r="T588" t="str">
        <f t="shared" si="48"/>
        <v>technology</v>
      </c>
      <c r="U588" t="str">
        <f t="shared" si="49"/>
        <v>web</v>
      </c>
    </row>
    <row r="589" spans="1:21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b">
        <f t="shared" si="45"/>
        <v>0</v>
      </c>
      <c r="G589" s="4" t="s">
        <v>8221</v>
      </c>
      <c r="H589" s="4" t="s">
        <v>8229</v>
      </c>
      <c r="I589" s="4" t="s">
        <v>8251</v>
      </c>
      <c r="J589" s="4">
        <v>1429207833</v>
      </c>
      <c r="K589" s="13">
        <f t="shared" si="46"/>
        <v>42110.590659722227</v>
      </c>
      <c r="L589" s="4">
        <v>1426615833</v>
      </c>
      <c r="M589" s="13">
        <f t="shared" si="47"/>
        <v>42080.590659722227</v>
      </c>
      <c r="N589" s="4" t="b">
        <v>0</v>
      </c>
      <c r="O589" s="4">
        <v>7</v>
      </c>
      <c r="P589" s="4" t="b">
        <v>0</v>
      </c>
      <c r="Q589" s="4" t="s">
        <v>8272</v>
      </c>
      <c r="R589" s="17">
        <f>E589/D589*100</f>
        <v>9.0833333333333339</v>
      </c>
      <c r="S589">
        <f>AVERAGEIF(O:O,O589,E:E)</f>
        <v>705.95522388059703</v>
      </c>
      <c r="T589" t="str">
        <f t="shared" si="48"/>
        <v>technology</v>
      </c>
      <c r="U589" t="str">
        <f t="shared" si="49"/>
        <v>web</v>
      </c>
    </row>
    <row r="590" spans="1:21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b">
        <f t="shared" si="45"/>
        <v>0</v>
      </c>
      <c r="G590" s="4" t="s">
        <v>8221</v>
      </c>
      <c r="H590" s="4" t="s">
        <v>8237</v>
      </c>
      <c r="I590" s="4" t="s">
        <v>8249</v>
      </c>
      <c r="J590" s="4">
        <v>1479410886</v>
      </c>
      <c r="K590" s="13">
        <f t="shared" si="46"/>
        <v>42691.644513888888</v>
      </c>
      <c r="L590" s="4">
        <v>1474223286</v>
      </c>
      <c r="M590" s="13">
        <f t="shared" si="47"/>
        <v>42631.602847222232</v>
      </c>
      <c r="N590" s="4" t="b">
        <v>0</v>
      </c>
      <c r="O590" s="4">
        <v>2</v>
      </c>
      <c r="P590" s="4" t="b">
        <v>0</v>
      </c>
      <c r="Q590" s="4" t="s">
        <v>8272</v>
      </c>
      <c r="R590" s="17">
        <f>E590/D590*100</f>
        <v>3.3444444444444441</v>
      </c>
      <c r="S590">
        <f>AVERAGEIF(O:O,O590,E:E)</f>
        <v>91.389593023255813</v>
      </c>
      <c r="T590" t="str">
        <f t="shared" si="48"/>
        <v>technology</v>
      </c>
      <c r="U590" t="str">
        <f t="shared" si="49"/>
        <v>web</v>
      </c>
    </row>
    <row r="591" spans="1:21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b">
        <f t="shared" si="45"/>
        <v>0</v>
      </c>
      <c r="G591" s="4" t="s">
        <v>8221</v>
      </c>
      <c r="H591" s="4" t="s">
        <v>8224</v>
      </c>
      <c r="I591" s="4" t="s">
        <v>8246</v>
      </c>
      <c r="J591" s="4">
        <v>1436366699</v>
      </c>
      <c r="K591" s="13">
        <f t="shared" si="46"/>
        <v>42193.447905092595</v>
      </c>
      <c r="L591" s="4">
        <v>1435070699</v>
      </c>
      <c r="M591" s="13">
        <f t="shared" si="47"/>
        <v>42178.447905092595</v>
      </c>
      <c r="N591" s="4" t="b">
        <v>0</v>
      </c>
      <c r="O591" s="4">
        <v>1</v>
      </c>
      <c r="P591" s="4" t="b">
        <v>0</v>
      </c>
      <c r="Q591" s="4" t="s">
        <v>8272</v>
      </c>
      <c r="R591" s="17">
        <f>E591/D591*100</f>
        <v>1.3333333333333334E-2</v>
      </c>
      <c r="S591">
        <f>AVERAGEIF(O:O,O591,E:E)</f>
        <v>50.223295454545458</v>
      </c>
      <c r="T591" t="str">
        <f t="shared" si="48"/>
        <v>technology</v>
      </c>
      <c r="U591" t="str">
        <f t="shared" si="49"/>
        <v>web</v>
      </c>
    </row>
    <row r="592" spans="1:21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b">
        <f t="shared" si="45"/>
        <v>0</v>
      </c>
      <c r="G592" s="4" t="s">
        <v>8221</v>
      </c>
      <c r="H592" s="4" t="s">
        <v>8225</v>
      </c>
      <c r="I592" s="4" t="s">
        <v>8247</v>
      </c>
      <c r="J592" s="4">
        <v>1454936460</v>
      </c>
      <c r="K592" s="13">
        <f t="shared" si="46"/>
        <v>42408.375694444447</v>
      </c>
      <c r="L592" s="4">
        <v>1452259131</v>
      </c>
      <c r="M592" s="13">
        <f t="shared" si="47"/>
        <v>42377.388090277782</v>
      </c>
      <c r="N592" s="4" t="b">
        <v>0</v>
      </c>
      <c r="O592" s="4">
        <v>9</v>
      </c>
      <c r="P592" s="4" t="b">
        <v>0</v>
      </c>
      <c r="Q592" s="4" t="s">
        <v>8272</v>
      </c>
      <c r="R592" s="17">
        <f>E592/D592*100</f>
        <v>4.46</v>
      </c>
      <c r="S592">
        <f>AVERAGEIF(O:O,O592,E:E)</f>
        <v>751.21245614035092</v>
      </c>
      <c r="T592" t="str">
        <f t="shared" si="48"/>
        <v>technology</v>
      </c>
      <c r="U592" t="str">
        <f t="shared" si="49"/>
        <v>web</v>
      </c>
    </row>
    <row r="593" spans="1:21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b">
        <f t="shared" si="45"/>
        <v>0</v>
      </c>
      <c r="G593" s="4" t="s">
        <v>8221</v>
      </c>
      <c r="H593" s="4" t="s">
        <v>8224</v>
      </c>
      <c r="I593" s="4" t="s">
        <v>8246</v>
      </c>
      <c r="J593" s="4">
        <v>1437570130</v>
      </c>
      <c r="K593" s="13">
        <f t="shared" si="46"/>
        <v>42207.376504629632</v>
      </c>
      <c r="L593" s="4">
        <v>1434978130</v>
      </c>
      <c r="M593" s="13">
        <f t="shared" si="47"/>
        <v>42177.376504629632</v>
      </c>
      <c r="N593" s="4" t="b">
        <v>0</v>
      </c>
      <c r="O593" s="4">
        <v>2</v>
      </c>
      <c r="P593" s="4" t="b">
        <v>0</v>
      </c>
      <c r="Q593" s="4" t="s">
        <v>8272</v>
      </c>
      <c r="R593" s="17">
        <f>E593/D593*100</f>
        <v>6.0999999999999999E-2</v>
      </c>
      <c r="S593">
        <f>AVERAGEIF(O:O,O593,E:E)</f>
        <v>91.389593023255813</v>
      </c>
      <c r="T593" t="str">
        <f t="shared" si="48"/>
        <v>technology</v>
      </c>
      <c r="U593" t="str">
        <f t="shared" si="49"/>
        <v>web</v>
      </c>
    </row>
    <row r="594" spans="1:21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b">
        <f t="shared" si="45"/>
        <v>0</v>
      </c>
      <c r="G594" s="4" t="s">
        <v>8221</v>
      </c>
      <c r="H594" s="4" t="s">
        <v>8224</v>
      </c>
      <c r="I594" s="4" t="s">
        <v>8246</v>
      </c>
      <c r="J594" s="4">
        <v>1417584860</v>
      </c>
      <c r="K594" s="13">
        <f t="shared" si="46"/>
        <v>41976.065509259257</v>
      </c>
      <c r="L594" s="4">
        <v>1414992860</v>
      </c>
      <c r="M594" s="13">
        <f t="shared" si="47"/>
        <v>41946.065509259264</v>
      </c>
      <c r="N594" s="4" t="b">
        <v>0</v>
      </c>
      <c r="O594" s="4">
        <v>1</v>
      </c>
      <c r="P594" s="4" t="b">
        <v>0</v>
      </c>
      <c r="Q594" s="4" t="s">
        <v>8272</v>
      </c>
      <c r="R594" s="17">
        <f>E594/D594*100</f>
        <v>3.3333333333333335</v>
      </c>
      <c r="S594">
        <f>AVERAGEIF(O:O,O594,E:E)</f>
        <v>50.223295454545458</v>
      </c>
      <c r="T594" t="str">
        <f t="shared" si="48"/>
        <v>technology</v>
      </c>
      <c r="U594" t="str">
        <f t="shared" si="49"/>
        <v>web</v>
      </c>
    </row>
    <row r="595" spans="1:21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b">
        <f t="shared" si="45"/>
        <v>0</v>
      </c>
      <c r="G595" s="4" t="s">
        <v>8221</v>
      </c>
      <c r="H595" s="4" t="s">
        <v>8225</v>
      </c>
      <c r="I595" s="4" t="s">
        <v>8247</v>
      </c>
      <c r="J595" s="4">
        <v>1428333345</v>
      </c>
      <c r="K595" s="13">
        <f t="shared" si="46"/>
        <v>42100.469270833339</v>
      </c>
      <c r="L595" s="4">
        <v>1425744945</v>
      </c>
      <c r="M595" s="13">
        <f t="shared" si="47"/>
        <v>42070.510937500003</v>
      </c>
      <c r="N595" s="4" t="b">
        <v>0</v>
      </c>
      <c r="O595" s="4">
        <v>7</v>
      </c>
      <c r="P595" s="4" t="b">
        <v>0</v>
      </c>
      <c r="Q595" s="4" t="s">
        <v>8272</v>
      </c>
      <c r="R595" s="17">
        <f>E595/D595*100</f>
        <v>23</v>
      </c>
      <c r="S595">
        <f>AVERAGEIF(O:O,O595,E:E)</f>
        <v>705.95522388059703</v>
      </c>
      <c r="T595" t="str">
        <f t="shared" si="48"/>
        <v>technology</v>
      </c>
      <c r="U595" t="str">
        <f t="shared" si="49"/>
        <v>web</v>
      </c>
    </row>
    <row r="596" spans="1:21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b">
        <f t="shared" si="45"/>
        <v>0</v>
      </c>
      <c r="G596" s="4" t="s">
        <v>8221</v>
      </c>
      <c r="H596" s="4" t="s">
        <v>8224</v>
      </c>
      <c r="I596" s="4" t="s">
        <v>8246</v>
      </c>
      <c r="J596" s="4">
        <v>1460832206</v>
      </c>
      <c r="K596" s="13">
        <f t="shared" si="46"/>
        <v>42476.613495370373</v>
      </c>
      <c r="L596" s="4">
        <v>1458240206</v>
      </c>
      <c r="M596" s="13">
        <f t="shared" si="47"/>
        <v>42446.613495370373</v>
      </c>
      <c r="N596" s="4" t="b">
        <v>0</v>
      </c>
      <c r="O596" s="4">
        <v>2</v>
      </c>
      <c r="P596" s="4" t="b">
        <v>0</v>
      </c>
      <c r="Q596" s="4" t="s">
        <v>8272</v>
      </c>
      <c r="R596" s="17">
        <f>E596/D596*100</f>
        <v>0.104</v>
      </c>
      <c r="S596">
        <f>AVERAGEIF(O:O,O596,E:E)</f>
        <v>91.389593023255813</v>
      </c>
      <c r="T596" t="str">
        <f t="shared" si="48"/>
        <v>technology</v>
      </c>
      <c r="U596" t="str">
        <f t="shared" si="49"/>
        <v>web</v>
      </c>
    </row>
    <row r="597" spans="1:21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b">
        <f t="shared" si="45"/>
        <v>0</v>
      </c>
      <c r="G597" s="4" t="s">
        <v>8221</v>
      </c>
      <c r="H597" s="4" t="s">
        <v>8224</v>
      </c>
      <c r="I597" s="4" t="s">
        <v>8246</v>
      </c>
      <c r="J597" s="4">
        <v>1430703638</v>
      </c>
      <c r="K597" s="13">
        <f t="shared" si="46"/>
        <v>42127.903217592589</v>
      </c>
      <c r="L597" s="4">
        <v>1426815638</v>
      </c>
      <c r="M597" s="13">
        <f t="shared" si="47"/>
        <v>42082.903217592589</v>
      </c>
      <c r="N597" s="4" t="b">
        <v>0</v>
      </c>
      <c r="O597" s="4">
        <v>8</v>
      </c>
      <c r="P597" s="4" t="b">
        <v>0</v>
      </c>
      <c r="Q597" s="4" t="s">
        <v>8272</v>
      </c>
      <c r="R597" s="17">
        <f>E597/D597*100</f>
        <v>0.42599999999999999</v>
      </c>
      <c r="S597">
        <f>AVERAGEIF(O:O,O597,E:E)</f>
        <v>570.671875</v>
      </c>
      <c r="T597" t="str">
        <f t="shared" si="48"/>
        <v>technology</v>
      </c>
      <c r="U597" t="str">
        <f t="shared" si="49"/>
        <v>web</v>
      </c>
    </row>
    <row r="598" spans="1:21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b">
        <f t="shared" si="45"/>
        <v>0</v>
      </c>
      <c r="G598" s="4" t="s">
        <v>8221</v>
      </c>
      <c r="H598" s="4" t="s">
        <v>8224</v>
      </c>
      <c r="I598" s="4" t="s">
        <v>8246</v>
      </c>
      <c r="J598" s="4">
        <v>1478122292</v>
      </c>
      <c r="K598" s="13">
        <f t="shared" si="46"/>
        <v>42676.730231481481</v>
      </c>
      <c r="L598" s="4">
        <v>1475530292</v>
      </c>
      <c r="M598" s="13">
        <f t="shared" si="47"/>
        <v>42646.730231481481</v>
      </c>
      <c r="N598" s="4" t="b">
        <v>0</v>
      </c>
      <c r="O598" s="4">
        <v>2</v>
      </c>
      <c r="P598" s="4" t="b">
        <v>0</v>
      </c>
      <c r="Q598" s="4" t="s">
        <v>8272</v>
      </c>
      <c r="R598" s="17">
        <f>E598/D598*100</f>
        <v>0.03</v>
      </c>
      <c r="S598">
        <f>AVERAGEIF(O:O,O598,E:E)</f>
        <v>91.389593023255813</v>
      </c>
      <c r="T598" t="str">
        <f t="shared" si="48"/>
        <v>technology</v>
      </c>
      <c r="U598" t="str">
        <f t="shared" si="49"/>
        <v>web</v>
      </c>
    </row>
    <row r="599" spans="1:21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b">
        <f t="shared" si="45"/>
        <v>0</v>
      </c>
      <c r="G599" s="4" t="s">
        <v>8221</v>
      </c>
      <c r="H599" s="4" t="s">
        <v>8224</v>
      </c>
      <c r="I599" s="4" t="s">
        <v>8246</v>
      </c>
      <c r="J599" s="4">
        <v>1469980800</v>
      </c>
      <c r="K599" s="13">
        <f t="shared" si="46"/>
        <v>42582.500000000007</v>
      </c>
      <c r="L599" s="4">
        <v>1466787335</v>
      </c>
      <c r="M599" s="13">
        <f t="shared" si="47"/>
        <v>42545.538599537038</v>
      </c>
      <c r="N599" s="4" t="b">
        <v>0</v>
      </c>
      <c r="O599" s="4">
        <v>2</v>
      </c>
      <c r="P599" s="4" t="b">
        <v>0</v>
      </c>
      <c r="Q599" s="4" t="s">
        <v>8272</v>
      </c>
      <c r="R599" s="17">
        <f>E599/D599*100</f>
        <v>0.26666666666666666</v>
      </c>
      <c r="S599">
        <f>AVERAGEIF(O:O,O599,E:E)</f>
        <v>91.389593023255813</v>
      </c>
      <c r="T599" t="str">
        <f t="shared" si="48"/>
        <v>technology</v>
      </c>
      <c r="U599" t="str">
        <f t="shared" si="49"/>
        <v>web</v>
      </c>
    </row>
    <row r="600" spans="1:21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b">
        <f t="shared" si="45"/>
        <v>0</v>
      </c>
      <c r="G600" s="4" t="s">
        <v>8221</v>
      </c>
      <c r="H600" s="4" t="s">
        <v>8224</v>
      </c>
      <c r="I600" s="4" t="s">
        <v>8246</v>
      </c>
      <c r="J600" s="4">
        <v>1417737781</v>
      </c>
      <c r="K600" s="13">
        <f t="shared" si="46"/>
        <v>41977.835428240745</v>
      </c>
      <c r="L600" s="4">
        <v>1415145781</v>
      </c>
      <c r="M600" s="13">
        <f t="shared" si="47"/>
        <v>41947.835428240745</v>
      </c>
      <c r="N600" s="4" t="b">
        <v>0</v>
      </c>
      <c r="O600" s="4">
        <v>7</v>
      </c>
      <c r="P600" s="4" t="b">
        <v>0</v>
      </c>
      <c r="Q600" s="4" t="s">
        <v>8272</v>
      </c>
      <c r="R600" s="17">
        <f>E600/D600*100</f>
        <v>34</v>
      </c>
      <c r="S600">
        <f>AVERAGEIF(O:O,O600,E:E)</f>
        <v>705.95522388059703</v>
      </c>
      <c r="T600" t="str">
        <f t="shared" si="48"/>
        <v>technology</v>
      </c>
      <c r="U600" t="str">
        <f t="shared" si="49"/>
        <v>web</v>
      </c>
    </row>
    <row r="601" spans="1:21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b">
        <f t="shared" si="45"/>
        <v>0</v>
      </c>
      <c r="G601" s="4" t="s">
        <v>8221</v>
      </c>
      <c r="H601" s="4" t="s">
        <v>8224</v>
      </c>
      <c r="I601" s="4" t="s">
        <v>8246</v>
      </c>
      <c r="J601" s="4">
        <v>1425827760</v>
      </c>
      <c r="K601" s="13">
        <f t="shared" si="46"/>
        <v>42071.469444444447</v>
      </c>
      <c r="L601" s="4">
        <v>1423769402</v>
      </c>
      <c r="M601" s="13">
        <f t="shared" si="47"/>
        <v>42047.645856481489</v>
      </c>
      <c r="N601" s="4" t="b">
        <v>0</v>
      </c>
      <c r="O601" s="4">
        <v>2</v>
      </c>
      <c r="P601" s="4" t="b">
        <v>0</v>
      </c>
      <c r="Q601" s="4" t="s">
        <v>8272</v>
      </c>
      <c r="R601" s="17">
        <f>E601/D601*100</f>
        <v>6.2E-2</v>
      </c>
      <c r="S601">
        <f>AVERAGEIF(O:O,O601,E:E)</f>
        <v>91.389593023255813</v>
      </c>
      <c r="T601" t="str">
        <f t="shared" si="48"/>
        <v>technology</v>
      </c>
      <c r="U601" t="str">
        <f t="shared" si="49"/>
        <v>web</v>
      </c>
    </row>
    <row r="602" spans="1:21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b">
        <f t="shared" si="45"/>
        <v>0</v>
      </c>
      <c r="G602" s="4" t="s">
        <v>8220</v>
      </c>
      <c r="H602" s="4" t="s">
        <v>8224</v>
      </c>
      <c r="I602" s="4" t="s">
        <v>8246</v>
      </c>
      <c r="J602" s="4">
        <v>1431198562</v>
      </c>
      <c r="K602" s="13">
        <f t="shared" si="46"/>
        <v>42133.631504629629</v>
      </c>
      <c r="L602" s="4">
        <v>1426014562</v>
      </c>
      <c r="M602" s="13">
        <f t="shared" si="47"/>
        <v>42073.631504629629</v>
      </c>
      <c r="N602" s="4" t="b">
        <v>0</v>
      </c>
      <c r="O602" s="4">
        <v>1</v>
      </c>
      <c r="P602" s="4" t="b">
        <v>0</v>
      </c>
      <c r="Q602" s="4" t="s">
        <v>8272</v>
      </c>
      <c r="R602" s="17">
        <f>E602/D602*100</f>
        <v>2</v>
      </c>
      <c r="S602">
        <f>AVERAGEIF(O:O,O602,E:E)</f>
        <v>50.223295454545458</v>
      </c>
      <c r="T602" t="str">
        <f t="shared" si="48"/>
        <v>technology</v>
      </c>
      <c r="U602" t="str">
        <f t="shared" si="49"/>
        <v>web</v>
      </c>
    </row>
    <row r="603" spans="1:21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b">
        <f t="shared" si="45"/>
        <v>0</v>
      </c>
      <c r="G603" s="4" t="s">
        <v>8220</v>
      </c>
      <c r="H603" s="4" t="s">
        <v>8229</v>
      </c>
      <c r="I603" s="4" t="s">
        <v>8251</v>
      </c>
      <c r="J603" s="4">
        <v>1419626139</v>
      </c>
      <c r="K603" s="13">
        <f t="shared" si="46"/>
        <v>41999.691423611112</v>
      </c>
      <c r="L603" s="4">
        <v>1417034139</v>
      </c>
      <c r="M603" s="13">
        <f t="shared" si="47"/>
        <v>41969.691423611112</v>
      </c>
      <c r="N603" s="4" t="b">
        <v>0</v>
      </c>
      <c r="O603" s="4">
        <v>6</v>
      </c>
      <c r="P603" s="4" t="b">
        <v>0</v>
      </c>
      <c r="Q603" s="4" t="s">
        <v>8272</v>
      </c>
      <c r="R603" s="17">
        <f>E603/D603*100</f>
        <v>1.4000000000000001</v>
      </c>
      <c r="S603">
        <f>AVERAGEIF(O:O,O603,E:E)</f>
        <v>740.04042857142861</v>
      </c>
      <c r="T603" t="str">
        <f t="shared" si="48"/>
        <v>technology</v>
      </c>
      <c r="U603" t="str">
        <f t="shared" si="49"/>
        <v>web</v>
      </c>
    </row>
    <row r="604" spans="1:21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b">
        <f t="shared" si="45"/>
        <v>0</v>
      </c>
      <c r="G604" s="4" t="s">
        <v>8220</v>
      </c>
      <c r="H604" s="4" t="s">
        <v>8224</v>
      </c>
      <c r="I604" s="4" t="s">
        <v>8246</v>
      </c>
      <c r="J604" s="4">
        <v>1434654215</v>
      </c>
      <c r="K604" s="13">
        <f t="shared" si="46"/>
        <v>42173.627488425926</v>
      </c>
      <c r="L604" s="4">
        <v>1432062215</v>
      </c>
      <c r="M604" s="13">
        <f t="shared" si="47"/>
        <v>42143.627488425926</v>
      </c>
      <c r="N604" s="4" t="b">
        <v>0</v>
      </c>
      <c r="O604" s="4">
        <v>0</v>
      </c>
      <c r="P604" s="4" t="b">
        <v>0</v>
      </c>
      <c r="Q604" s="4" t="s">
        <v>8272</v>
      </c>
      <c r="R604" s="17">
        <f>E604/D604*100</f>
        <v>0</v>
      </c>
      <c r="S604">
        <f>AVERAGEIF(O:O,O604,E:E)</f>
        <v>0</v>
      </c>
      <c r="T604" t="str">
        <f t="shared" si="48"/>
        <v>technology</v>
      </c>
      <c r="U604" t="str">
        <f t="shared" si="49"/>
        <v>web</v>
      </c>
    </row>
    <row r="605" spans="1:21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b">
        <f t="shared" si="45"/>
        <v>0</v>
      </c>
      <c r="G605" s="4" t="s">
        <v>8220</v>
      </c>
      <c r="H605" s="4" t="s">
        <v>8224</v>
      </c>
      <c r="I605" s="4" t="s">
        <v>8246</v>
      </c>
      <c r="J605" s="4">
        <v>1408029623</v>
      </c>
      <c r="K605" s="13">
        <f t="shared" si="46"/>
        <v>41865.472488425927</v>
      </c>
      <c r="L605" s="4">
        <v>1405437623</v>
      </c>
      <c r="M605" s="13">
        <f t="shared" si="47"/>
        <v>41835.472488425927</v>
      </c>
      <c r="N605" s="4" t="b">
        <v>0</v>
      </c>
      <c r="O605" s="4">
        <v>13</v>
      </c>
      <c r="P605" s="4" t="b">
        <v>0</v>
      </c>
      <c r="Q605" s="4" t="s">
        <v>8272</v>
      </c>
      <c r="R605" s="17">
        <f>E605/D605*100</f>
        <v>3.9334666666666664</v>
      </c>
      <c r="S605">
        <f>AVERAGEIF(O:O,O605,E:E)</f>
        <v>969.35458333333338</v>
      </c>
      <c r="T605" t="str">
        <f t="shared" si="48"/>
        <v>technology</v>
      </c>
      <c r="U605" t="str">
        <f t="shared" si="49"/>
        <v>web</v>
      </c>
    </row>
    <row r="606" spans="1:21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b">
        <f t="shared" si="45"/>
        <v>0</v>
      </c>
      <c r="G606" s="4" t="s">
        <v>8220</v>
      </c>
      <c r="H606" s="4" t="s">
        <v>8224</v>
      </c>
      <c r="I606" s="4" t="s">
        <v>8246</v>
      </c>
      <c r="J606" s="4">
        <v>1409187056</v>
      </c>
      <c r="K606" s="13">
        <f t="shared" si="46"/>
        <v>41878.868703703709</v>
      </c>
      <c r="L606" s="4">
        <v>1406595056</v>
      </c>
      <c r="M606" s="13">
        <f t="shared" si="47"/>
        <v>41848.868703703709</v>
      </c>
      <c r="N606" s="4" t="b">
        <v>0</v>
      </c>
      <c r="O606" s="4">
        <v>0</v>
      </c>
      <c r="P606" s="4" t="b">
        <v>0</v>
      </c>
      <c r="Q606" s="4" t="s">
        <v>8272</v>
      </c>
      <c r="R606" s="17">
        <f>E606/D606*100</f>
        <v>0</v>
      </c>
      <c r="S606">
        <f>AVERAGEIF(O:O,O606,E:E)</f>
        <v>0</v>
      </c>
      <c r="T606" t="str">
        <f t="shared" si="48"/>
        <v>technology</v>
      </c>
      <c r="U606" t="str">
        <f t="shared" si="49"/>
        <v>web</v>
      </c>
    </row>
    <row r="607" spans="1:21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b">
        <f t="shared" si="45"/>
        <v>0</v>
      </c>
      <c r="G607" s="4" t="s">
        <v>8220</v>
      </c>
      <c r="H607" s="4" t="s">
        <v>8224</v>
      </c>
      <c r="I607" s="4" t="s">
        <v>8246</v>
      </c>
      <c r="J607" s="4">
        <v>1440318908</v>
      </c>
      <c r="K607" s="13">
        <f t="shared" si="46"/>
        <v>42239.191064814811</v>
      </c>
      <c r="L607" s="4">
        <v>1436430908</v>
      </c>
      <c r="M607" s="13">
        <f t="shared" si="47"/>
        <v>42194.191064814811</v>
      </c>
      <c r="N607" s="4" t="b">
        <v>0</v>
      </c>
      <c r="O607" s="4">
        <v>8</v>
      </c>
      <c r="P607" s="4" t="b">
        <v>0</v>
      </c>
      <c r="Q607" s="4" t="s">
        <v>8272</v>
      </c>
      <c r="R607" s="17">
        <f>E607/D607*100</f>
        <v>2.62</v>
      </c>
      <c r="S607">
        <f>AVERAGEIF(O:O,O607,E:E)</f>
        <v>570.671875</v>
      </c>
      <c r="T607" t="str">
        <f t="shared" si="48"/>
        <v>technology</v>
      </c>
      <c r="U607" t="str">
        <f t="shared" si="49"/>
        <v>web</v>
      </c>
    </row>
    <row r="608" spans="1:21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b">
        <f t="shared" si="45"/>
        <v>0</v>
      </c>
      <c r="G608" s="4" t="s">
        <v>8220</v>
      </c>
      <c r="H608" s="4" t="s">
        <v>8233</v>
      </c>
      <c r="I608" s="4" t="s">
        <v>8249</v>
      </c>
      <c r="J608" s="4">
        <v>1432479600</v>
      </c>
      <c r="K608" s="13">
        <f t="shared" si="46"/>
        <v>42148.458333333336</v>
      </c>
      <c r="L608" s="4">
        <v>1428507409</v>
      </c>
      <c r="M608" s="13">
        <f t="shared" si="47"/>
        <v>42102.483900462968</v>
      </c>
      <c r="N608" s="4" t="b">
        <v>0</v>
      </c>
      <c r="O608" s="4">
        <v>1</v>
      </c>
      <c r="P608" s="4" t="b">
        <v>0</v>
      </c>
      <c r="Q608" s="4" t="s">
        <v>8272</v>
      </c>
      <c r="R608" s="17">
        <f>E608/D608*100</f>
        <v>0.2</v>
      </c>
      <c r="S608">
        <f>AVERAGEIF(O:O,O608,E:E)</f>
        <v>50.223295454545458</v>
      </c>
      <c r="T608" t="str">
        <f t="shared" si="48"/>
        <v>technology</v>
      </c>
      <c r="U608" t="str">
        <f t="shared" si="49"/>
        <v>web</v>
      </c>
    </row>
    <row r="609" spans="1:21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b">
        <f t="shared" si="45"/>
        <v>0</v>
      </c>
      <c r="G609" s="4" t="s">
        <v>8220</v>
      </c>
      <c r="H609" s="4" t="s">
        <v>8224</v>
      </c>
      <c r="I609" s="4" t="s">
        <v>8246</v>
      </c>
      <c r="J609" s="4">
        <v>1448225336</v>
      </c>
      <c r="K609" s="13">
        <f t="shared" si="46"/>
        <v>42330.700648148151</v>
      </c>
      <c r="L609" s="4">
        <v>1445629736</v>
      </c>
      <c r="M609" s="13">
        <f t="shared" si="47"/>
        <v>42300.658981481487</v>
      </c>
      <c r="N609" s="4" t="b">
        <v>0</v>
      </c>
      <c r="O609" s="4">
        <v>0</v>
      </c>
      <c r="P609" s="4" t="b">
        <v>0</v>
      </c>
      <c r="Q609" s="4" t="s">
        <v>8272</v>
      </c>
      <c r="R609" s="17">
        <f>E609/D609*100</f>
        <v>0</v>
      </c>
      <c r="S609">
        <f>AVERAGEIF(O:O,O609,E:E)</f>
        <v>0</v>
      </c>
      <c r="T609" t="str">
        <f t="shared" si="48"/>
        <v>technology</v>
      </c>
      <c r="U609" t="str">
        <f t="shared" si="49"/>
        <v>web</v>
      </c>
    </row>
    <row r="610" spans="1:21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b">
        <f t="shared" si="45"/>
        <v>0</v>
      </c>
      <c r="G610" s="4" t="s">
        <v>8220</v>
      </c>
      <c r="H610" s="4" t="s">
        <v>8224</v>
      </c>
      <c r="I610" s="4" t="s">
        <v>8246</v>
      </c>
      <c r="J610" s="4">
        <v>1434405980</v>
      </c>
      <c r="K610" s="13">
        <f t="shared" si="46"/>
        <v>42170.75439814815</v>
      </c>
      <c r="L610" s="4">
        <v>1431813980</v>
      </c>
      <c r="M610" s="13">
        <f t="shared" si="47"/>
        <v>42140.75439814815</v>
      </c>
      <c r="N610" s="4" t="b">
        <v>0</v>
      </c>
      <c r="O610" s="4">
        <v>5</v>
      </c>
      <c r="P610" s="4" t="b">
        <v>0</v>
      </c>
      <c r="Q610" s="4" t="s">
        <v>8272</v>
      </c>
      <c r="R610" s="17">
        <f>E610/D610*100</f>
        <v>0.97400000000000009</v>
      </c>
      <c r="S610">
        <f>AVERAGEIF(O:O,O610,E:E)</f>
        <v>347.37</v>
      </c>
      <c r="T610" t="str">
        <f t="shared" si="48"/>
        <v>technology</v>
      </c>
      <c r="U610" t="str">
        <f t="shared" si="49"/>
        <v>web</v>
      </c>
    </row>
    <row r="611" spans="1:21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b">
        <f t="shared" si="45"/>
        <v>0</v>
      </c>
      <c r="G611" s="4" t="s">
        <v>8220</v>
      </c>
      <c r="H611" s="4" t="s">
        <v>8225</v>
      </c>
      <c r="I611" s="4" t="s">
        <v>8247</v>
      </c>
      <c r="J611" s="4">
        <v>1448761744</v>
      </c>
      <c r="K611" s="13">
        <f t="shared" si="46"/>
        <v>42336.909074074072</v>
      </c>
      <c r="L611" s="4">
        <v>1446166144</v>
      </c>
      <c r="M611" s="13">
        <f t="shared" si="47"/>
        <v>42306.867407407415</v>
      </c>
      <c r="N611" s="4" t="b">
        <v>0</v>
      </c>
      <c r="O611" s="4">
        <v>1</v>
      </c>
      <c r="P611" s="4" t="b">
        <v>0</v>
      </c>
      <c r="Q611" s="4" t="s">
        <v>8272</v>
      </c>
      <c r="R611" s="17">
        <f>E611/D611*100</f>
        <v>0.64102564102564097</v>
      </c>
      <c r="S611">
        <f>AVERAGEIF(O:O,O611,E:E)</f>
        <v>50.223295454545458</v>
      </c>
      <c r="T611" t="str">
        <f t="shared" si="48"/>
        <v>technology</v>
      </c>
      <c r="U611" t="str">
        <f t="shared" si="49"/>
        <v>web</v>
      </c>
    </row>
    <row r="612" spans="1:21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b">
        <f t="shared" si="45"/>
        <v>0</v>
      </c>
      <c r="G612" s="4" t="s">
        <v>8220</v>
      </c>
      <c r="H612" s="4" t="s">
        <v>8224</v>
      </c>
      <c r="I612" s="4" t="s">
        <v>8246</v>
      </c>
      <c r="J612" s="4">
        <v>1429732586</v>
      </c>
      <c r="K612" s="13">
        <f t="shared" si="46"/>
        <v>42116.664189814815</v>
      </c>
      <c r="L612" s="4">
        <v>1427140586</v>
      </c>
      <c r="M612" s="13">
        <f t="shared" si="47"/>
        <v>42086.664189814815</v>
      </c>
      <c r="N612" s="4" t="b">
        <v>0</v>
      </c>
      <c r="O612" s="4">
        <v>0</v>
      </c>
      <c r="P612" s="4" t="b">
        <v>0</v>
      </c>
      <c r="Q612" s="4" t="s">
        <v>8272</v>
      </c>
      <c r="R612" s="17">
        <f>E612/D612*100</f>
        <v>0</v>
      </c>
      <c r="S612">
        <f>AVERAGEIF(O:O,O612,E:E)</f>
        <v>0</v>
      </c>
      <c r="T612" t="str">
        <f t="shared" si="48"/>
        <v>technology</v>
      </c>
      <c r="U612" t="str">
        <f t="shared" si="49"/>
        <v>web</v>
      </c>
    </row>
    <row r="613" spans="1:21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b">
        <f t="shared" si="45"/>
        <v>0</v>
      </c>
      <c r="G613" s="4" t="s">
        <v>8220</v>
      </c>
      <c r="H613" s="4" t="s">
        <v>8230</v>
      </c>
      <c r="I613" s="4" t="s">
        <v>8249</v>
      </c>
      <c r="J613" s="4">
        <v>1453210037</v>
      </c>
      <c r="K613" s="13">
        <f t="shared" si="46"/>
        <v>42388.393946759265</v>
      </c>
      <c r="L613" s="4">
        <v>1448026037</v>
      </c>
      <c r="M613" s="13">
        <f t="shared" si="47"/>
        <v>42328.393946759265</v>
      </c>
      <c r="N613" s="4" t="b">
        <v>0</v>
      </c>
      <c r="O613" s="4">
        <v>0</v>
      </c>
      <c r="P613" s="4" t="b">
        <v>0</v>
      </c>
      <c r="Q613" s="4" t="s">
        <v>8272</v>
      </c>
      <c r="R613" s="17">
        <f>E613/D613*100</f>
        <v>0</v>
      </c>
      <c r="S613">
        <f>AVERAGEIF(O:O,O613,E:E)</f>
        <v>0</v>
      </c>
      <c r="T613" t="str">
        <f t="shared" si="48"/>
        <v>technology</v>
      </c>
      <c r="U613" t="str">
        <f t="shared" si="49"/>
        <v>web</v>
      </c>
    </row>
    <row r="614" spans="1:21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b">
        <f t="shared" si="45"/>
        <v>0</v>
      </c>
      <c r="G614" s="4" t="s">
        <v>8220</v>
      </c>
      <c r="H614" s="4" t="s">
        <v>8237</v>
      </c>
      <c r="I614" s="4" t="s">
        <v>8249</v>
      </c>
      <c r="J614" s="4">
        <v>1472777146</v>
      </c>
      <c r="K614" s="13">
        <f t="shared" si="46"/>
        <v>42614.865115740737</v>
      </c>
      <c r="L614" s="4">
        <v>1470185146</v>
      </c>
      <c r="M614" s="13">
        <f t="shared" si="47"/>
        <v>42584.865115740737</v>
      </c>
      <c r="N614" s="4" t="b">
        <v>0</v>
      </c>
      <c r="O614" s="4">
        <v>0</v>
      </c>
      <c r="P614" s="4" t="b">
        <v>0</v>
      </c>
      <c r="Q614" s="4" t="s">
        <v>8272</v>
      </c>
      <c r="R614" s="17">
        <f>E614/D614*100</f>
        <v>0</v>
      </c>
      <c r="S614">
        <f>AVERAGEIF(O:O,O614,E:E)</f>
        <v>0</v>
      </c>
      <c r="T614" t="str">
        <f t="shared" si="48"/>
        <v>technology</v>
      </c>
      <c r="U614" t="str">
        <f t="shared" si="49"/>
        <v>web</v>
      </c>
    </row>
    <row r="615" spans="1:21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b">
        <f t="shared" si="45"/>
        <v>0</v>
      </c>
      <c r="G615" s="4" t="s">
        <v>8220</v>
      </c>
      <c r="H615" s="4" t="s">
        <v>8224</v>
      </c>
      <c r="I615" s="4" t="s">
        <v>8246</v>
      </c>
      <c r="J615" s="4">
        <v>1443675540</v>
      </c>
      <c r="K615" s="13">
        <f t="shared" si="46"/>
        <v>42278.040972222225</v>
      </c>
      <c r="L615" s="4">
        <v>1441022120</v>
      </c>
      <c r="M615" s="13">
        <f t="shared" si="47"/>
        <v>42247.330092592594</v>
      </c>
      <c r="N615" s="4" t="b">
        <v>0</v>
      </c>
      <c r="O615" s="4">
        <v>121</v>
      </c>
      <c r="P615" s="4" t="b">
        <v>0</v>
      </c>
      <c r="Q615" s="4" t="s">
        <v>8272</v>
      </c>
      <c r="R615" s="17">
        <f>E615/D615*100</f>
        <v>21.363333333333333</v>
      </c>
      <c r="S615">
        <f>AVERAGEIF(O:O,O615,E:E)</f>
        <v>10032.75</v>
      </c>
      <c r="T615" t="str">
        <f t="shared" si="48"/>
        <v>technology</v>
      </c>
      <c r="U615" t="str">
        <f t="shared" si="49"/>
        <v>web</v>
      </c>
    </row>
    <row r="616" spans="1:21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b">
        <f t="shared" si="45"/>
        <v>0</v>
      </c>
      <c r="G616" s="4" t="s">
        <v>8220</v>
      </c>
      <c r="H616" s="4" t="s">
        <v>8224</v>
      </c>
      <c r="I616" s="4" t="s">
        <v>8246</v>
      </c>
      <c r="J616" s="4">
        <v>1466731740</v>
      </c>
      <c r="K616" s="13">
        <f t="shared" si="46"/>
        <v>42544.895138888889</v>
      </c>
      <c r="L616" s="4">
        <v>1464139740</v>
      </c>
      <c r="M616" s="13">
        <f t="shared" si="47"/>
        <v>42514.895138888889</v>
      </c>
      <c r="N616" s="4" t="b">
        <v>0</v>
      </c>
      <c r="O616" s="4">
        <v>0</v>
      </c>
      <c r="P616" s="4" t="b">
        <v>0</v>
      </c>
      <c r="Q616" s="4" t="s">
        <v>8272</v>
      </c>
      <c r="R616" s="17">
        <f>E616/D616*100</f>
        <v>0</v>
      </c>
      <c r="S616">
        <f>AVERAGEIF(O:O,O616,E:E)</f>
        <v>0</v>
      </c>
      <c r="T616" t="str">
        <f t="shared" si="48"/>
        <v>technology</v>
      </c>
      <c r="U616" t="str">
        <f t="shared" si="49"/>
        <v>web</v>
      </c>
    </row>
    <row r="617" spans="1:21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b">
        <f t="shared" si="45"/>
        <v>0</v>
      </c>
      <c r="G617" s="4" t="s">
        <v>8220</v>
      </c>
      <c r="H617" s="4" t="s">
        <v>8228</v>
      </c>
      <c r="I617" s="4" t="s">
        <v>8250</v>
      </c>
      <c r="J617" s="4">
        <v>1443149759</v>
      </c>
      <c r="K617" s="13">
        <f t="shared" si="46"/>
        <v>42271.955543981479</v>
      </c>
      <c r="L617" s="4">
        <v>1440557759</v>
      </c>
      <c r="M617" s="13">
        <f t="shared" si="47"/>
        <v>42241.955543981479</v>
      </c>
      <c r="N617" s="4" t="b">
        <v>0</v>
      </c>
      <c r="O617" s="4">
        <v>0</v>
      </c>
      <c r="P617" s="4" t="b">
        <v>0</v>
      </c>
      <c r="Q617" s="4" t="s">
        <v>8272</v>
      </c>
      <c r="R617" s="17">
        <f>E617/D617*100</f>
        <v>0</v>
      </c>
      <c r="S617">
        <f>AVERAGEIF(O:O,O617,E:E)</f>
        <v>0</v>
      </c>
      <c r="T617" t="str">
        <f t="shared" si="48"/>
        <v>technology</v>
      </c>
      <c r="U617" t="str">
        <f t="shared" si="49"/>
        <v>web</v>
      </c>
    </row>
    <row r="618" spans="1:21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b">
        <f t="shared" si="45"/>
        <v>0</v>
      </c>
      <c r="G618" s="4" t="s">
        <v>8220</v>
      </c>
      <c r="H618" s="4" t="s">
        <v>8230</v>
      </c>
      <c r="I618" s="4" t="s">
        <v>8249</v>
      </c>
      <c r="J618" s="4">
        <v>1488013307</v>
      </c>
      <c r="K618" s="13">
        <f t="shared" si="46"/>
        <v>42791.209571759267</v>
      </c>
      <c r="L618" s="4">
        <v>1485421307</v>
      </c>
      <c r="M618" s="13">
        <f t="shared" si="47"/>
        <v>42761.209571759267</v>
      </c>
      <c r="N618" s="4" t="b">
        <v>0</v>
      </c>
      <c r="O618" s="4">
        <v>0</v>
      </c>
      <c r="P618" s="4" t="b">
        <v>0</v>
      </c>
      <c r="Q618" s="4" t="s">
        <v>8272</v>
      </c>
      <c r="R618" s="17">
        <f>E618/D618*100</f>
        <v>0</v>
      </c>
      <c r="S618">
        <f>AVERAGEIF(O:O,O618,E:E)</f>
        <v>0</v>
      </c>
      <c r="T618" t="str">
        <f t="shared" si="48"/>
        <v>technology</v>
      </c>
      <c r="U618" t="str">
        <f t="shared" si="49"/>
        <v>web</v>
      </c>
    </row>
    <row r="619" spans="1:21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b">
        <f t="shared" si="45"/>
        <v>0</v>
      </c>
      <c r="G619" s="4" t="s">
        <v>8220</v>
      </c>
      <c r="H619" s="4" t="s">
        <v>8225</v>
      </c>
      <c r="I619" s="4" t="s">
        <v>8247</v>
      </c>
      <c r="J619" s="4">
        <v>1431072843</v>
      </c>
      <c r="K619" s="13">
        <f t="shared" si="46"/>
        <v>42132.176423611112</v>
      </c>
      <c r="L619" s="4">
        <v>1427184843</v>
      </c>
      <c r="M619" s="13">
        <f t="shared" si="47"/>
        <v>42087.176423611112</v>
      </c>
      <c r="N619" s="4" t="b">
        <v>0</v>
      </c>
      <c r="O619" s="4">
        <v>3</v>
      </c>
      <c r="P619" s="4" t="b">
        <v>0</v>
      </c>
      <c r="Q619" s="4" t="s">
        <v>8272</v>
      </c>
      <c r="R619" s="17">
        <f>E619/D619*100</f>
        <v>3</v>
      </c>
      <c r="S619">
        <f>AVERAGEIF(O:O,O619,E:E)</f>
        <v>191.76785714285714</v>
      </c>
      <c r="T619" t="str">
        <f t="shared" si="48"/>
        <v>technology</v>
      </c>
      <c r="U619" t="str">
        <f t="shared" si="49"/>
        <v>web</v>
      </c>
    </row>
    <row r="620" spans="1:21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b">
        <f t="shared" si="45"/>
        <v>0</v>
      </c>
      <c r="G620" s="4" t="s">
        <v>8220</v>
      </c>
      <c r="H620" s="4" t="s">
        <v>8224</v>
      </c>
      <c r="I620" s="4" t="s">
        <v>8246</v>
      </c>
      <c r="J620" s="4">
        <v>1449689203</v>
      </c>
      <c r="K620" s="13">
        <f t="shared" si="46"/>
        <v>42347.643553240741</v>
      </c>
      <c r="L620" s="4">
        <v>1447097203</v>
      </c>
      <c r="M620" s="13">
        <f t="shared" si="47"/>
        <v>42317.643553240741</v>
      </c>
      <c r="N620" s="4" t="b">
        <v>0</v>
      </c>
      <c r="O620" s="4">
        <v>0</v>
      </c>
      <c r="P620" s="4" t="b">
        <v>0</v>
      </c>
      <c r="Q620" s="4" t="s">
        <v>8272</v>
      </c>
      <c r="R620" s="17">
        <f>E620/D620*100</f>
        <v>0</v>
      </c>
      <c r="S620">
        <f>AVERAGEIF(O:O,O620,E:E)</f>
        <v>0</v>
      </c>
      <c r="T620" t="str">
        <f t="shared" si="48"/>
        <v>technology</v>
      </c>
      <c r="U620" t="str">
        <f t="shared" si="49"/>
        <v>web</v>
      </c>
    </row>
    <row r="621" spans="1:21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b">
        <f t="shared" si="45"/>
        <v>0</v>
      </c>
      <c r="G621" s="4" t="s">
        <v>8220</v>
      </c>
      <c r="H621" s="4" t="s">
        <v>8224</v>
      </c>
      <c r="I621" s="4" t="s">
        <v>8246</v>
      </c>
      <c r="J621" s="4">
        <v>1416933390</v>
      </c>
      <c r="K621" s="13">
        <f t="shared" si="46"/>
        <v>41968.525347222225</v>
      </c>
      <c r="L621" s="4">
        <v>1411745790</v>
      </c>
      <c r="M621" s="13">
        <f t="shared" si="47"/>
        <v>41908.483680555561</v>
      </c>
      <c r="N621" s="4" t="b">
        <v>0</v>
      </c>
      <c r="O621" s="4">
        <v>1</v>
      </c>
      <c r="P621" s="4" t="b">
        <v>0</v>
      </c>
      <c r="Q621" s="4" t="s">
        <v>8272</v>
      </c>
      <c r="R621" s="17">
        <f>E621/D621*100</f>
        <v>3.9999999999999996E-5</v>
      </c>
      <c r="S621">
        <f>AVERAGEIF(O:O,O621,E:E)</f>
        <v>50.223295454545458</v>
      </c>
      <c r="T621" t="str">
        <f t="shared" si="48"/>
        <v>technology</v>
      </c>
      <c r="U621" t="str">
        <f t="shared" si="49"/>
        <v>web</v>
      </c>
    </row>
    <row r="622" spans="1:21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b">
        <f t="shared" si="45"/>
        <v>0</v>
      </c>
      <c r="G622" s="4" t="s">
        <v>8220</v>
      </c>
      <c r="H622" s="4" t="s">
        <v>8229</v>
      </c>
      <c r="I622" s="4" t="s">
        <v>8251</v>
      </c>
      <c r="J622" s="4">
        <v>1408986738</v>
      </c>
      <c r="K622" s="13">
        <f t="shared" si="46"/>
        <v>41876.550208333334</v>
      </c>
      <c r="L622" s="4">
        <v>1405098738</v>
      </c>
      <c r="M622" s="13">
        <f t="shared" si="47"/>
        <v>41831.550208333334</v>
      </c>
      <c r="N622" s="4" t="b">
        <v>0</v>
      </c>
      <c r="O622" s="4">
        <v>1</v>
      </c>
      <c r="P622" s="4" t="b">
        <v>0</v>
      </c>
      <c r="Q622" s="4" t="s">
        <v>8272</v>
      </c>
      <c r="R622" s="17">
        <f>E622/D622*100</f>
        <v>1</v>
      </c>
      <c r="S622">
        <f>AVERAGEIF(O:O,O622,E:E)</f>
        <v>50.223295454545458</v>
      </c>
      <c r="T622" t="str">
        <f t="shared" si="48"/>
        <v>technology</v>
      </c>
      <c r="U622" t="str">
        <f t="shared" si="49"/>
        <v>web</v>
      </c>
    </row>
    <row r="623" spans="1:21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b">
        <f t="shared" si="45"/>
        <v>0</v>
      </c>
      <c r="G623" s="4" t="s">
        <v>8220</v>
      </c>
      <c r="H623" s="4" t="s">
        <v>8224</v>
      </c>
      <c r="I623" s="4" t="s">
        <v>8246</v>
      </c>
      <c r="J623" s="4">
        <v>1467934937</v>
      </c>
      <c r="K623" s="13">
        <f t="shared" si="46"/>
        <v>42558.821030092593</v>
      </c>
      <c r="L623" s="4">
        <v>1465342937</v>
      </c>
      <c r="M623" s="13">
        <f t="shared" si="47"/>
        <v>42528.821030092593</v>
      </c>
      <c r="N623" s="4" t="b">
        <v>0</v>
      </c>
      <c r="O623" s="4">
        <v>3</v>
      </c>
      <c r="P623" s="4" t="b">
        <v>0</v>
      </c>
      <c r="Q623" s="4" t="s">
        <v>8272</v>
      </c>
      <c r="R623" s="17">
        <f>E623/D623*100</f>
        <v>1.044</v>
      </c>
      <c r="S623">
        <f>AVERAGEIF(O:O,O623,E:E)</f>
        <v>191.76785714285714</v>
      </c>
      <c r="T623" t="str">
        <f t="shared" si="48"/>
        <v>technology</v>
      </c>
      <c r="U623" t="str">
        <f t="shared" si="49"/>
        <v>web</v>
      </c>
    </row>
    <row r="624" spans="1:21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b">
        <f t="shared" si="45"/>
        <v>0</v>
      </c>
      <c r="G624" s="4" t="s">
        <v>8220</v>
      </c>
      <c r="H624" s="4" t="s">
        <v>8224</v>
      </c>
      <c r="I624" s="4" t="s">
        <v>8246</v>
      </c>
      <c r="J624" s="4">
        <v>1467398138</v>
      </c>
      <c r="K624" s="13">
        <f t="shared" si="46"/>
        <v>42552.608078703706</v>
      </c>
      <c r="L624" s="4">
        <v>1465670138</v>
      </c>
      <c r="M624" s="13">
        <f t="shared" si="47"/>
        <v>42532.608078703706</v>
      </c>
      <c r="N624" s="4" t="b">
        <v>0</v>
      </c>
      <c r="O624" s="4">
        <v>9</v>
      </c>
      <c r="P624" s="4" t="b">
        <v>0</v>
      </c>
      <c r="Q624" s="4" t="s">
        <v>8272</v>
      </c>
      <c r="R624" s="17">
        <f>E624/D624*100</f>
        <v>5.6833333333333336</v>
      </c>
      <c r="S624">
        <f>AVERAGEIF(O:O,O624,E:E)</f>
        <v>751.21245614035092</v>
      </c>
      <c r="T624" t="str">
        <f t="shared" si="48"/>
        <v>technology</v>
      </c>
      <c r="U624" t="str">
        <f t="shared" si="49"/>
        <v>web</v>
      </c>
    </row>
    <row r="625" spans="1:21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b">
        <f t="shared" si="45"/>
        <v>0</v>
      </c>
      <c r="G625" s="4" t="s">
        <v>8220</v>
      </c>
      <c r="H625" s="4" t="s">
        <v>8226</v>
      </c>
      <c r="I625" s="4" t="s">
        <v>8248</v>
      </c>
      <c r="J625" s="4">
        <v>1432771997</v>
      </c>
      <c r="K625" s="13">
        <f t="shared" si="46"/>
        <v>42151.842557870368</v>
      </c>
      <c r="L625" s="4">
        <v>1430179997</v>
      </c>
      <c r="M625" s="13">
        <f t="shared" si="47"/>
        <v>42121.842557870368</v>
      </c>
      <c r="N625" s="4" t="b">
        <v>0</v>
      </c>
      <c r="O625" s="4">
        <v>0</v>
      </c>
      <c r="P625" s="4" t="b">
        <v>0</v>
      </c>
      <c r="Q625" s="4" t="s">
        <v>8272</v>
      </c>
      <c r="R625" s="17">
        <f>E625/D625*100</f>
        <v>0</v>
      </c>
      <c r="S625">
        <f>AVERAGEIF(O:O,O625,E:E)</f>
        <v>0</v>
      </c>
      <c r="T625" t="str">
        <f t="shared" si="48"/>
        <v>technology</v>
      </c>
      <c r="U625" t="str">
        <f t="shared" si="49"/>
        <v>web</v>
      </c>
    </row>
    <row r="626" spans="1:21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b">
        <f t="shared" si="45"/>
        <v>0</v>
      </c>
      <c r="G626" s="4" t="s">
        <v>8220</v>
      </c>
      <c r="H626" s="4" t="s">
        <v>8224</v>
      </c>
      <c r="I626" s="4" t="s">
        <v>8246</v>
      </c>
      <c r="J626" s="4">
        <v>1431647041</v>
      </c>
      <c r="K626" s="13">
        <f t="shared" si="46"/>
        <v>42138.822233796302</v>
      </c>
      <c r="L626" s="4">
        <v>1429055041</v>
      </c>
      <c r="M626" s="13">
        <f t="shared" si="47"/>
        <v>42108.822233796302</v>
      </c>
      <c r="N626" s="4" t="b">
        <v>0</v>
      </c>
      <c r="O626" s="4">
        <v>0</v>
      </c>
      <c r="P626" s="4" t="b">
        <v>0</v>
      </c>
      <c r="Q626" s="4" t="s">
        <v>8272</v>
      </c>
      <c r="R626" s="17">
        <f>E626/D626*100</f>
        <v>0</v>
      </c>
      <c r="S626">
        <f>AVERAGEIF(O:O,O626,E:E)</f>
        <v>0</v>
      </c>
      <c r="T626" t="str">
        <f t="shared" si="48"/>
        <v>technology</v>
      </c>
      <c r="U626" t="str">
        <f t="shared" si="49"/>
        <v>web</v>
      </c>
    </row>
    <row r="627" spans="1:21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b">
        <f t="shared" si="45"/>
        <v>0</v>
      </c>
      <c r="G627" s="4" t="s">
        <v>8220</v>
      </c>
      <c r="H627" s="4" t="s">
        <v>8229</v>
      </c>
      <c r="I627" s="4" t="s">
        <v>8251</v>
      </c>
      <c r="J627" s="4">
        <v>1490560177</v>
      </c>
      <c r="K627" s="13">
        <f t="shared" si="46"/>
        <v>42820.6872337963</v>
      </c>
      <c r="L627" s="4">
        <v>1487971777</v>
      </c>
      <c r="M627" s="13">
        <f t="shared" si="47"/>
        <v>42790.728900462964</v>
      </c>
      <c r="N627" s="4" t="b">
        <v>0</v>
      </c>
      <c r="O627" s="4">
        <v>0</v>
      </c>
      <c r="P627" s="4" t="b">
        <v>0</v>
      </c>
      <c r="Q627" s="4" t="s">
        <v>8272</v>
      </c>
      <c r="R627" s="17">
        <f>E627/D627*100</f>
        <v>0</v>
      </c>
      <c r="S627">
        <f>AVERAGEIF(O:O,O627,E:E)</f>
        <v>0</v>
      </c>
      <c r="T627" t="str">
        <f t="shared" si="48"/>
        <v>technology</v>
      </c>
      <c r="U627" t="str">
        <f t="shared" si="49"/>
        <v>web</v>
      </c>
    </row>
    <row r="628" spans="1:21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b">
        <f t="shared" si="45"/>
        <v>0</v>
      </c>
      <c r="G628" s="4" t="s">
        <v>8220</v>
      </c>
      <c r="H628" s="4" t="s">
        <v>8224</v>
      </c>
      <c r="I628" s="4" t="s">
        <v>8246</v>
      </c>
      <c r="J628" s="4">
        <v>1439644920</v>
      </c>
      <c r="K628" s="13">
        <f t="shared" si="46"/>
        <v>42231.390277777777</v>
      </c>
      <c r="L628" s="4">
        <v>1436793939</v>
      </c>
      <c r="M628" s="13">
        <f t="shared" si="47"/>
        <v>42198.392812500002</v>
      </c>
      <c r="N628" s="4" t="b">
        <v>0</v>
      </c>
      <c r="O628" s="4">
        <v>39</v>
      </c>
      <c r="P628" s="4" t="b">
        <v>0</v>
      </c>
      <c r="Q628" s="4" t="s">
        <v>8272</v>
      </c>
      <c r="R628" s="17">
        <f>E628/D628*100</f>
        <v>17.380000000000003</v>
      </c>
      <c r="S628">
        <f>AVERAGEIF(O:O,O628,E:E)</f>
        <v>2905.058</v>
      </c>
      <c r="T628" t="str">
        <f t="shared" si="48"/>
        <v>technology</v>
      </c>
      <c r="U628" t="str">
        <f t="shared" si="49"/>
        <v>web</v>
      </c>
    </row>
    <row r="629" spans="1:21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b">
        <f t="shared" si="45"/>
        <v>0</v>
      </c>
      <c r="G629" s="4" t="s">
        <v>8220</v>
      </c>
      <c r="H629" s="4" t="s">
        <v>8235</v>
      </c>
      <c r="I629" s="4" t="s">
        <v>8255</v>
      </c>
      <c r="J629" s="4">
        <v>1457996400</v>
      </c>
      <c r="K629" s="13">
        <f t="shared" si="46"/>
        <v>42443.791666666664</v>
      </c>
      <c r="L629" s="4">
        <v>1452842511</v>
      </c>
      <c r="M629" s="13">
        <f t="shared" si="47"/>
        <v>42384.140173611115</v>
      </c>
      <c r="N629" s="4" t="b">
        <v>0</v>
      </c>
      <c r="O629" s="4">
        <v>1</v>
      </c>
      <c r="P629" s="4" t="b">
        <v>0</v>
      </c>
      <c r="Q629" s="4" t="s">
        <v>8272</v>
      </c>
      <c r="R629" s="17">
        <f>E629/D629*100</f>
        <v>0.02</v>
      </c>
      <c r="S629">
        <f>AVERAGEIF(O:O,O629,E:E)</f>
        <v>50.223295454545458</v>
      </c>
      <c r="T629" t="str">
        <f t="shared" si="48"/>
        <v>technology</v>
      </c>
      <c r="U629" t="str">
        <f t="shared" si="49"/>
        <v>web</v>
      </c>
    </row>
    <row r="630" spans="1:21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b">
        <f t="shared" si="45"/>
        <v>0</v>
      </c>
      <c r="G630" s="4" t="s">
        <v>8220</v>
      </c>
      <c r="H630" s="4" t="s">
        <v>8224</v>
      </c>
      <c r="I630" s="4" t="s">
        <v>8246</v>
      </c>
      <c r="J630" s="4">
        <v>1405269457</v>
      </c>
      <c r="K630" s="13">
        <f t="shared" si="46"/>
        <v>41833.526122685187</v>
      </c>
      <c r="L630" s="4">
        <v>1402677457</v>
      </c>
      <c r="M630" s="13">
        <f t="shared" si="47"/>
        <v>41803.526122685187</v>
      </c>
      <c r="N630" s="4" t="b">
        <v>0</v>
      </c>
      <c r="O630" s="4">
        <v>0</v>
      </c>
      <c r="P630" s="4" t="b">
        <v>0</v>
      </c>
      <c r="Q630" s="4" t="s">
        <v>8272</v>
      </c>
      <c r="R630" s="17">
        <f>E630/D630*100</f>
        <v>0</v>
      </c>
      <c r="S630">
        <f>AVERAGEIF(O:O,O630,E:E)</f>
        <v>0</v>
      </c>
      <c r="T630" t="str">
        <f t="shared" si="48"/>
        <v>technology</v>
      </c>
      <c r="U630" t="str">
        <f t="shared" si="49"/>
        <v>web</v>
      </c>
    </row>
    <row r="631" spans="1:21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b">
        <f t="shared" si="45"/>
        <v>0</v>
      </c>
      <c r="G631" s="4" t="s">
        <v>8220</v>
      </c>
      <c r="H631" s="4" t="s">
        <v>8226</v>
      </c>
      <c r="I631" s="4" t="s">
        <v>8248</v>
      </c>
      <c r="J631" s="4">
        <v>1463239108</v>
      </c>
      <c r="K631" s="13">
        <f t="shared" si="46"/>
        <v>42504.47115740741</v>
      </c>
      <c r="L631" s="4">
        <v>1460647108</v>
      </c>
      <c r="M631" s="13">
        <f t="shared" si="47"/>
        <v>42474.47115740741</v>
      </c>
      <c r="N631" s="4" t="b">
        <v>0</v>
      </c>
      <c r="O631" s="4">
        <v>3</v>
      </c>
      <c r="P631" s="4" t="b">
        <v>0</v>
      </c>
      <c r="Q631" s="4" t="s">
        <v>8272</v>
      </c>
      <c r="R631" s="17">
        <f>E631/D631*100</f>
        <v>0.17500000000000002</v>
      </c>
      <c r="S631">
        <f>AVERAGEIF(O:O,O631,E:E)</f>
        <v>191.76785714285714</v>
      </c>
      <c r="T631" t="str">
        <f t="shared" si="48"/>
        <v>technology</v>
      </c>
      <c r="U631" t="str">
        <f t="shared" si="49"/>
        <v>web</v>
      </c>
    </row>
    <row r="632" spans="1:21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b">
        <f t="shared" si="45"/>
        <v>0</v>
      </c>
      <c r="G632" s="4" t="s">
        <v>8220</v>
      </c>
      <c r="H632" s="4" t="s">
        <v>8224</v>
      </c>
      <c r="I632" s="4" t="s">
        <v>8246</v>
      </c>
      <c r="J632" s="4">
        <v>1441516200</v>
      </c>
      <c r="K632" s="13">
        <f t="shared" si="46"/>
        <v>42253.048611111117</v>
      </c>
      <c r="L632" s="4">
        <v>1438959121</v>
      </c>
      <c r="M632" s="13">
        <f t="shared" si="47"/>
        <v>42223.452789351853</v>
      </c>
      <c r="N632" s="4" t="b">
        <v>0</v>
      </c>
      <c r="O632" s="4">
        <v>1</v>
      </c>
      <c r="P632" s="4" t="b">
        <v>0</v>
      </c>
      <c r="Q632" s="4" t="s">
        <v>8272</v>
      </c>
      <c r="R632" s="17">
        <f>E632/D632*100</f>
        <v>8.3340278356529712E-2</v>
      </c>
      <c r="S632">
        <f>AVERAGEIF(O:O,O632,E:E)</f>
        <v>50.223295454545458</v>
      </c>
      <c r="T632" t="str">
        <f t="shared" si="48"/>
        <v>technology</v>
      </c>
      <c r="U632" t="str">
        <f t="shared" si="49"/>
        <v>web</v>
      </c>
    </row>
    <row r="633" spans="1:21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b">
        <f t="shared" si="45"/>
        <v>0</v>
      </c>
      <c r="G633" s="4" t="s">
        <v>8220</v>
      </c>
      <c r="H633" s="4" t="s">
        <v>8229</v>
      </c>
      <c r="I633" s="4" t="s">
        <v>8251</v>
      </c>
      <c r="J633" s="4">
        <v>1464460329</v>
      </c>
      <c r="K633" s="13">
        <f t="shared" si="46"/>
        <v>42518.605659722227</v>
      </c>
      <c r="L633" s="4">
        <v>1461954729</v>
      </c>
      <c r="M633" s="13">
        <f t="shared" si="47"/>
        <v>42489.605659722227</v>
      </c>
      <c r="N633" s="4" t="b">
        <v>0</v>
      </c>
      <c r="O633" s="4">
        <v>9</v>
      </c>
      <c r="P633" s="4" t="b">
        <v>0</v>
      </c>
      <c r="Q633" s="4" t="s">
        <v>8272</v>
      </c>
      <c r="R633" s="17">
        <f>E633/D633*100</f>
        <v>1.38</v>
      </c>
      <c r="S633">
        <f>AVERAGEIF(O:O,O633,E:E)</f>
        <v>751.21245614035092</v>
      </c>
      <c r="T633" t="str">
        <f t="shared" si="48"/>
        <v>technology</v>
      </c>
      <c r="U633" t="str">
        <f t="shared" si="49"/>
        <v>web</v>
      </c>
    </row>
    <row r="634" spans="1:21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b">
        <f t="shared" si="45"/>
        <v>0</v>
      </c>
      <c r="G634" s="4" t="s">
        <v>8220</v>
      </c>
      <c r="H634" s="4" t="s">
        <v>8233</v>
      </c>
      <c r="I634" s="4" t="s">
        <v>8249</v>
      </c>
      <c r="J634" s="4">
        <v>1448470165</v>
      </c>
      <c r="K634" s="13">
        <f t="shared" si="46"/>
        <v>42333.534317129634</v>
      </c>
      <c r="L634" s="4">
        <v>1445874565</v>
      </c>
      <c r="M634" s="13">
        <f t="shared" si="47"/>
        <v>42303.492650462962</v>
      </c>
      <c r="N634" s="4" t="b">
        <v>0</v>
      </c>
      <c r="O634" s="4">
        <v>0</v>
      </c>
      <c r="P634" s="4" t="b">
        <v>0</v>
      </c>
      <c r="Q634" s="4" t="s">
        <v>8272</v>
      </c>
      <c r="R634" s="17">
        <f>E634/D634*100</f>
        <v>0</v>
      </c>
      <c r="S634">
        <f>AVERAGEIF(O:O,O634,E:E)</f>
        <v>0</v>
      </c>
      <c r="T634" t="str">
        <f t="shared" si="48"/>
        <v>technology</v>
      </c>
      <c r="U634" t="str">
        <f t="shared" si="49"/>
        <v>web</v>
      </c>
    </row>
    <row r="635" spans="1:21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b">
        <f t="shared" si="45"/>
        <v>0</v>
      </c>
      <c r="G635" s="4" t="s">
        <v>8220</v>
      </c>
      <c r="H635" s="4" t="s">
        <v>8224</v>
      </c>
      <c r="I635" s="4" t="s">
        <v>8246</v>
      </c>
      <c r="J635" s="4">
        <v>1466204400</v>
      </c>
      <c r="K635" s="13">
        <f t="shared" si="46"/>
        <v>42538.791666666664</v>
      </c>
      <c r="L635" s="4">
        <v>1463469062</v>
      </c>
      <c r="M635" s="13">
        <f t="shared" si="47"/>
        <v>42507.132662037046</v>
      </c>
      <c r="N635" s="4" t="b">
        <v>0</v>
      </c>
      <c r="O635" s="4">
        <v>25</v>
      </c>
      <c r="P635" s="4" t="b">
        <v>0</v>
      </c>
      <c r="Q635" s="4" t="s">
        <v>8272</v>
      </c>
      <c r="R635" s="17">
        <f>E635/D635*100</f>
        <v>12.45</v>
      </c>
      <c r="S635">
        <f>AVERAGEIF(O:O,O635,E:E)</f>
        <v>1634.83275</v>
      </c>
      <c r="T635" t="str">
        <f t="shared" si="48"/>
        <v>technology</v>
      </c>
      <c r="U635" t="str">
        <f t="shared" si="49"/>
        <v>web</v>
      </c>
    </row>
    <row r="636" spans="1:21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b">
        <f t="shared" si="45"/>
        <v>0</v>
      </c>
      <c r="G636" s="4" t="s">
        <v>8220</v>
      </c>
      <c r="H636" s="4" t="s">
        <v>8224</v>
      </c>
      <c r="I636" s="4" t="s">
        <v>8246</v>
      </c>
      <c r="J636" s="4">
        <v>1424989029</v>
      </c>
      <c r="K636" s="13">
        <f t="shared" si="46"/>
        <v>42061.761909722227</v>
      </c>
      <c r="L636" s="4">
        <v>1422397029</v>
      </c>
      <c r="M636" s="13">
        <f t="shared" si="47"/>
        <v>42031.761909722227</v>
      </c>
      <c r="N636" s="4" t="b">
        <v>0</v>
      </c>
      <c r="O636" s="4">
        <v>1</v>
      </c>
      <c r="P636" s="4" t="b">
        <v>0</v>
      </c>
      <c r="Q636" s="4" t="s">
        <v>8272</v>
      </c>
      <c r="R636" s="17">
        <f>E636/D636*100</f>
        <v>0.02</v>
      </c>
      <c r="S636">
        <f>AVERAGEIF(O:O,O636,E:E)</f>
        <v>50.223295454545458</v>
      </c>
      <c r="T636" t="str">
        <f t="shared" si="48"/>
        <v>technology</v>
      </c>
      <c r="U636" t="str">
        <f t="shared" si="49"/>
        <v>web</v>
      </c>
    </row>
    <row r="637" spans="1:21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b">
        <f t="shared" si="45"/>
        <v>0</v>
      </c>
      <c r="G637" s="4" t="s">
        <v>8220</v>
      </c>
      <c r="H637" s="4" t="s">
        <v>8224</v>
      </c>
      <c r="I637" s="4" t="s">
        <v>8246</v>
      </c>
      <c r="J637" s="4">
        <v>1428804762</v>
      </c>
      <c r="K637" s="13">
        <f t="shared" si="46"/>
        <v>42105.925486111119</v>
      </c>
      <c r="L637" s="4">
        <v>1426212762</v>
      </c>
      <c r="M637" s="13">
        <f t="shared" si="47"/>
        <v>42075.925486111119</v>
      </c>
      <c r="N637" s="4" t="b">
        <v>0</v>
      </c>
      <c r="O637" s="4">
        <v>1</v>
      </c>
      <c r="P637" s="4" t="b">
        <v>0</v>
      </c>
      <c r="Q637" s="4" t="s">
        <v>8272</v>
      </c>
      <c r="R637" s="17">
        <f>E637/D637*100</f>
        <v>8.0000000000000002E-3</v>
      </c>
      <c r="S637">
        <f>AVERAGEIF(O:O,O637,E:E)</f>
        <v>50.223295454545458</v>
      </c>
      <c r="T637" t="str">
        <f t="shared" si="48"/>
        <v>technology</v>
      </c>
      <c r="U637" t="str">
        <f t="shared" si="49"/>
        <v>web</v>
      </c>
    </row>
    <row r="638" spans="1:21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b">
        <f t="shared" si="45"/>
        <v>0</v>
      </c>
      <c r="G638" s="4" t="s">
        <v>8220</v>
      </c>
      <c r="H638" s="4" t="s">
        <v>8225</v>
      </c>
      <c r="I638" s="4" t="s">
        <v>8247</v>
      </c>
      <c r="J638" s="4">
        <v>1433587620</v>
      </c>
      <c r="K638" s="13">
        <f t="shared" si="46"/>
        <v>42161.282638888886</v>
      </c>
      <c r="L638" s="4">
        <v>1430996150</v>
      </c>
      <c r="M638" s="13">
        <f t="shared" si="47"/>
        <v>42131.288773148153</v>
      </c>
      <c r="N638" s="4" t="b">
        <v>0</v>
      </c>
      <c r="O638" s="4">
        <v>1</v>
      </c>
      <c r="P638" s="4" t="b">
        <v>0</v>
      </c>
      <c r="Q638" s="4" t="s">
        <v>8272</v>
      </c>
      <c r="R638" s="17">
        <f>E638/D638*100</f>
        <v>0.2</v>
      </c>
      <c r="S638">
        <f>AVERAGEIF(O:O,O638,E:E)</f>
        <v>50.223295454545458</v>
      </c>
      <c r="T638" t="str">
        <f t="shared" si="48"/>
        <v>technology</v>
      </c>
      <c r="U638" t="str">
        <f t="shared" si="49"/>
        <v>web</v>
      </c>
    </row>
    <row r="639" spans="1:21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b">
        <f t="shared" si="45"/>
        <v>0</v>
      </c>
      <c r="G639" s="4" t="s">
        <v>8220</v>
      </c>
      <c r="H639" s="4" t="s">
        <v>8225</v>
      </c>
      <c r="I639" s="4" t="s">
        <v>8247</v>
      </c>
      <c r="J639" s="4">
        <v>1488063840</v>
      </c>
      <c r="K639" s="13">
        <f t="shared" si="46"/>
        <v>42791.794444444451</v>
      </c>
      <c r="L639" s="4">
        <v>1485558318</v>
      </c>
      <c r="M639" s="13">
        <f t="shared" si="47"/>
        <v>42762.795347222222</v>
      </c>
      <c r="N639" s="4" t="b">
        <v>0</v>
      </c>
      <c r="O639" s="4">
        <v>0</v>
      </c>
      <c r="P639" s="4" t="b">
        <v>0</v>
      </c>
      <c r="Q639" s="4" t="s">
        <v>8272</v>
      </c>
      <c r="R639" s="17">
        <f>E639/D639*100</f>
        <v>0</v>
      </c>
      <c r="S639">
        <f>AVERAGEIF(O:O,O639,E:E)</f>
        <v>0</v>
      </c>
      <c r="T639" t="str">
        <f t="shared" si="48"/>
        <v>technology</v>
      </c>
      <c r="U639" t="str">
        <f t="shared" si="49"/>
        <v>web</v>
      </c>
    </row>
    <row r="640" spans="1:21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b">
        <f t="shared" si="45"/>
        <v>0</v>
      </c>
      <c r="G640" s="4" t="s">
        <v>8220</v>
      </c>
      <c r="H640" s="4" t="s">
        <v>8236</v>
      </c>
      <c r="I640" s="4" t="s">
        <v>8249</v>
      </c>
      <c r="J640" s="4">
        <v>1490447662</v>
      </c>
      <c r="K640" s="13">
        <f t="shared" si="46"/>
        <v>42819.384976851856</v>
      </c>
      <c r="L640" s="4">
        <v>1485267262</v>
      </c>
      <c r="M640" s="13">
        <f t="shared" si="47"/>
        <v>42759.42664351852</v>
      </c>
      <c r="N640" s="4" t="b">
        <v>0</v>
      </c>
      <c r="O640" s="4">
        <v>6</v>
      </c>
      <c r="P640" s="4" t="b">
        <v>0</v>
      </c>
      <c r="Q640" s="4" t="s">
        <v>8272</v>
      </c>
      <c r="R640" s="17">
        <f>E640/D640*100</f>
        <v>9.0000000000000011E-3</v>
      </c>
      <c r="S640">
        <f>AVERAGEIF(O:O,O640,E:E)</f>
        <v>740.04042857142861</v>
      </c>
      <c r="T640" t="str">
        <f t="shared" si="48"/>
        <v>technology</v>
      </c>
      <c r="U640" t="str">
        <f t="shared" si="49"/>
        <v>web</v>
      </c>
    </row>
    <row r="641" spans="1:21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b">
        <f t="shared" si="45"/>
        <v>0</v>
      </c>
      <c r="G641" s="4" t="s">
        <v>8220</v>
      </c>
      <c r="H641" s="4" t="s">
        <v>8224</v>
      </c>
      <c r="I641" s="4" t="s">
        <v>8246</v>
      </c>
      <c r="J641" s="4">
        <v>1413208795</v>
      </c>
      <c r="K641" s="13">
        <f t="shared" si="46"/>
        <v>41925.416608796302</v>
      </c>
      <c r="L641" s="4">
        <v>1408024795</v>
      </c>
      <c r="M641" s="13">
        <f t="shared" si="47"/>
        <v>41865.416608796302</v>
      </c>
      <c r="N641" s="4" t="b">
        <v>0</v>
      </c>
      <c r="O641" s="4">
        <v>1</v>
      </c>
      <c r="P641" s="4" t="b">
        <v>0</v>
      </c>
      <c r="Q641" s="4" t="s">
        <v>8272</v>
      </c>
      <c r="R641" s="17">
        <f>E641/D641*100</f>
        <v>9.9999999999999991E-5</v>
      </c>
      <c r="S641">
        <f>AVERAGEIF(O:O,O641,E:E)</f>
        <v>50.223295454545458</v>
      </c>
      <c r="T641" t="str">
        <f t="shared" si="48"/>
        <v>technology</v>
      </c>
      <c r="U641" t="str">
        <f t="shared" si="49"/>
        <v>web</v>
      </c>
    </row>
    <row r="642" spans="1:21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tr">
        <f t="shared" si="45"/>
        <v>successful</v>
      </c>
      <c r="G642" s="4" t="s">
        <v>8219</v>
      </c>
      <c r="H642" s="4" t="s">
        <v>8230</v>
      </c>
      <c r="I642" s="4" t="s">
        <v>8249</v>
      </c>
      <c r="J642" s="4">
        <v>1480028400</v>
      </c>
      <c r="K642" s="13">
        <f t="shared" si="46"/>
        <v>42698.791666666664</v>
      </c>
      <c r="L642" s="4">
        <v>1478685915</v>
      </c>
      <c r="M642" s="13">
        <f t="shared" si="47"/>
        <v>42683.253645833342</v>
      </c>
      <c r="N642" s="4" t="b">
        <v>0</v>
      </c>
      <c r="O642" s="4">
        <v>2</v>
      </c>
      <c r="P642" s="4" t="b">
        <v>1</v>
      </c>
      <c r="Q642" s="4" t="s">
        <v>8273</v>
      </c>
      <c r="R642" s="17">
        <f>E642/D642*100</f>
        <v>144.28571428571428</v>
      </c>
      <c r="S642">
        <f>AVERAGEIF(O:O,O642,E:E)</f>
        <v>91.389593023255813</v>
      </c>
      <c r="T642" t="str">
        <f t="shared" si="48"/>
        <v>technology</v>
      </c>
      <c r="U642" t="str">
        <f t="shared" si="49"/>
        <v>wearables</v>
      </c>
    </row>
    <row r="643" spans="1:21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tr">
        <f t="shared" ref="F643:F706" si="50">IF(E643&gt;=D643,"successful")</f>
        <v>successful</v>
      </c>
      <c r="G643" s="4" t="s">
        <v>8219</v>
      </c>
      <c r="H643" s="4" t="s">
        <v>8224</v>
      </c>
      <c r="I643" s="4" t="s">
        <v>8246</v>
      </c>
      <c r="J643" s="4">
        <v>1439473248</v>
      </c>
      <c r="K643" s="13">
        <f t="shared" ref="K643:K706" si="51">(J643/60)/60/24+DATE(1970,1,1)+(-4/24)</f>
        <v>42229.403333333335</v>
      </c>
      <c r="L643" s="4">
        <v>1436881248</v>
      </c>
      <c r="M643" s="13">
        <f t="shared" ref="M643:M706" si="52">(L643/60)/60/24+DATE(1970,1,1)+(-4/24)</f>
        <v>42199.403333333335</v>
      </c>
      <c r="N643" s="4" t="b">
        <v>0</v>
      </c>
      <c r="O643" s="4">
        <v>315</v>
      </c>
      <c r="P643" s="4" t="b">
        <v>1</v>
      </c>
      <c r="Q643" s="4" t="s">
        <v>8273</v>
      </c>
      <c r="R643" s="17">
        <f>E643/D643*100</f>
        <v>119.16249999999999</v>
      </c>
      <c r="S643">
        <f>AVERAGEIF(O:O,O643,E:E)</f>
        <v>47665</v>
      </c>
      <c r="T643" t="str">
        <f t="shared" ref="T643:T706" si="53">LEFT(Q643,FIND("/",Q643)-1)</f>
        <v>technology</v>
      </c>
      <c r="U643" t="str">
        <f t="shared" ref="U643:U706" si="54">RIGHT(Q643,LEN(Q643)-FIND("/",Q643))</f>
        <v>wearables</v>
      </c>
    </row>
    <row r="644" spans="1:21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tr">
        <f t="shared" si="50"/>
        <v>successful</v>
      </c>
      <c r="G644" s="4" t="s">
        <v>8219</v>
      </c>
      <c r="H644" s="4" t="s">
        <v>8236</v>
      </c>
      <c r="I644" s="4" t="s">
        <v>8249</v>
      </c>
      <c r="J644" s="4">
        <v>1439998674</v>
      </c>
      <c r="K644" s="13">
        <f t="shared" si="51"/>
        <v>42235.484652777777</v>
      </c>
      <c r="L644" s="4">
        <v>1436888274</v>
      </c>
      <c r="M644" s="13">
        <f t="shared" si="52"/>
        <v>42199.484652777777</v>
      </c>
      <c r="N644" s="4" t="b">
        <v>0</v>
      </c>
      <c r="O644" s="4">
        <v>2174</v>
      </c>
      <c r="P644" s="4" t="b">
        <v>1</v>
      </c>
      <c r="Q644" s="4" t="s">
        <v>8273</v>
      </c>
      <c r="R644" s="17">
        <f>E644/D644*100</f>
        <v>1460.4850000000001</v>
      </c>
      <c r="S644">
        <f>AVERAGEIF(O:O,O644,E:E)</f>
        <v>292097</v>
      </c>
      <c r="T644" t="str">
        <f t="shared" si="53"/>
        <v>technology</v>
      </c>
      <c r="U644" t="str">
        <f t="shared" si="54"/>
        <v>wearables</v>
      </c>
    </row>
    <row r="645" spans="1:21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tr">
        <f t="shared" si="50"/>
        <v>successful</v>
      </c>
      <c r="G645" s="4" t="s">
        <v>8219</v>
      </c>
      <c r="H645" s="4" t="s">
        <v>8224</v>
      </c>
      <c r="I645" s="4" t="s">
        <v>8246</v>
      </c>
      <c r="J645" s="4">
        <v>1433085875</v>
      </c>
      <c r="K645" s="13">
        <f t="shared" si="51"/>
        <v>42155.475405092591</v>
      </c>
      <c r="L645" s="4">
        <v>1428333875</v>
      </c>
      <c r="M645" s="13">
        <f t="shared" si="52"/>
        <v>42100.475405092591</v>
      </c>
      <c r="N645" s="4" t="b">
        <v>0</v>
      </c>
      <c r="O645" s="4">
        <v>152</v>
      </c>
      <c r="P645" s="4" t="b">
        <v>1</v>
      </c>
      <c r="Q645" s="4" t="s">
        <v>8273</v>
      </c>
      <c r="R645" s="17">
        <f>E645/D645*100</f>
        <v>105.80799999999999</v>
      </c>
      <c r="S645">
        <f>AVERAGEIF(O:O,O645,E:E)</f>
        <v>18510</v>
      </c>
      <c r="T645" t="str">
        <f t="shared" si="53"/>
        <v>technology</v>
      </c>
      <c r="U645" t="str">
        <f t="shared" si="54"/>
        <v>wearables</v>
      </c>
    </row>
    <row r="646" spans="1:21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tr">
        <f t="shared" si="50"/>
        <v>successful</v>
      </c>
      <c r="G646" s="4" t="s">
        <v>8219</v>
      </c>
      <c r="H646" s="4" t="s">
        <v>8224</v>
      </c>
      <c r="I646" s="4" t="s">
        <v>8246</v>
      </c>
      <c r="J646" s="4">
        <v>1414544400</v>
      </c>
      <c r="K646" s="13">
        <f t="shared" si="51"/>
        <v>41940.875</v>
      </c>
      <c r="L646" s="4">
        <v>1410883139</v>
      </c>
      <c r="M646" s="13">
        <f t="shared" si="52"/>
        <v>41898.499293981484</v>
      </c>
      <c r="N646" s="4" t="b">
        <v>0</v>
      </c>
      <c r="O646" s="4">
        <v>1021</v>
      </c>
      <c r="P646" s="4" t="b">
        <v>1</v>
      </c>
      <c r="Q646" s="4" t="s">
        <v>8273</v>
      </c>
      <c r="R646" s="17">
        <f>E646/D646*100</f>
        <v>300.11791999999997</v>
      </c>
      <c r="S646">
        <f>AVERAGEIF(O:O,O646,E:E)</f>
        <v>75029.48</v>
      </c>
      <c r="T646" t="str">
        <f t="shared" si="53"/>
        <v>technology</v>
      </c>
      <c r="U646" t="str">
        <f t="shared" si="54"/>
        <v>wearables</v>
      </c>
    </row>
    <row r="647" spans="1:21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tr">
        <f t="shared" si="50"/>
        <v>successful</v>
      </c>
      <c r="G647" s="4" t="s">
        <v>8219</v>
      </c>
      <c r="H647" s="4" t="s">
        <v>8224</v>
      </c>
      <c r="I647" s="4" t="s">
        <v>8246</v>
      </c>
      <c r="J647" s="4">
        <v>1470962274</v>
      </c>
      <c r="K647" s="13">
        <f t="shared" si="51"/>
        <v>42593.859652777777</v>
      </c>
      <c r="L647" s="4">
        <v>1468370274</v>
      </c>
      <c r="M647" s="13">
        <f t="shared" si="52"/>
        <v>42563.859652777777</v>
      </c>
      <c r="N647" s="4" t="b">
        <v>0</v>
      </c>
      <c r="O647" s="4">
        <v>237</v>
      </c>
      <c r="P647" s="4" t="b">
        <v>1</v>
      </c>
      <c r="Q647" s="4" t="s">
        <v>8273</v>
      </c>
      <c r="R647" s="17">
        <f>E647/D647*100</f>
        <v>278.7</v>
      </c>
      <c r="S647">
        <f>AVERAGEIF(O:O,O647,E:E)</f>
        <v>21296.666666666668</v>
      </c>
      <c r="T647" t="str">
        <f t="shared" si="53"/>
        <v>technology</v>
      </c>
      <c r="U647" t="str">
        <f t="shared" si="54"/>
        <v>wearables</v>
      </c>
    </row>
    <row r="648" spans="1:21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tr">
        <f t="shared" si="50"/>
        <v>successful</v>
      </c>
      <c r="G648" s="4" t="s">
        <v>8219</v>
      </c>
      <c r="H648" s="4" t="s">
        <v>8224</v>
      </c>
      <c r="I648" s="4" t="s">
        <v>8246</v>
      </c>
      <c r="J648" s="4">
        <v>1407788867</v>
      </c>
      <c r="K648" s="13">
        <f t="shared" si="51"/>
        <v>41862.685960648152</v>
      </c>
      <c r="L648" s="4">
        <v>1405196867</v>
      </c>
      <c r="M648" s="13">
        <f t="shared" si="52"/>
        <v>41832.685960648152</v>
      </c>
      <c r="N648" s="4" t="b">
        <v>0</v>
      </c>
      <c r="O648" s="4">
        <v>27</v>
      </c>
      <c r="P648" s="4" t="b">
        <v>1</v>
      </c>
      <c r="Q648" s="4" t="s">
        <v>8273</v>
      </c>
      <c r="R648" s="17">
        <f>E648/D648*100</f>
        <v>131.87625</v>
      </c>
      <c r="S648">
        <f>AVERAGEIF(O:O,O648,E:E)</f>
        <v>3204.2722222222224</v>
      </c>
      <c r="T648" t="str">
        <f t="shared" si="53"/>
        <v>technology</v>
      </c>
      <c r="U648" t="str">
        <f t="shared" si="54"/>
        <v>wearables</v>
      </c>
    </row>
    <row r="649" spans="1:21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tr">
        <f t="shared" si="50"/>
        <v>successful</v>
      </c>
      <c r="G649" s="4" t="s">
        <v>8219</v>
      </c>
      <c r="H649" s="4" t="s">
        <v>8229</v>
      </c>
      <c r="I649" s="4" t="s">
        <v>8251</v>
      </c>
      <c r="J649" s="4">
        <v>1458235549</v>
      </c>
      <c r="K649" s="13">
        <f t="shared" si="51"/>
        <v>42446.559594907412</v>
      </c>
      <c r="L649" s="4">
        <v>1455647149</v>
      </c>
      <c r="M649" s="13">
        <f t="shared" si="52"/>
        <v>42416.601261574076</v>
      </c>
      <c r="N649" s="4" t="b">
        <v>0</v>
      </c>
      <c r="O649" s="4">
        <v>17</v>
      </c>
      <c r="P649" s="4" t="b">
        <v>1</v>
      </c>
      <c r="Q649" s="4" t="s">
        <v>8273</v>
      </c>
      <c r="R649" s="17">
        <f>E649/D649*100</f>
        <v>107.05</v>
      </c>
      <c r="S649">
        <f>AVERAGEIF(O:O,O649,E:E)</f>
        <v>1808.7556603773585</v>
      </c>
      <c r="T649" t="str">
        <f t="shared" si="53"/>
        <v>technology</v>
      </c>
      <c r="U649" t="str">
        <f t="shared" si="54"/>
        <v>wearables</v>
      </c>
    </row>
    <row r="650" spans="1:21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tr">
        <f t="shared" si="50"/>
        <v>successful</v>
      </c>
      <c r="G650" s="4" t="s">
        <v>8219</v>
      </c>
      <c r="H650" s="4" t="s">
        <v>8224</v>
      </c>
      <c r="I650" s="4" t="s">
        <v>8246</v>
      </c>
      <c r="J650" s="4">
        <v>1413304708</v>
      </c>
      <c r="K650" s="13">
        <f t="shared" si="51"/>
        <v>41926.526712962965</v>
      </c>
      <c r="L650" s="4">
        <v>1410280708</v>
      </c>
      <c r="M650" s="13">
        <f t="shared" si="52"/>
        <v>41891.526712962965</v>
      </c>
      <c r="N650" s="4" t="b">
        <v>0</v>
      </c>
      <c r="O650" s="4">
        <v>27</v>
      </c>
      <c r="P650" s="4" t="b">
        <v>1</v>
      </c>
      <c r="Q650" s="4" t="s">
        <v>8273</v>
      </c>
      <c r="R650" s="17">
        <f>E650/D650*100</f>
        <v>126.82285714285715</v>
      </c>
      <c r="S650">
        <f>AVERAGEIF(O:O,O650,E:E)</f>
        <v>3204.2722222222224</v>
      </c>
      <c r="T650" t="str">
        <f t="shared" si="53"/>
        <v>technology</v>
      </c>
      <c r="U650" t="str">
        <f t="shared" si="54"/>
        <v>wearables</v>
      </c>
    </row>
    <row r="651" spans="1:21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tr">
        <f t="shared" si="50"/>
        <v>successful</v>
      </c>
      <c r="G651" s="4" t="s">
        <v>8219</v>
      </c>
      <c r="H651" s="4" t="s">
        <v>8224</v>
      </c>
      <c r="I651" s="4" t="s">
        <v>8246</v>
      </c>
      <c r="J651" s="4">
        <v>1410904413</v>
      </c>
      <c r="K651" s="13">
        <f t="shared" si="51"/>
        <v>41898.745520833334</v>
      </c>
      <c r="L651" s="4">
        <v>1409090013</v>
      </c>
      <c r="M651" s="13">
        <f t="shared" si="52"/>
        <v>41877.745520833334</v>
      </c>
      <c r="N651" s="4" t="b">
        <v>0</v>
      </c>
      <c r="O651" s="4">
        <v>82</v>
      </c>
      <c r="P651" s="4" t="b">
        <v>1</v>
      </c>
      <c r="Q651" s="4" t="s">
        <v>8273</v>
      </c>
      <c r="R651" s="17">
        <f>E651/D651*100</f>
        <v>139.96</v>
      </c>
      <c r="S651">
        <f>AVERAGEIF(O:O,O651,E:E)</f>
        <v>5487.2133333333331</v>
      </c>
      <c r="T651" t="str">
        <f t="shared" si="53"/>
        <v>technology</v>
      </c>
      <c r="U651" t="str">
        <f t="shared" si="54"/>
        <v>wearables</v>
      </c>
    </row>
    <row r="652" spans="1:21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tr">
        <f t="shared" si="50"/>
        <v>successful</v>
      </c>
      <c r="G652" s="4" t="s">
        <v>8219</v>
      </c>
      <c r="H652" s="4" t="s">
        <v>8224</v>
      </c>
      <c r="I652" s="4" t="s">
        <v>8246</v>
      </c>
      <c r="J652" s="4">
        <v>1418953984</v>
      </c>
      <c r="K652" s="13">
        <f t="shared" si="51"/>
        <v>41991.911851851859</v>
      </c>
      <c r="L652" s="4">
        <v>1413766384</v>
      </c>
      <c r="M652" s="13">
        <f t="shared" si="52"/>
        <v>41931.870185185187</v>
      </c>
      <c r="N652" s="4" t="b">
        <v>0</v>
      </c>
      <c r="O652" s="4">
        <v>48</v>
      </c>
      <c r="P652" s="4" t="b">
        <v>1</v>
      </c>
      <c r="Q652" s="4" t="s">
        <v>8273</v>
      </c>
      <c r="R652" s="17">
        <f>E652/D652*100</f>
        <v>112.4</v>
      </c>
      <c r="S652">
        <f>AVERAGEIF(O:O,O652,E:E)</f>
        <v>6681.7362499999999</v>
      </c>
      <c r="T652" t="str">
        <f t="shared" si="53"/>
        <v>technology</v>
      </c>
      <c r="U652" t="str">
        <f t="shared" si="54"/>
        <v>wearables</v>
      </c>
    </row>
    <row r="653" spans="1:21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tr">
        <f t="shared" si="50"/>
        <v>successful</v>
      </c>
      <c r="G653" s="4" t="s">
        <v>8219</v>
      </c>
      <c r="H653" s="4" t="s">
        <v>8224</v>
      </c>
      <c r="I653" s="4" t="s">
        <v>8246</v>
      </c>
      <c r="J653" s="4">
        <v>1418430311</v>
      </c>
      <c r="K653" s="13">
        <f t="shared" si="51"/>
        <v>41985.850821759261</v>
      </c>
      <c r="L653" s="4">
        <v>1415838311</v>
      </c>
      <c r="M653" s="13">
        <f t="shared" si="52"/>
        <v>41955.850821759261</v>
      </c>
      <c r="N653" s="4" t="b">
        <v>0</v>
      </c>
      <c r="O653" s="4">
        <v>105</v>
      </c>
      <c r="P653" s="4" t="b">
        <v>1</v>
      </c>
      <c r="Q653" s="4" t="s">
        <v>8273</v>
      </c>
      <c r="R653" s="17">
        <f>E653/D653*100</f>
        <v>100.52799999999999</v>
      </c>
      <c r="S653">
        <f>AVERAGEIF(O:O,O653,E:E)</f>
        <v>11984.666666666666</v>
      </c>
      <c r="T653" t="str">
        <f t="shared" si="53"/>
        <v>technology</v>
      </c>
      <c r="U653" t="str">
        <f t="shared" si="54"/>
        <v>wearables</v>
      </c>
    </row>
    <row r="654" spans="1:21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tr">
        <f t="shared" si="50"/>
        <v>successful</v>
      </c>
      <c r="G654" s="4" t="s">
        <v>8219</v>
      </c>
      <c r="H654" s="4" t="s">
        <v>8224</v>
      </c>
      <c r="I654" s="4" t="s">
        <v>8246</v>
      </c>
      <c r="J654" s="4">
        <v>1480613650</v>
      </c>
      <c r="K654" s="13">
        <f t="shared" si="51"/>
        <v>42705.565393518518</v>
      </c>
      <c r="L654" s="4">
        <v>1478018050</v>
      </c>
      <c r="M654" s="13">
        <f t="shared" si="52"/>
        <v>42675.523726851854</v>
      </c>
      <c r="N654" s="4" t="b">
        <v>0</v>
      </c>
      <c r="O654" s="4">
        <v>28</v>
      </c>
      <c r="P654" s="4" t="b">
        <v>1</v>
      </c>
      <c r="Q654" s="4" t="s">
        <v>8273</v>
      </c>
      <c r="R654" s="17">
        <f>E654/D654*100</f>
        <v>100.46666666666665</v>
      </c>
      <c r="S654">
        <f>AVERAGEIF(O:O,O654,E:E)</f>
        <v>3472.1178947368426</v>
      </c>
      <c r="T654" t="str">
        <f t="shared" si="53"/>
        <v>technology</v>
      </c>
      <c r="U654" t="str">
        <f t="shared" si="54"/>
        <v>wearables</v>
      </c>
    </row>
    <row r="655" spans="1:21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tr">
        <f t="shared" si="50"/>
        <v>successful</v>
      </c>
      <c r="G655" s="4" t="s">
        <v>8219</v>
      </c>
      <c r="H655" s="4" t="s">
        <v>8224</v>
      </c>
      <c r="I655" s="4" t="s">
        <v>8246</v>
      </c>
      <c r="J655" s="4">
        <v>1440082240</v>
      </c>
      <c r="K655" s="13">
        <f t="shared" si="51"/>
        <v>42236.451851851853</v>
      </c>
      <c r="L655" s="4">
        <v>1436885440</v>
      </c>
      <c r="M655" s="13">
        <f t="shared" si="52"/>
        <v>42199.451851851853</v>
      </c>
      <c r="N655" s="4" t="b">
        <v>0</v>
      </c>
      <c r="O655" s="4">
        <v>1107</v>
      </c>
      <c r="P655" s="4" t="b">
        <v>1</v>
      </c>
      <c r="Q655" s="4" t="s">
        <v>8273</v>
      </c>
      <c r="R655" s="17">
        <f>E655/D655*100</f>
        <v>141.446</v>
      </c>
      <c r="S655">
        <f>AVERAGEIF(O:O,O655,E:E)</f>
        <v>106084.5</v>
      </c>
      <c r="T655" t="str">
        <f t="shared" si="53"/>
        <v>technology</v>
      </c>
      <c r="U655" t="str">
        <f t="shared" si="54"/>
        <v>wearables</v>
      </c>
    </row>
    <row r="656" spans="1:21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tr">
        <f t="shared" si="50"/>
        <v>successful</v>
      </c>
      <c r="G656" s="4" t="s">
        <v>8219</v>
      </c>
      <c r="H656" s="4" t="s">
        <v>8224</v>
      </c>
      <c r="I656" s="4" t="s">
        <v>8246</v>
      </c>
      <c r="J656" s="4">
        <v>1436396313</v>
      </c>
      <c r="K656" s="13">
        <f t="shared" si="51"/>
        <v>42193.790659722225</v>
      </c>
      <c r="L656" s="4">
        <v>1433804313</v>
      </c>
      <c r="M656" s="13">
        <f t="shared" si="52"/>
        <v>42163.790659722225</v>
      </c>
      <c r="N656" s="4" t="b">
        <v>0</v>
      </c>
      <c r="O656" s="4">
        <v>1013</v>
      </c>
      <c r="P656" s="4" t="b">
        <v>1</v>
      </c>
      <c r="Q656" s="4" t="s">
        <v>8273</v>
      </c>
      <c r="R656" s="17">
        <f>E656/D656*100</f>
        <v>267.29166666666669</v>
      </c>
      <c r="S656">
        <f>AVERAGEIF(O:O,O656,E:E)</f>
        <v>32075</v>
      </c>
      <c r="T656" t="str">
        <f t="shared" si="53"/>
        <v>technology</v>
      </c>
      <c r="U656" t="str">
        <f t="shared" si="54"/>
        <v>wearables</v>
      </c>
    </row>
    <row r="657" spans="1:21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tr">
        <f t="shared" si="50"/>
        <v>successful</v>
      </c>
      <c r="G657" s="4" t="s">
        <v>8219</v>
      </c>
      <c r="H657" s="4" t="s">
        <v>8224</v>
      </c>
      <c r="I657" s="4" t="s">
        <v>8246</v>
      </c>
      <c r="J657" s="4">
        <v>1426197512</v>
      </c>
      <c r="K657" s="13">
        <f t="shared" si="51"/>
        <v>42075.748981481483</v>
      </c>
      <c r="L657" s="4">
        <v>1423609112</v>
      </c>
      <c r="M657" s="13">
        <f t="shared" si="52"/>
        <v>42045.790648148155</v>
      </c>
      <c r="N657" s="4" t="b">
        <v>0</v>
      </c>
      <c r="O657" s="4">
        <v>274</v>
      </c>
      <c r="P657" s="4" t="b">
        <v>1</v>
      </c>
      <c r="Q657" s="4" t="s">
        <v>8273</v>
      </c>
      <c r="R657" s="17">
        <f>E657/D657*100</f>
        <v>146.88749999999999</v>
      </c>
      <c r="S657">
        <f>AVERAGEIF(O:O,O657,E:E)</f>
        <v>27159</v>
      </c>
      <c r="T657" t="str">
        <f t="shared" si="53"/>
        <v>technology</v>
      </c>
      <c r="U657" t="str">
        <f t="shared" si="54"/>
        <v>wearables</v>
      </c>
    </row>
    <row r="658" spans="1:21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tr">
        <f t="shared" si="50"/>
        <v>successful</v>
      </c>
      <c r="G658" s="4" t="s">
        <v>8219</v>
      </c>
      <c r="H658" s="4" t="s">
        <v>8224</v>
      </c>
      <c r="I658" s="4" t="s">
        <v>8246</v>
      </c>
      <c r="J658" s="4">
        <v>1460917119</v>
      </c>
      <c r="K658" s="13">
        <f t="shared" si="51"/>
        <v>42477.596284722218</v>
      </c>
      <c r="L658" s="4">
        <v>1455736719</v>
      </c>
      <c r="M658" s="13">
        <f t="shared" si="52"/>
        <v>42417.63795138889</v>
      </c>
      <c r="N658" s="4" t="b">
        <v>0</v>
      </c>
      <c r="O658" s="4">
        <v>87</v>
      </c>
      <c r="P658" s="4" t="b">
        <v>1</v>
      </c>
      <c r="Q658" s="4" t="s">
        <v>8273</v>
      </c>
      <c r="R658" s="17">
        <f>E658/D658*100</f>
        <v>213.56</v>
      </c>
      <c r="S658">
        <f>AVERAGEIF(O:O,O658,E:E)</f>
        <v>7158.84</v>
      </c>
      <c r="T658" t="str">
        <f t="shared" si="53"/>
        <v>technology</v>
      </c>
      <c r="U658" t="str">
        <f t="shared" si="54"/>
        <v>wearables</v>
      </c>
    </row>
    <row r="659" spans="1:21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tr">
        <f t="shared" si="50"/>
        <v>successful</v>
      </c>
      <c r="G659" s="4" t="s">
        <v>8219</v>
      </c>
      <c r="H659" s="4" t="s">
        <v>8224</v>
      </c>
      <c r="I659" s="4" t="s">
        <v>8246</v>
      </c>
      <c r="J659" s="4">
        <v>1450901872</v>
      </c>
      <c r="K659" s="13">
        <f t="shared" si="51"/>
        <v>42361.679074074076</v>
      </c>
      <c r="L659" s="4">
        <v>1448309872</v>
      </c>
      <c r="M659" s="13">
        <f t="shared" si="52"/>
        <v>42331.679074074076</v>
      </c>
      <c r="N659" s="4" t="b">
        <v>0</v>
      </c>
      <c r="O659" s="4">
        <v>99</v>
      </c>
      <c r="P659" s="4" t="b">
        <v>1</v>
      </c>
      <c r="Q659" s="4" t="s">
        <v>8273</v>
      </c>
      <c r="R659" s="17">
        <f>E659/D659*100</f>
        <v>125.69999999999999</v>
      </c>
      <c r="S659">
        <f>AVERAGEIF(O:O,O659,E:E)</f>
        <v>9689.887777777778</v>
      </c>
      <c r="T659" t="str">
        <f t="shared" si="53"/>
        <v>technology</v>
      </c>
      <c r="U659" t="str">
        <f t="shared" si="54"/>
        <v>wearables</v>
      </c>
    </row>
    <row r="660" spans="1:21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tr">
        <f t="shared" si="50"/>
        <v>successful</v>
      </c>
      <c r="G660" s="4" t="s">
        <v>8219</v>
      </c>
      <c r="H660" s="4" t="s">
        <v>8224</v>
      </c>
      <c r="I660" s="4" t="s">
        <v>8246</v>
      </c>
      <c r="J660" s="4">
        <v>1437933600</v>
      </c>
      <c r="K660" s="13">
        <f t="shared" si="51"/>
        <v>42211.583333333336</v>
      </c>
      <c r="L660" s="4">
        <v>1435117889</v>
      </c>
      <c r="M660" s="13">
        <f t="shared" si="52"/>
        <v>42178.994085648148</v>
      </c>
      <c r="N660" s="4" t="b">
        <v>0</v>
      </c>
      <c r="O660" s="4">
        <v>276</v>
      </c>
      <c r="P660" s="4" t="b">
        <v>1</v>
      </c>
      <c r="Q660" s="4" t="s">
        <v>8273</v>
      </c>
      <c r="R660" s="17">
        <f>E660/D660*100</f>
        <v>104.46206037108834</v>
      </c>
      <c r="S660">
        <f>AVERAGEIF(O:O,O660,E:E)</f>
        <v>22240</v>
      </c>
      <c r="T660" t="str">
        <f t="shared" si="53"/>
        <v>technology</v>
      </c>
      <c r="U660" t="str">
        <f t="shared" si="54"/>
        <v>wearables</v>
      </c>
    </row>
    <row r="661" spans="1:21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tr">
        <f t="shared" si="50"/>
        <v>successful</v>
      </c>
      <c r="G661" s="4" t="s">
        <v>8219</v>
      </c>
      <c r="H661" s="4" t="s">
        <v>8224</v>
      </c>
      <c r="I661" s="4" t="s">
        <v>8246</v>
      </c>
      <c r="J661" s="4">
        <v>1440339295</v>
      </c>
      <c r="K661" s="13">
        <f t="shared" si="51"/>
        <v>42239.427025462966</v>
      </c>
      <c r="L661" s="4">
        <v>1437747295</v>
      </c>
      <c r="M661" s="13">
        <f t="shared" si="52"/>
        <v>42209.427025462966</v>
      </c>
      <c r="N661" s="4" t="b">
        <v>0</v>
      </c>
      <c r="O661" s="4">
        <v>21</v>
      </c>
      <c r="P661" s="4" t="b">
        <v>1</v>
      </c>
      <c r="Q661" s="4" t="s">
        <v>8273</v>
      </c>
      <c r="R661" s="17">
        <f>E661/D661*100</f>
        <v>100.56666666666668</v>
      </c>
      <c r="S661">
        <f>AVERAGEIF(O:O,O661,E:E)</f>
        <v>1658.1821621621621</v>
      </c>
      <c r="T661" t="str">
        <f t="shared" si="53"/>
        <v>technology</v>
      </c>
      <c r="U661" t="str">
        <f t="shared" si="54"/>
        <v>wearables</v>
      </c>
    </row>
    <row r="662" spans="1:21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b">
        <f t="shared" si="50"/>
        <v>0</v>
      </c>
      <c r="G662" s="4" t="s">
        <v>8221</v>
      </c>
      <c r="H662" s="4" t="s">
        <v>8224</v>
      </c>
      <c r="I662" s="4" t="s">
        <v>8246</v>
      </c>
      <c r="J662" s="4">
        <v>1415558879</v>
      </c>
      <c r="K662" s="13">
        <f t="shared" si="51"/>
        <v>41952.616655092599</v>
      </c>
      <c r="L662" s="4">
        <v>1412963279</v>
      </c>
      <c r="M662" s="13">
        <f t="shared" si="52"/>
        <v>41922.574988425928</v>
      </c>
      <c r="N662" s="4" t="b">
        <v>0</v>
      </c>
      <c r="O662" s="4">
        <v>18</v>
      </c>
      <c r="P662" s="4" t="b">
        <v>0</v>
      </c>
      <c r="Q662" s="4" t="s">
        <v>8273</v>
      </c>
      <c r="R662" s="17">
        <f>E662/D662*100</f>
        <v>3.0579999999999998</v>
      </c>
      <c r="S662">
        <f>AVERAGEIF(O:O,O662,E:E)</f>
        <v>1443.423</v>
      </c>
      <c r="T662" t="str">
        <f t="shared" si="53"/>
        <v>technology</v>
      </c>
      <c r="U662" t="str">
        <f t="shared" si="54"/>
        <v>wearables</v>
      </c>
    </row>
    <row r="663" spans="1:21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b">
        <f t="shared" si="50"/>
        <v>0</v>
      </c>
      <c r="G663" s="4" t="s">
        <v>8221</v>
      </c>
      <c r="H663" s="4" t="s">
        <v>8224</v>
      </c>
      <c r="I663" s="4" t="s">
        <v>8246</v>
      </c>
      <c r="J663" s="4">
        <v>1477236559</v>
      </c>
      <c r="K663" s="13">
        <f t="shared" si="51"/>
        <v>42666.478692129633</v>
      </c>
      <c r="L663" s="4">
        <v>1474644559</v>
      </c>
      <c r="M663" s="13">
        <f t="shared" si="52"/>
        <v>42636.478692129633</v>
      </c>
      <c r="N663" s="4" t="b">
        <v>0</v>
      </c>
      <c r="O663" s="4">
        <v>9</v>
      </c>
      <c r="P663" s="4" t="b">
        <v>0</v>
      </c>
      <c r="Q663" s="4" t="s">
        <v>8273</v>
      </c>
      <c r="R663" s="17">
        <f>E663/D663*100</f>
        <v>0.95</v>
      </c>
      <c r="S663">
        <f>AVERAGEIF(O:O,O663,E:E)</f>
        <v>751.21245614035092</v>
      </c>
      <c r="T663" t="str">
        <f t="shared" si="53"/>
        <v>technology</v>
      </c>
      <c r="U663" t="str">
        <f t="shared" si="54"/>
        <v>wearables</v>
      </c>
    </row>
    <row r="664" spans="1:21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b">
        <f t="shared" si="50"/>
        <v>0</v>
      </c>
      <c r="G664" s="4" t="s">
        <v>8221</v>
      </c>
      <c r="H664" s="4" t="s">
        <v>8224</v>
      </c>
      <c r="I664" s="4" t="s">
        <v>8246</v>
      </c>
      <c r="J664" s="4">
        <v>1421404247</v>
      </c>
      <c r="K664" s="13">
        <f t="shared" si="51"/>
        <v>42020.271377314821</v>
      </c>
      <c r="L664" s="4">
        <v>1418812247</v>
      </c>
      <c r="M664" s="13">
        <f t="shared" si="52"/>
        <v>41990.271377314821</v>
      </c>
      <c r="N664" s="4" t="b">
        <v>0</v>
      </c>
      <c r="O664" s="4">
        <v>4</v>
      </c>
      <c r="P664" s="4" t="b">
        <v>0</v>
      </c>
      <c r="Q664" s="4" t="s">
        <v>8273</v>
      </c>
      <c r="R664" s="17">
        <f>E664/D664*100</f>
        <v>0.4</v>
      </c>
      <c r="S664">
        <f>AVERAGEIF(O:O,O664,E:E)</f>
        <v>227.77278688524589</v>
      </c>
      <c r="T664" t="str">
        <f t="shared" si="53"/>
        <v>technology</v>
      </c>
      <c r="U664" t="str">
        <f t="shared" si="54"/>
        <v>wearables</v>
      </c>
    </row>
    <row r="665" spans="1:21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b">
        <f t="shared" si="50"/>
        <v>0</v>
      </c>
      <c r="G665" s="4" t="s">
        <v>8221</v>
      </c>
      <c r="H665" s="4" t="s">
        <v>8232</v>
      </c>
      <c r="I665" s="4" t="s">
        <v>8253</v>
      </c>
      <c r="J665" s="4">
        <v>1437250456</v>
      </c>
      <c r="K665" s="13">
        <f t="shared" si="51"/>
        <v>42203.676574074074</v>
      </c>
      <c r="L665" s="4">
        <v>1434658456</v>
      </c>
      <c r="M665" s="13">
        <f t="shared" si="52"/>
        <v>42173.676574074074</v>
      </c>
      <c r="N665" s="4" t="b">
        <v>0</v>
      </c>
      <c r="O665" s="4">
        <v>7</v>
      </c>
      <c r="P665" s="4" t="b">
        <v>0</v>
      </c>
      <c r="Q665" s="4" t="s">
        <v>8273</v>
      </c>
      <c r="R665" s="17">
        <f>E665/D665*100</f>
        <v>0.35000000000000003</v>
      </c>
      <c r="S665">
        <f>AVERAGEIF(O:O,O665,E:E)</f>
        <v>705.95522388059703</v>
      </c>
      <c r="T665" t="str">
        <f t="shared" si="53"/>
        <v>technology</v>
      </c>
      <c r="U665" t="str">
        <f t="shared" si="54"/>
        <v>wearables</v>
      </c>
    </row>
    <row r="666" spans="1:21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b">
        <f t="shared" si="50"/>
        <v>0</v>
      </c>
      <c r="G666" s="4" t="s">
        <v>8221</v>
      </c>
      <c r="H666" s="4" t="s">
        <v>8224</v>
      </c>
      <c r="I666" s="4" t="s">
        <v>8246</v>
      </c>
      <c r="J666" s="4">
        <v>1428940775</v>
      </c>
      <c r="K666" s="13">
        <f t="shared" si="51"/>
        <v>42107.499710648153</v>
      </c>
      <c r="L666" s="4">
        <v>1426348775</v>
      </c>
      <c r="M666" s="13">
        <f t="shared" si="52"/>
        <v>42077.499710648153</v>
      </c>
      <c r="N666" s="4" t="b">
        <v>0</v>
      </c>
      <c r="O666" s="4">
        <v>29</v>
      </c>
      <c r="P666" s="4" t="b">
        <v>0</v>
      </c>
      <c r="Q666" s="4" t="s">
        <v>8273</v>
      </c>
      <c r="R666" s="17">
        <f>E666/D666*100</f>
        <v>7.5333333333333332</v>
      </c>
      <c r="S666">
        <f>AVERAGEIF(O:O,O666,E:E)</f>
        <v>2554.6396296296298</v>
      </c>
      <c r="T666" t="str">
        <f t="shared" si="53"/>
        <v>technology</v>
      </c>
      <c r="U666" t="str">
        <f t="shared" si="54"/>
        <v>wearables</v>
      </c>
    </row>
    <row r="667" spans="1:21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b">
        <f t="shared" si="50"/>
        <v>0</v>
      </c>
      <c r="G667" s="4" t="s">
        <v>8221</v>
      </c>
      <c r="H667" s="4" t="s">
        <v>8224</v>
      </c>
      <c r="I667" s="4" t="s">
        <v>8246</v>
      </c>
      <c r="J667" s="4">
        <v>1484327061</v>
      </c>
      <c r="K667" s="13">
        <f t="shared" si="51"/>
        <v>42748.544687499998</v>
      </c>
      <c r="L667" s="4">
        <v>1479143061</v>
      </c>
      <c r="M667" s="13">
        <f t="shared" si="52"/>
        <v>42688.544687499998</v>
      </c>
      <c r="N667" s="4" t="b">
        <v>0</v>
      </c>
      <c r="O667" s="4">
        <v>12</v>
      </c>
      <c r="P667" s="4" t="b">
        <v>0</v>
      </c>
      <c r="Q667" s="4" t="s">
        <v>8273</v>
      </c>
      <c r="R667" s="17">
        <f>E667/D667*100</f>
        <v>18.64</v>
      </c>
      <c r="S667">
        <f>AVERAGEIF(O:O,O667,E:E)</f>
        <v>1176.7069565217391</v>
      </c>
      <c r="T667" t="str">
        <f t="shared" si="53"/>
        <v>technology</v>
      </c>
      <c r="U667" t="str">
        <f t="shared" si="54"/>
        <v>wearables</v>
      </c>
    </row>
    <row r="668" spans="1:21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b">
        <f t="shared" si="50"/>
        <v>0</v>
      </c>
      <c r="G668" s="4" t="s">
        <v>8221</v>
      </c>
      <c r="H668" s="4" t="s">
        <v>8224</v>
      </c>
      <c r="I668" s="4" t="s">
        <v>8246</v>
      </c>
      <c r="J668" s="4">
        <v>1408305498</v>
      </c>
      <c r="K668" s="13">
        <f t="shared" si="51"/>
        <v>41868.665486111116</v>
      </c>
      <c r="L668" s="4">
        <v>1405713498</v>
      </c>
      <c r="M668" s="13">
        <f t="shared" si="52"/>
        <v>41838.665486111116</v>
      </c>
      <c r="N668" s="4" t="b">
        <v>0</v>
      </c>
      <c r="O668" s="4">
        <v>4</v>
      </c>
      <c r="P668" s="4" t="b">
        <v>0</v>
      </c>
      <c r="Q668" s="4" t="s">
        <v>8273</v>
      </c>
      <c r="R668" s="17">
        <f>E668/D668*100</f>
        <v>4.0000000000000001E-3</v>
      </c>
      <c r="S668">
        <f>AVERAGEIF(O:O,O668,E:E)</f>
        <v>227.77278688524589</v>
      </c>
      <c r="T668" t="str">
        <f t="shared" si="53"/>
        <v>technology</v>
      </c>
      <c r="U668" t="str">
        <f t="shared" si="54"/>
        <v>wearables</v>
      </c>
    </row>
    <row r="669" spans="1:21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b">
        <f t="shared" si="50"/>
        <v>0</v>
      </c>
      <c r="G669" s="4" t="s">
        <v>8221</v>
      </c>
      <c r="H669" s="4" t="s">
        <v>8237</v>
      </c>
      <c r="I669" s="4" t="s">
        <v>8249</v>
      </c>
      <c r="J669" s="4">
        <v>1477731463</v>
      </c>
      <c r="K669" s="13">
        <f t="shared" si="51"/>
        <v>42672.206747685188</v>
      </c>
      <c r="L669" s="4">
        <v>1474275463</v>
      </c>
      <c r="M669" s="13">
        <f t="shared" si="52"/>
        <v>42632.206747685188</v>
      </c>
      <c r="N669" s="4" t="b">
        <v>0</v>
      </c>
      <c r="O669" s="4">
        <v>28</v>
      </c>
      <c r="P669" s="4" t="b">
        <v>0</v>
      </c>
      <c r="Q669" s="4" t="s">
        <v>8273</v>
      </c>
      <c r="R669" s="17">
        <f>E669/D669*100</f>
        <v>10.02</v>
      </c>
      <c r="S669">
        <f>AVERAGEIF(O:O,O669,E:E)</f>
        <v>3472.1178947368426</v>
      </c>
      <c r="T669" t="str">
        <f t="shared" si="53"/>
        <v>technology</v>
      </c>
      <c r="U669" t="str">
        <f t="shared" si="54"/>
        <v>wearables</v>
      </c>
    </row>
    <row r="670" spans="1:21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b">
        <f t="shared" si="50"/>
        <v>0</v>
      </c>
      <c r="G670" s="4" t="s">
        <v>8221</v>
      </c>
      <c r="H670" s="4" t="s">
        <v>8224</v>
      </c>
      <c r="I670" s="4" t="s">
        <v>8246</v>
      </c>
      <c r="J670" s="4">
        <v>1431374222</v>
      </c>
      <c r="K670" s="13">
        <f t="shared" si="51"/>
        <v>42135.664606481485</v>
      </c>
      <c r="L670" s="4">
        <v>1427486222</v>
      </c>
      <c r="M670" s="13">
        <f t="shared" si="52"/>
        <v>42090.664606481485</v>
      </c>
      <c r="N670" s="4" t="b">
        <v>0</v>
      </c>
      <c r="O670" s="4">
        <v>25</v>
      </c>
      <c r="P670" s="4" t="b">
        <v>0</v>
      </c>
      <c r="Q670" s="4" t="s">
        <v>8273</v>
      </c>
      <c r="R670" s="17">
        <f>E670/D670*100</f>
        <v>4.5600000000000005</v>
      </c>
      <c r="S670">
        <f>AVERAGEIF(O:O,O670,E:E)</f>
        <v>1634.83275</v>
      </c>
      <c r="T670" t="str">
        <f t="shared" si="53"/>
        <v>technology</v>
      </c>
      <c r="U670" t="str">
        <f t="shared" si="54"/>
        <v>wearables</v>
      </c>
    </row>
    <row r="671" spans="1:21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b">
        <f t="shared" si="50"/>
        <v>0</v>
      </c>
      <c r="G671" s="4" t="s">
        <v>8221</v>
      </c>
      <c r="H671" s="4" t="s">
        <v>8235</v>
      </c>
      <c r="I671" s="4" t="s">
        <v>8255</v>
      </c>
      <c r="J671" s="4">
        <v>1467817258</v>
      </c>
      <c r="K671" s="13">
        <f t="shared" si="51"/>
        <v>42557.459004629629</v>
      </c>
      <c r="L671" s="4">
        <v>1465225258</v>
      </c>
      <c r="M671" s="13">
        <f t="shared" si="52"/>
        <v>42527.459004629629</v>
      </c>
      <c r="N671" s="4" t="b">
        <v>0</v>
      </c>
      <c r="O671" s="4">
        <v>28</v>
      </c>
      <c r="P671" s="4" t="b">
        <v>0</v>
      </c>
      <c r="Q671" s="4" t="s">
        <v>8273</v>
      </c>
      <c r="R671" s="17">
        <f>E671/D671*100</f>
        <v>21.5075</v>
      </c>
      <c r="S671">
        <f>AVERAGEIF(O:O,O671,E:E)</f>
        <v>3472.1178947368426</v>
      </c>
      <c r="T671" t="str">
        <f t="shared" si="53"/>
        <v>technology</v>
      </c>
      <c r="U671" t="str">
        <f t="shared" si="54"/>
        <v>wearables</v>
      </c>
    </row>
    <row r="672" spans="1:21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b">
        <f t="shared" si="50"/>
        <v>0</v>
      </c>
      <c r="G672" s="4" t="s">
        <v>8221</v>
      </c>
      <c r="H672" s="4" t="s">
        <v>8237</v>
      </c>
      <c r="I672" s="4" t="s">
        <v>8249</v>
      </c>
      <c r="J672" s="4">
        <v>1466323800</v>
      </c>
      <c r="K672" s="13">
        <f t="shared" si="51"/>
        <v>42540.173611111117</v>
      </c>
      <c r="L672" s="4">
        <v>1463418120</v>
      </c>
      <c r="M672" s="13">
        <f t="shared" si="52"/>
        <v>42506.543055555558</v>
      </c>
      <c r="N672" s="4" t="b">
        <v>0</v>
      </c>
      <c r="O672" s="4">
        <v>310</v>
      </c>
      <c r="P672" s="4" t="b">
        <v>0</v>
      </c>
      <c r="Q672" s="4" t="s">
        <v>8273</v>
      </c>
      <c r="R672" s="17">
        <f>E672/D672*100</f>
        <v>29.276666666666667</v>
      </c>
      <c r="S672">
        <f>AVERAGEIF(O:O,O672,E:E)</f>
        <v>26349</v>
      </c>
      <c r="T672" t="str">
        <f t="shared" si="53"/>
        <v>technology</v>
      </c>
      <c r="U672" t="str">
        <f t="shared" si="54"/>
        <v>wearables</v>
      </c>
    </row>
    <row r="673" spans="1:21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b">
        <f t="shared" si="50"/>
        <v>0</v>
      </c>
      <c r="G673" s="4" t="s">
        <v>8221</v>
      </c>
      <c r="H673" s="4" t="s">
        <v>8224</v>
      </c>
      <c r="I673" s="4" t="s">
        <v>8246</v>
      </c>
      <c r="J673" s="4">
        <v>1421208000</v>
      </c>
      <c r="K673" s="13">
        <f t="shared" si="51"/>
        <v>42018.000000000007</v>
      </c>
      <c r="L673" s="4">
        <v>1418315852</v>
      </c>
      <c r="M673" s="13">
        <f t="shared" si="52"/>
        <v>41984.526064814818</v>
      </c>
      <c r="N673" s="4" t="b">
        <v>0</v>
      </c>
      <c r="O673" s="4">
        <v>15</v>
      </c>
      <c r="P673" s="4" t="b">
        <v>0</v>
      </c>
      <c r="Q673" s="4" t="s">
        <v>8273</v>
      </c>
      <c r="R673" s="17">
        <f>E673/D673*100</f>
        <v>39.426666666666662</v>
      </c>
      <c r="S673">
        <f>AVERAGEIF(O:O,O673,E:E)</f>
        <v>2424.782608695652</v>
      </c>
      <c r="T673" t="str">
        <f t="shared" si="53"/>
        <v>technology</v>
      </c>
      <c r="U673" t="str">
        <f t="shared" si="54"/>
        <v>wearables</v>
      </c>
    </row>
    <row r="674" spans="1:21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b">
        <f t="shared" si="50"/>
        <v>0</v>
      </c>
      <c r="G674" s="4" t="s">
        <v>8221</v>
      </c>
      <c r="H674" s="4" t="s">
        <v>8224</v>
      </c>
      <c r="I674" s="4" t="s">
        <v>8246</v>
      </c>
      <c r="J674" s="4">
        <v>1420088340</v>
      </c>
      <c r="K674" s="13">
        <f t="shared" si="51"/>
        <v>42005.040972222225</v>
      </c>
      <c r="L674" s="4">
        <v>1417410964</v>
      </c>
      <c r="M674" s="13">
        <f t="shared" si="52"/>
        <v>41974.052824074075</v>
      </c>
      <c r="N674" s="4" t="b">
        <v>0</v>
      </c>
      <c r="O674" s="4">
        <v>215</v>
      </c>
      <c r="P674" s="4" t="b">
        <v>0</v>
      </c>
      <c r="Q674" s="4" t="s">
        <v>8273</v>
      </c>
      <c r="R674" s="17">
        <f>E674/D674*100</f>
        <v>21.628</v>
      </c>
      <c r="S674">
        <f>AVERAGEIF(O:O,O674,E:E)</f>
        <v>11407.75</v>
      </c>
      <c r="T674" t="str">
        <f t="shared" si="53"/>
        <v>technology</v>
      </c>
      <c r="U674" t="str">
        <f t="shared" si="54"/>
        <v>wearables</v>
      </c>
    </row>
    <row r="675" spans="1:21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b">
        <f t="shared" si="50"/>
        <v>0</v>
      </c>
      <c r="G675" s="4" t="s">
        <v>8221</v>
      </c>
      <c r="H675" s="4" t="s">
        <v>8224</v>
      </c>
      <c r="I675" s="4" t="s">
        <v>8246</v>
      </c>
      <c r="J675" s="4">
        <v>1409602217</v>
      </c>
      <c r="K675" s="13">
        <f t="shared" si="51"/>
        <v>41883.673807870371</v>
      </c>
      <c r="L675" s="4">
        <v>1405714217</v>
      </c>
      <c r="M675" s="13">
        <f t="shared" si="52"/>
        <v>41838.673807870371</v>
      </c>
      <c r="N675" s="4" t="b">
        <v>0</v>
      </c>
      <c r="O675" s="4">
        <v>3</v>
      </c>
      <c r="P675" s="4" t="b">
        <v>0</v>
      </c>
      <c r="Q675" s="4" t="s">
        <v>8273</v>
      </c>
      <c r="R675" s="17">
        <f>E675/D675*100</f>
        <v>0.20500000000000002</v>
      </c>
      <c r="S675">
        <f>AVERAGEIF(O:O,O675,E:E)</f>
        <v>191.76785714285714</v>
      </c>
      <c r="T675" t="str">
        <f t="shared" si="53"/>
        <v>technology</v>
      </c>
      <c r="U675" t="str">
        <f t="shared" si="54"/>
        <v>wearables</v>
      </c>
    </row>
    <row r="676" spans="1:21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b">
        <f t="shared" si="50"/>
        <v>0</v>
      </c>
      <c r="G676" s="4" t="s">
        <v>8221</v>
      </c>
      <c r="H676" s="4" t="s">
        <v>8224</v>
      </c>
      <c r="I676" s="4" t="s">
        <v>8246</v>
      </c>
      <c r="J676" s="4">
        <v>1407811627</v>
      </c>
      <c r="K676" s="13">
        <f t="shared" si="51"/>
        <v>41862.949386574073</v>
      </c>
      <c r="L676" s="4">
        <v>1402627627</v>
      </c>
      <c r="M676" s="13">
        <f t="shared" si="52"/>
        <v>41802.949386574073</v>
      </c>
      <c r="N676" s="4" t="b">
        <v>0</v>
      </c>
      <c r="O676" s="4">
        <v>2</v>
      </c>
      <c r="P676" s="4" t="b">
        <v>0</v>
      </c>
      <c r="Q676" s="4" t="s">
        <v>8273</v>
      </c>
      <c r="R676" s="17">
        <f>E676/D676*100</f>
        <v>0.03</v>
      </c>
      <c r="S676">
        <f>AVERAGEIF(O:O,O676,E:E)</f>
        <v>91.389593023255813</v>
      </c>
      <c r="T676" t="str">
        <f t="shared" si="53"/>
        <v>technology</v>
      </c>
      <c r="U676" t="str">
        <f t="shared" si="54"/>
        <v>wearables</v>
      </c>
    </row>
    <row r="677" spans="1:21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b">
        <f t="shared" si="50"/>
        <v>0</v>
      </c>
      <c r="G677" s="4" t="s">
        <v>8221</v>
      </c>
      <c r="H677" s="4" t="s">
        <v>8224</v>
      </c>
      <c r="I677" s="4" t="s">
        <v>8246</v>
      </c>
      <c r="J677" s="4">
        <v>1420095540</v>
      </c>
      <c r="K677" s="13">
        <f t="shared" si="51"/>
        <v>42005.124305555561</v>
      </c>
      <c r="L677" s="4">
        <v>1417558804</v>
      </c>
      <c r="M677" s="13">
        <f t="shared" si="52"/>
        <v>41975.76393518519</v>
      </c>
      <c r="N677" s="4" t="b">
        <v>0</v>
      </c>
      <c r="O677" s="4">
        <v>26</v>
      </c>
      <c r="P677" s="4" t="b">
        <v>0</v>
      </c>
      <c r="Q677" s="4" t="s">
        <v>8273</v>
      </c>
      <c r="R677" s="17">
        <f>E677/D677*100</f>
        <v>14.85</v>
      </c>
      <c r="S677">
        <f>AVERAGEIF(O:O,O677,E:E)</f>
        <v>2505.9714285714285</v>
      </c>
      <c r="T677" t="str">
        <f t="shared" si="53"/>
        <v>technology</v>
      </c>
      <c r="U677" t="str">
        <f t="shared" si="54"/>
        <v>wearables</v>
      </c>
    </row>
    <row r="678" spans="1:21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b">
        <f t="shared" si="50"/>
        <v>0</v>
      </c>
      <c r="G678" s="4" t="s">
        <v>8221</v>
      </c>
      <c r="H678" s="4" t="s">
        <v>8229</v>
      </c>
      <c r="I678" s="4" t="s">
        <v>8251</v>
      </c>
      <c r="J678" s="4">
        <v>1423333581</v>
      </c>
      <c r="K678" s="13">
        <f t="shared" si="51"/>
        <v>42042.601631944453</v>
      </c>
      <c r="L678" s="4">
        <v>1420741581</v>
      </c>
      <c r="M678" s="13">
        <f t="shared" si="52"/>
        <v>42012.601631944453</v>
      </c>
      <c r="N678" s="4" t="b">
        <v>0</v>
      </c>
      <c r="O678" s="4">
        <v>24</v>
      </c>
      <c r="P678" s="4" t="b">
        <v>0</v>
      </c>
      <c r="Q678" s="4" t="s">
        <v>8273</v>
      </c>
      <c r="R678" s="17">
        <f>E678/D678*100</f>
        <v>1.4710000000000001</v>
      </c>
      <c r="S678">
        <f>AVERAGEIF(O:O,O678,E:E)</f>
        <v>1764.2944117647057</v>
      </c>
      <c r="T678" t="str">
        <f t="shared" si="53"/>
        <v>technology</v>
      </c>
      <c r="U678" t="str">
        <f t="shared" si="54"/>
        <v>wearables</v>
      </c>
    </row>
    <row r="679" spans="1:21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b">
        <f t="shared" si="50"/>
        <v>0</v>
      </c>
      <c r="G679" s="4" t="s">
        <v>8221</v>
      </c>
      <c r="H679" s="4" t="s">
        <v>8237</v>
      </c>
      <c r="I679" s="4" t="s">
        <v>8249</v>
      </c>
      <c r="J679" s="4">
        <v>1467106895</v>
      </c>
      <c r="K679" s="13">
        <f t="shared" si="51"/>
        <v>42549.237210648149</v>
      </c>
      <c r="L679" s="4">
        <v>1463218895</v>
      </c>
      <c r="M679" s="13">
        <f t="shared" si="52"/>
        <v>42504.237210648149</v>
      </c>
      <c r="N679" s="4" t="b">
        <v>0</v>
      </c>
      <c r="O679" s="4">
        <v>96</v>
      </c>
      <c r="P679" s="4" t="b">
        <v>0</v>
      </c>
      <c r="Q679" s="4" t="s">
        <v>8273</v>
      </c>
      <c r="R679" s="17">
        <f>E679/D679*100</f>
        <v>25.584</v>
      </c>
      <c r="S679">
        <f>AVERAGEIF(O:O,O679,E:E)</f>
        <v>9172.2071428571417</v>
      </c>
      <c r="T679" t="str">
        <f t="shared" si="53"/>
        <v>technology</v>
      </c>
      <c r="U679" t="str">
        <f t="shared" si="54"/>
        <v>wearables</v>
      </c>
    </row>
    <row r="680" spans="1:21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b">
        <f t="shared" si="50"/>
        <v>0</v>
      </c>
      <c r="G680" s="4" t="s">
        <v>8221</v>
      </c>
      <c r="H680" s="4" t="s">
        <v>8224</v>
      </c>
      <c r="I680" s="4" t="s">
        <v>8246</v>
      </c>
      <c r="J680" s="4">
        <v>1463821338</v>
      </c>
      <c r="K680" s="13">
        <f t="shared" si="51"/>
        <v>42511.209930555553</v>
      </c>
      <c r="L680" s="4">
        <v>1461229338</v>
      </c>
      <c r="M680" s="13">
        <f t="shared" si="52"/>
        <v>42481.209930555553</v>
      </c>
      <c r="N680" s="4" t="b">
        <v>0</v>
      </c>
      <c r="O680" s="4">
        <v>17</v>
      </c>
      <c r="P680" s="4" t="b">
        <v>0</v>
      </c>
      <c r="Q680" s="4" t="s">
        <v>8273</v>
      </c>
      <c r="R680" s="17">
        <f>E680/D680*100</f>
        <v>3.8206896551724134</v>
      </c>
      <c r="S680">
        <f>AVERAGEIF(O:O,O680,E:E)</f>
        <v>1808.7556603773585</v>
      </c>
      <c r="T680" t="str">
        <f t="shared" si="53"/>
        <v>technology</v>
      </c>
      <c r="U680" t="str">
        <f t="shared" si="54"/>
        <v>wearables</v>
      </c>
    </row>
    <row r="681" spans="1:21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b">
        <f t="shared" si="50"/>
        <v>0</v>
      </c>
      <c r="G681" s="4" t="s">
        <v>8221</v>
      </c>
      <c r="H681" s="4" t="s">
        <v>8224</v>
      </c>
      <c r="I681" s="4" t="s">
        <v>8246</v>
      </c>
      <c r="J681" s="4">
        <v>1472920909</v>
      </c>
      <c r="K681" s="13">
        <f t="shared" si="51"/>
        <v>42616.529039351859</v>
      </c>
      <c r="L681" s="4">
        <v>1467736909</v>
      </c>
      <c r="M681" s="13">
        <f t="shared" si="52"/>
        <v>42556.529039351859</v>
      </c>
      <c r="N681" s="4" t="b">
        <v>0</v>
      </c>
      <c r="O681" s="4">
        <v>94</v>
      </c>
      <c r="P681" s="4" t="b">
        <v>0</v>
      </c>
      <c r="Q681" s="4" t="s">
        <v>8273</v>
      </c>
      <c r="R681" s="17">
        <f>E681/D681*100</f>
        <v>15.485964912280703</v>
      </c>
      <c r="S681">
        <f>AVERAGEIF(O:O,O681,E:E)</f>
        <v>8782.2181818181834</v>
      </c>
      <c r="T681" t="str">
        <f t="shared" si="53"/>
        <v>technology</v>
      </c>
      <c r="U681" t="str">
        <f t="shared" si="54"/>
        <v>wearables</v>
      </c>
    </row>
    <row r="682" spans="1:21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b">
        <f t="shared" si="50"/>
        <v>0</v>
      </c>
      <c r="G682" s="4" t="s">
        <v>8221</v>
      </c>
      <c r="H682" s="4" t="s">
        <v>8224</v>
      </c>
      <c r="I682" s="4" t="s">
        <v>8246</v>
      </c>
      <c r="J682" s="4">
        <v>1410955331</v>
      </c>
      <c r="K682" s="13">
        <f t="shared" si="51"/>
        <v>41899.334849537037</v>
      </c>
      <c r="L682" s="4">
        <v>1407931331</v>
      </c>
      <c r="M682" s="13">
        <f t="shared" si="52"/>
        <v>41864.334849537037</v>
      </c>
      <c r="N682" s="4" t="b">
        <v>0</v>
      </c>
      <c r="O682" s="4">
        <v>129</v>
      </c>
      <c r="P682" s="4" t="b">
        <v>0</v>
      </c>
      <c r="Q682" s="4" t="s">
        <v>8273</v>
      </c>
      <c r="R682" s="17">
        <f>E682/D682*100</f>
        <v>25.912000000000003</v>
      </c>
      <c r="S682">
        <f>AVERAGEIF(O:O,O682,E:E)</f>
        <v>24557.775000000001</v>
      </c>
      <c r="T682" t="str">
        <f t="shared" si="53"/>
        <v>technology</v>
      </c>
      <c r="U682" t="str">
        <f t="shared" si="54"/>
        <v>wearables</v>
      </c>
    </row>
    <row r="683" spans="1:21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b">
        <f t="shared" si="50"/>
        <v>0</v>
      </c>
      <c r="G683" s="4" t="s">
        <v>8221</v>
      </c>
      <c r="H683" s="4" t="s">
        <v>8224</v>
      </c>
      <c r="I683" s="4" t="s">
        <v>8246</v>
      </c>
      <c r="J683" s="4">
        <v>1477509604</v>
      </c>
      <c r="K683" s="13">
        <f t="shared" si="51"/>
        <v>42669.63893518519</v>
      </c>
      <c r="L683" s="4">
        <v>1474917604</v>
      </c>
      <c r="M683" s="13">
        <f t="shared" si="52"/>
        <v>42639.63893518519</v>
      </c>
      <c r="N683" s="4" t="b">
        <v>0</v>
      </c>
      <c r="O683" s="4">
        <v>1</v>
      </c>
      <c r="P683" s="4" t="b">
        <v>0</v>
      </c>
      <c r="Q683" s="4" t="s">
        <v>8273</v>
      </c>
      <c r="R683" s="17">
        <f>E683/D683*100</f>
        <v>0.04</v>
      </c>
      <c r="S683">
        <f>AVERAGEIF(O:O,O683,E:E)</f>
        <v>50.223295454545458</v>
      </c>
      <c r="T683" t="str">
        <f t="shared" si="53"/>
        <v>technology</v>
      </c>
      <c r="U683" t="str">
        <f t="shared" si="54"/>
        <v>wearables</v>
      </c>
    </row>
    <row r="684" spans="1:21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b">
        <f t="shared" si="50"/>
        <v>0</v>
      </c>
      <c r="G684" s="4" t="s">
        <v>8221</v>
      </c>
      <c r="H684" s="4" t="s">
        <v>8224</v>
      </c>
      <c r="I684" s="4" t="s">
        <v>8246</v>
      </c>
      <c r="J684" s="4">
        <v>1489512122</v>
      </c>
      <c r="K684" s="13">
        <f t="shared" si="51"/>
        <v>42808.556967592602</v>
      </c>
      <c r="L684" s="4">
        <v>1486923722</v>
      </c>
      <c r="M684" s="13">
        <f t="shared" si="52"/>
        <v>42778.598634259259</v>
      </c>
      <c r="N684" s="4" t="b">
        <v>0</v>
      </c>
      <c r="O684" s="4">
        <v>4</v>
      </c>
      <c r="P684" s="4" t="b">
        <v>0</v>
      </c>
      <c r="Q684" s="4" t="s">
        <v>8273</v>
      </c>
      <c r="R684" s="17">
        <f>E684/D684*100</f>
        <v>0.106</v>
      </c>
      <c r="S684">
        <f>AVERAGEIF(O:O,O684,E:E)</f>
        <v>227.77278688524589</v>
      </c>
      <c r="T684" t="str">
        <f t="shared" si="53"/>
        <v>technology</v>
      </c>
      <c r="U684" t="str">
        <f t="shared" si="54"/>
        <v>wearables</v>
      </c>
    </row>
    <row r="685" spans="1:21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b">
        <f t="shared" si="50"/>
        <v>0</v>
      </c>
      <c r="G685" s="4" t="s">
        <v>8221</v>
      </c>
      <c r="H685" s="4" t="s">
        <v>8224</v>
      </c>
      <c r="I685" s="4" t="s">
        <v>8246</v>
      </c>
      <c r="J685" s="4">
        <v>1477949764</v>
      </c>
      <c r="K685" s="13">
        <f t="shared" si="51"/>
        <v>42674.733379629637</v>
      </c>
      <c r="L685" s="4">
        <v>1474493764</v>
      </c>
      <c r="M685" s="13">
        <f t="shared" si="52"/>
        <v>42634.733379629637</v>
      </c>
      <c r="N685" s="4" t="b">
        <v>0</v>
      </c>
      <c r="O685" s="4">
        <v>3</v>
      </c>
      <c r="P685" s="4" t="b">
        <v>0</v>
      </c>
      <c r="Q685" s="4" t="s">
        <v>8273</v>
      </c>
      <c r="R685" s="17">
        <f>E685/D685*100</f>
        <v>0.85142857142857142</v>
      </c>
      <c r="S685">
        <f>AVERAGEIF(O:O,O685,E:E)</f>
        <v>191.76785714285714</v>
      </c>
      <c r="T685" t="str">
        <f t="shared" si="53"/>
        <v>technology</v>
      </c>
      <c r="U685" t="str">
        <f t="shared" si="54"/>
        <v>wearables</v>
      </c>
    </row>
    <row r="686" spans="1:21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b">
        <f t="shared" si="50"/>
        <v>0</v>
      </c>
      <c r="G686" s="4" t="s">
        <v>8221</v>
      </c>
      <c r="H686" s="4" t="s">
        <v>8224</v>
      </c>
      <c r="I686" s="4" t="s">
        <v>8246</v>
      </c>
      <c r="J686" s="4">
        <v>1406257200</v>
      </c>
      <c r="K686" s="13">
        <f t="shared" si="51"/>
        <v>41844.958333333336</v>
      </c>
      <c r="L686" s="4">
        <v>1403176891</v>
      </c>
      <c r="M686" s="13">
        <f t="shared" si="52"/>
        <v>41809.306608796302</v>
      </c>
      <c r="N686" s="4" t="b">
        <v>0</v>
      </c>
      <c r="O686" s="4">
        <v>135</v>
      </c>
      <c r="P686" s="4" t="b">
        <v>0</v>
      </c>
      <c r="Q686" s="4" t="s">
        <v>8273</v>
      </c>
      <c r="R686" s="17">
        <f>E686/D686*100</f>
        <v>7.4837500000000006</v>
      </c>
      <c r="S686">
        <f>AVERAGEIF(O:O,O686,E:E)</f>
        <v>15483.666666666666</v>
      </c>
      <c r="T686" t="str">
        <f t="shared" si="53"/>
        <v>technology</v>
      </c>
      <c r="U686" t="str">
        <f t="shared" si="54"/>
        <v>wearables</v>
      </c>
    </row>
    <row r="687" spans="1:21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b">
        <f t="shared" si="50"/>
        <v>0</v>
      </c>
      <c r="G687" s="4" t="s">
        <v>8221</v>
      </c>
      <c r="H687" s="4" t="s">
        <v>8224</v>
      </c>
      <c r="I687" s="4" t="s">
        <v>8246</v>
      </c>
      <c r="J687" s="4">
        <v>1421095672</v>
      </c>
      <c r="K687" s="13">
        <f t="shared" si="51"/>
        <v>42016.699907407405</v>
      </c>
      <c r="L687" s="4">
        <v>1417207672</v>
      </c>
      <c r="M687" s="13">
        <f t="shared" si="52"/>
        <v>41971.699907407405</v>
      </c>
      <c r="N687" s="4" t="b">
        <v>0</v>
      </c>
      <c r="O687" s="4">
        <v>10</v>
      </c>
      <c r="P687" s="4" t="b">
        <v>0</v>
      </c>
      <c r="Q687" s="4" t="s">
        <v>8273</v>
      </c>
      <c r="R687" s="17">
        <f>E687/D687*100</f>
        <v>27.650000000000002</v>
      </c>
      <c r="S687">
        <f>AVERAGEIF(O:O,O687,E:E)</f>
        <v>842.98978723404264</v>
      </c>
      <c r="T687" t="str">
        <f t="shared" si="53"/>
        <v>technology</v>
      </c>
      <c r="U687" t="str">
        <f t="shared" si="54"/>
        <v>wearables</v>
      </c>
    </row>
    <row r="688" spans="1:21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b">
        <f t="shared" si="50"/>
        <v>0</v>
      </c>
      <c r="G688" s="4" t="s">
        <v>8221</v>
      </c>
      <c r="H688" s="4" t="s">
        <v>8237</v>
      </c>
      <c r="I688" s="4" t="s">
        <v>8249</v>
      </c>
      <c r="J688" s="4">
        <v>1438618170</v>
      </c>
      <c r="K688" s="13">
        <f t="shared" si="51"/>
        <v>42219.506597222229</v>
      </c>
      <c r="L688" s="4">
        <v>1436026170</v>
      </c>
      <c r="M688" s="13">
        <f t="shared" si="52"/>
        <v>42189.506597222229</v>
      </c>
      <c r="N688" s="4" t="b">
        <v>0</v>
      </c>
      <c r="O688" s="4">
        <v>0</v>
      </c>
      <c r="P688" s="4" t="b">
        <v>0</v>
      </c>
      <c r="Q688" s="4" t="s">
        <v>8273</v>
      </c>
      <c r="R688" s="17">
        <f>E688/D688*100</f>
        <v>0</v>
      </c>
      <c r="S688">
        <f>AVERAGEIF(O:O,O688,E:E)</f>
        <v>0</v>
      </c>
      <c r="T688" t="str">
        <f t="shared" si="53"/>
        <v>technology</v>
      </c>
      <c r="U688" t="str">
        <f t="shared" si="54"/>
        <v>wearables</v>
      </c>
    </row>
    <row r="689" spans="1:21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b">
        <f t="shared" si="50"/>
        <v>0</v>
      </c>
      <c r="G689" s="4" t="s">
        <v>8221</v>
      </c>
      <c r="H689" s="4" t="s">
        <v>8238</v>
      </c>
      <c r="I689" s="4" t="s">
        <v>8256</v>
      </c>
      <c r="J689" s="4">
        <v>1486317653</v>
      </c>
      <c r="K689" s="13">
        <f t="shared" si="51"/>
        <v>42771.583946759267</v>
      </c>
      <c r="L689" s="4">
        <v>1481133653</v>
      </c>
      <c r="M689" s="13">
        <f t="shared" si="52"/>
        <v>42711.583946759267</v>
      </c>
      <c r="N689" s="4" t="b">
        <v>0</v>
      </c>
      <c r="O689" s="4">
        <v>6</v>
      </c>
      <c r="P689" s="4" t="b">
        <v>0</v>
      </c>
      <c r="Q689" s="4" t="s">
        <v>8273</v>
      </c>
      <c r="R689" s="17">
        <f>E689/D689*100</f>
        <v>3.55</v>
      </c>
      <c r="S689">
        <f>AVERAGEIF(O:O,O689,E:E)</f>
        <v>740.04042857142861</v>
      </c>
      <c r="T689" t="str">
        <f t="shared" si="53"/>
        <v>technology</v>
      </c>
      <c r="U689" t="str">
        <f t="shared" si="54"/>
        <v>wearables</v>
      </c>
    </row>
    <row r="690" spans="1:21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b">
        <f t="shared" si="50"/>
        <v>0</v>
      </c>
      <c r="G690" s="4" t="s">
        <v>8221</v>
      </c>
      <c r="H690" s="4" t="s">
        <v>8224</v>
      </c>
      <c r="I690" s="4" t="s">
        <v>8246</v>
      </c>
      <c r="J690" s="4">
        <v>1444876253</v>
      </c>
      <c r="K690" s="13">
        <f t="shared" si="51"/>
        <v>42291.938113425924</v>
      </c>
      <c r="L690" s="4">
        <v>1442284253</v>
      </c>
      <c r="M690" s="13">
        <f t="shared" si="52"/>
        <v>42261.938113425924</v>
      </c>
      <c r="N690" s="4" t="b">
        <v>0</v>
      </c>
      <c r="O690" s="4">
        <v>36</v>
      </c>
      <c r="P690" s="4" t="b">
        <v>0</v>
      </c>
      <c r="Q690" s="4" t="s">
        <v>8273</v>
      </c>
      <c r="R690" s="17">
        <f>E690/D690*100</f>
        <v>72.989999999999995</v>
      </c>
      <c r="S690">
        <f>AVERAGEIF(O:O,O690,E:E)</f>
        <v>2893.0464999999999</v>
      </c>
      <c r="T690" t="str">
        <f t="shared" si="53"/>
        <v>technology</v>
      </c>
      <c r="U690" t="str">
        <f t="shared" si="54"/>
        <v>wearables</v>
      </c>
    </row>
    <row r="691" spans="1:21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b">
        <f t="shared" si="50"/>
        <v>0</v>
      </c>
      <c r="G691" s="4" t="s">
        <v>8221</v>
      </c>
      <c r="H691" s="4" t="s">
        <v>8224</v>
      </c>
      <c r="I691" s="4" t="s">
        <v>8246</v>
      </c>
      <c r="J691" s="4">
        <v>1481173140</v>
      </c>
      <c r="K691" s="13">
        <f t="shared" si="51"/>
        <v>42712.040972222225</v>
      </c>
      <c r="L691" s="4">
        <v>1478016097</v>
      </c>
      <c r="M691" s="13">
        <f t="shared" si="52"/>
        <v>42675.501122685186</v>
      </c>
      <c r="N691" s="4" t="b">
        <v>0</v>
      </c>
      <c r="O691" s="4">
        <v>336</v>
      </c>
      <c r="P691" s="4" t="b">
        <v>0</v>
      </c>
      <c r="Q691" s="4" t="s">
        <v>8273</v>
      </c>
      <c r="R691" s="17">
        <f>E691/D691*100</f>
        <v>57.648750000000007</v>
      </c>
      <c r="S691">
        <f>AVERAGEIF(O:O,O691,E:E)</f>
        <v>63338.916666666664</v>
      </c>
      <c r="T691" t="str">
        <f t="shared" si="53"/>
        <v>technology</v>
      </c>
      <c r="U691" t="str">
        <f t="shared" si="54"/>
        <v>wearables</v>
      </c>
    </row>
    <row r="692" spans="1:21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b">
        <f t="shared" si="50"/>
        <v>0</v>
      </c>
      <c r="G692" s="4" t="s">
        <v>8221</v>
      </c>
      <c r="H692" s="4" t="s">
        <v>8224</v>
      </c>
      <c r="I692" s="4" t="s">
        <v>8246</v>
      </c>
      <c r="J692" s="4">
        <v>1473400800</v>
      </c>
      <c r="K692" s="13">
        <f t="shared" si="51"/>
        <v>42622.083333333336</v>
      </c>
      <c r="L692" s="4">
        <v>1469718841</v>
      </c>
      <c r="M692" s="13">
        <f t="shared" si="52"/>
        <v>42579.46806712963</v>
      </c>
      <c r="N692" s="4" t="b">
        <v>0</v>
      </c>
      <c r="O692" s="4">
        <v>34</v>
      </c>
      <c r="P692" s="4" t="b">
        <v>0</v>
      </c>
      <c r="Q692" s="4" t="s">
        <v>8273</v>
      </c>
      <c r="R692" s="17">
        <f>E692/D692*100</f>
        <v>12.34</v>
      </c>
      <c r="S692">
        <f>AVERAGEIF(O:O,O692,E:E)</f>
        <v>3216.0669696969699</v>
      </c>
      <c r="T692" t="str">
        <f t="shared" si="53"/>
        <v>technology</v>
      </c>
      <c r="U692" t="str">
        <f t="shared" si="54"/>
        <v>wearables</v>
      </c>
    </row>
    <row r="693" spans="1:21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b">
        <f t="shared" si="50"/>
        <v>0</v>
      </c>
      <c r="G693" s="4" t="s">
        <v>8221</v>
      </c>
      <c r="H693" s="4" t="s">
        <v>8224</v>
      </c>
      <c r="I693" s="4" t="s">
        <v>8246</v>
      </c>
      <c r="J693" s="4">
        <v>1435711246</v>
      </c>
      <c r="K693" s="13">
        <f t="shared" si="51"/>
        <v>42185.861643518518</v>
      </c>
      <c r="L693" s="4">
        <v>1433292046</v>
      </c>
      <c r="M693" s="13">
        <f t="shared" si="52"/>
        <v>42157.861643518518</v>
      </c>
      <c r="N693" s="4" t="b">
        <v>0</v>
      </c>
      <c r="O693" s="4">
        <v>10</v>
      </c>
      <c r="P693" s="4" t="b">
        <v>0</v>
      </c>
      <c r="Q693" s="4" t="s">
        <v>8273</v>
      </c>
      <c r="R693" s="17">
        <f>E693/D693*100</f>
        <v>0.52</v>
      </c>
      <c r="S693">
        <f>AVERAGEIF(O:O,O693,E:E)</f>
        <v>842.98978723404264</v>
      </c>
      <c r="T693" t="str">
        <f t="shared" si="53"/>
        <v>technology</v>
      </c>
      <c r="U693" t="str">
        <f t="shared" si="54"/>
        <v>wearables</v>
      </c>
    </row>
    <row r="694" spans="1:21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b">
        <f t="shared" si="50"/>
        <v>0</v>
      </c>
      <c r="G694" s="4" t="s">
        <v>8221</v>
      </c>
      <c r="H694" s="4" t="s">
        <v>8225</v>
      </c>
      <c r="I694" s="4" t="s">
        <v>8247</v>
      </c>
      <c r="J694" s="4">
        <v>1482397263</v>
      </c>
      <c r="K694" s="13">
        <f t="shared" si="51"/>
        <v>42726.209062500006</v>
      </c>
      <c r="L694" s="4">
        <v>1479805263</v>
      </c>
      <c r="M694" s="13">
        <f t="shared" si="52"/>
        <v>42696.209062500006</v>
      </c>
      <c r="N694" s="4" t="b">
        <v>0</v>
      </c>
      <c r="O694" s="4">
        <v>201</v>
      </c>
      <c r="P694" s="4" t="b">
        <v>0</v>
      </c>
      <c r="Q694" s="4" t="s">
        <v>8273</v>
      </c>
      <c r="R694" s="17">
        <f>E694/D694*100</f>
        <v>6.5299999999999994</v>
      </c>
      <c r="S694">
        <f>AVERAGEIF(O:O,O694,E:E)</f>
        <v>1306</v>
      </c>
      <c r="T694" t="str">
        <f t="shared" si="53"/>
        <v>technology</v>
      </c>
      <c r="U694" t="str">
        <f t="shared" si="54"/>
        <v>wearables</v>
      </c>
    </row>
    <row r="695" spans="1:21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b">
        <f t="shared" si="50"/>
        <v>0</v>
      </c>
      <c r="G695" s="4" t="s">
        <v>8221</v>
      </c>
      <c r="H695" s="4" t="s">
        <v>8224</v>
      </c>
      <c r="I695" s="4" t="s">
        <v>8246</v>
      </c>
      <c r="J695" s="4">
        <v>1430421827</v>
      </c>
      <c r="K695" s="13">
        <f t="shared" si="51"/>
        <v>42124.641516203708</v>
      </c>
      <c r="L695" s="4">
        <v>1427829827</v>
      </c>
      <c r="M695" s="13">
        <f t="shared" si="52"/>
        <v>42094.641516203708</v>
      </c>
      <c r="N695" s="4" t="b">
        <v>0</v>
      </c>
      <c r="O695" s="4">
        <v>296</v>
      </c>
      <c r="P695" s="4" t="b">
        <v>0</v>
      </c>
      <c r="Q695" s="4" t="s">
        <v>8273</v>
      </c>
      <c r="R695" s="17">
        <f>E695/D695*100</f>
        <v>35.338000000000001</v>
      </c>
      <c r="S695">
        <f>AVERAGEIF(O:O,O695,E:E)</f>
        <v>29826.5</v>
      </c>
      <c r="T695" t="str">
        <f t="shared" si="53"/>
        <v>technology</v>
      </c>
      <c r="U695" t="str">
        <f t="shared" si="54"/>
        <v>wearables</v>
      </c>
    </row>
    <row r="696" spans="1:21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b">
        <f t="shared" si="50"/>
        <v>0</v>
      </c>
      <c r="G696" s="4" t="s">
        <v>8221</v>
      </c>
      <c r="H696" s="4" t="s">
        <v>8224</v>
      </c>
      <c r="I696" s="4" t="s">
        <v>8246</v>
      </c>
      <c r="J696" s="4">
        <v>1485964559</v>
      </c>
      <c r="K696" s="13">
        <f t="shared" si="51"/>
        <v>42767.497210648151</v>
      </c>
      <c r="L696" s="4">
        <v>1483372559</v>
      </c>
      <c r="M696" s="13">
        <f t="shared" si="52"/>
        <v>42737.497210648151</v>
      </c>
      <c r="N696" s="4" t="b">
        <v>0</v>
      </c>
      <c r="O696" s="4">
        <v>7</v>
      </c>
      <c r="P696" s="4" t="b">
        <v>0</v>
      </c>
      <c r="Q696" s="4" t="s">
        <v>8273</v>
      </c>
      <c r="R696" s="17">
        <f>E696/D696*100</f>
        <v>0.39333333333333331</v>
      </c>
      <c r="S696">
        <f>AVERAGEIF(O:O,O696,E:E)</f>
        <v>705.95522388059703</v>
      </c>
      <c r="T696" t="str">
        <f t="shared" si="53"/>
        <v>technology</v>
      </c>
      <c r="U696" t="str">
        <f t="shared" si="54"/>
        <v>wearables</v>
      </c>
    </row>
    <row r="697" spans="1:21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b">
        <f t="shared" si="50"/>
        <v>0</v>
      </c>
      <c r="G697" s="4" t="s">
        <v>8221</v>
      </c>
      <c r="H697" s="4" t="s">
        <v>8224</v>
      </c>
      <c r="I697" s="4" t="s">
        <v>8246</v>
      </c>
      <c r="J697" s="4">
        <v>1414758620</v>
      </c>
      <c r="K697" s="13">
        <f t="shared" si="51"/>
        <v>41943.354398148149</v>
      </c>
      <c r="L697" s="4">
        <v>1412166620</v>
      </c>
      <c r="M697" s="13">
        <f t="shared" si="52"/>
        <v>41913.354398148149</v>
      </c>
      <c r="N697" s="4" t="b">
        <v>0</v>
      </c>
      <c r="O697" s="4">
        <v>7</v>
      </c>
      <c r="P697" s="4" t="b">
        <v>0</v>
      </c>
      <c r="Q697" s="4" t="s">
        <v>8273</v>
      </c>
      <c r="R697" s="17">
        <f>E697/D697*100</f>
        <v>1.06</v>
      </c>
      <c r="S697">
        <f>AVERAGEIF(O:O,O697,E:E)</f>
        <v>705.95522388059703</v>
      </c>
      <c r="T697" t="str">
        <f t="shared" si="53"/>
        <v>technology</v>
      </c>
      <c r="U697" t="str">
        <f t="shared" si="54"/>
        <v>wearables</v>
      </c>
    </row>
    <row r="698" spans="1:21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b">
        <f t="shared" si="50"/>
        <v>0</v>
      </c>
      <c r="G698" s="4" t="s">
        <v>8221</v>
      </c>
      <c r="H698" s="4" t="s">
        <v>8233</v>
      </c>
      <c r="I698" s="4" t="s">
        <v>8249</v>
      </c>
      <c r="J698" s="4">
        <v>1406326502</v>
      </c>
      <c r="K698" s="13">
        <f t="shared" si="51"/>
        <v>41845.760439814818</v>
      </c>
      <c r="L698" s="4">
        <v>1403734502</v>
      </c>
      <c r="M698" s="13">
        <f t="shared" si="52"/>
        <v>41815.760439814818</v>
      </c>
      <c r="N698" s="4" t="b">
        <v>0</v>
      </c>
      <c r="O698" s="4">
        <v>1</v>
      </c>
      <c r="P698" s="4" t="b">
        <v>0</v>
      </c>
      <c r="Q698" s="4" t="s">
        <v>8273</v>
      </c>
      <c r="R698" s="17">
        <f>E698/D698*100</f>
        <v>5.7142857142857147E-4</v>
      </c>
      <c r="S698">
        <f>AVERAGEIF(O:O,O698,E:E)</f>
        <v>50.223295454545458</v>
      </c>
      <c r="T698" t="str">
        <f t="shared" si="53"/>
        <v>technology</v>
      </c>
      <c r="U698" t="str">
        <f t="shared" si="54"/>
        <v>wearables</v>
      </c>
    </row>
    <row r="699" spans="1:21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b">
        <f t="shared" si="50"/>
        <v>0</v>
      </c>
      <c r="G699" s="4" t="s">
        <v>8221</v>
      </c>
      <c r="H699" s="4" t="s">
        <v>8236</v>
      </c>
      <c r="I699" s="4" t="s">
        <v>8249</v>
      </c>
      <c r="J699" s="4">
        <v>1454502789</v>
      </c>
      <c r="K699" s="13">
        <f t="shared" si="51"/>
        <v>42403.356354166674</v>
      </c>
      <c r="L699" s="4">
        <v>1453206789</v>
      </c>
      <c r="M699" s="13">
        <f t="shared" si="52"/>
        <v>42388.356354166674</v>
      </c>
      <c r="N699" s="4" t="b">
        <v>0</v>
      </c>
      <c r="O699" s="4">
        <v>114</v>
      </c>
      <c r="P699" s="4" t="b">
        <v>0</v>
      </c>
      <c r="Q699" s="4" t="s">
        <v>8273</v>
      </c>
      <c r="R699" s="17">
        <f>E699/D699*100</f>
        <v>46.379999999999995</v>
      </c>
      <c r="S699">
        <f>AVERAGEIF(O:O,O699,E:E)</f>
        <v>8245</v>
      </c>
      <c r="T699" t="str">
        <f t="shared" si="53"/>
        <v>technology</v>
      </c>
      <c r="U699" t="str">
        <f t="shared" si="54"/>
        <v>wearables</v>
      </c>
    </row>
    <row r="700" spans="1:21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b">
        <f t="shared" si="50"/>
        <v>0</v>
      </c>
      <c r="G700" s="4" t="s">
        <v>8221</v>
      </c>
      <c r="H700" s="4" t="s">
        <v>8224</v>
      </c>
      <c r="I700" s="4" t="s">
        <v>8246</v>
      </c>
      <c r="J700" s="4">
        <v>1411005600</v>
      </c>
      <c r="K700" s="13">
        <f t="shared" si="51"/>
        <v>41899.916666666672</v>
      </c>
      <c r="L700" s="4">
        <v>1408141245</v>
      </c>
      <c r="M700" s="13">
        <f t="shared" si="52"/>
        <v>41866.764409722222</v>
      </c>
      <c r="N700" s="4" t="b">
        <v>0</v>
      </c>
      <c r="O700" s="4">
        <v>29</v>
      </c>
      <c r="P700" s="4" t="b">
        <v>0</v>
      </c>
      <c r="Q700" s="4" t="s">
        <v>8273</v>
      </c>
      <c r="R700" s="17">
        <f>E700/D700*100</f>
        <v>15.39</v>
      </c>
      <c r="S700">
        <f>AVERAGEIF(O:O,O700,E:E)</f>
        <v>2554.6396296296298</v>
      </c>
      <c r="T700" t="str">
        <f t="shared" si="53"/>
        <v>technology</v>
      </c>
      <c r="U700" t="str">
        <f t="shared" si="54"/>
        <v>wearables</v>
      </c>
    </row>
    <row r="701" spans="1:21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b">
        <f t="shared" si="50"/>
        <v>0</v>
      </c>
      <c r="G701" s="4" t="s">
        <v>8221</v>
      </c>
      <c r="H701" s="4" t="s">
        <v>8224</v>
      </c>
      <c r="I701" s="4" t="s">
        <v>8246</v>
      </c>
      <c r="J701" s="4">
        <v>1385136000</v>
      </c>
      <c r="K701" s="13">
        <f t="shared" si="51"/>
        <v>41600.5</v>
      </c>
      <c r="L701" s="4">
        <v>1381923548</v>
      </c>
      <c r="M701" s="13">
        <f t="shared" si="52"/>
        <v>41563.318842592598</v>
      </c>
      <c r="N701" s="4" t="b">
        <v>0</v>
      </c>
      <c r="O701" s="4">
        <v>890</v>
      </c>
      <c r="P701" s="4" t="b">
        <v>0</v>
      </c>
      <c r="Q701" s="4" t="s">
        <v>8273</v>
      </c>
      <c r="R701" s="17">
        <f>E701/D701*100</f>
        <v>82.422107692307705</v>
      </c>
      <c r="S701">
        <f>AVERAGEIF(O:O,O701,E:E)</f>
        <v>107148.74</v>
      </c>
      <c r="T701" t="str">
        <f t="shared" si="53"/>
        <v>technology</v>
      </c>
      <c r="U701" t="str">
        <f t="shared" si="54"/>
        <v>wearables</v>
      </c>
    </row>
    <row r="702" spans="1:21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b">
        <f t="shared" si="50"/>
        <v>0</v>
      </c>
      <c r="G702" s="4" t="s">
        <v>8221</v>
      </c>
      <c r="H702" s="4" t="s">
        <v>8227</v>
      </c>
      <c r="I702" s="4" t="s">
        <v>8249</v>
      </c>
      <c r="J702" s="4">
        <v>1484065881</v>
      </c>
      <c r="K702" s="13">
        <f t="shared" si="51"/>
        <v>42745.521770833337</v>
      </c>
      <c r="L702" s="4">
        <v>1481473881</v>
      </c>
      <c r="M702" s="13">
        <f t="shared" si="52"/>
        <v>42715.521770833337</v>
      </c>
      <c r="N702" s="4" t="b">
        <v>0</v>
      </c>
      <c r="O702" s="4">
        <v>31</v>
      </c>
      <c r="P702" s="4" t="b">
        <v>0</v>
      </c>
      <c r="Q702" s="4" t="s">
        <v>8273</v>
      </c>
      <c r="R702" s="17">
        <f>E702/D702*100</f>
        <v>2.6866666666666665</v>
      </c>
      <c r="S702">
        <f>AVERAGEIF(O:O,O702,E:E)</f>
        <v>2489.3351851851853</v>
      </c>
      <c r="T702" t="str">
        <f t="shared" si="53"/>
        <v>technology</v>
      </c>
      <c r="U702" t="str">
        <f t="shared" si="54"/>
        <v>wearables</v>
      </c>
    </row>
    <row r="703" spans="1:21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b">
        <f t="shared" si="50"/>
        <v>0</v>
      </c>
      <c r="G703" s="4" t="s">
        <v>8221</v>
      </c>
      <c r="H703" s="4" t="s">
        <v>8225</v>
      </c>
      <c r="I703" s="4" t="s">
        <v>8247</v>
      </c>
      <c r="J703" s="4">
        <v>1406130880</v>
      </c>
      <c r="K703" s="13">
        <f t="shared" si="51"/>
        <v>41843.496296296296</v>
      </c>
      <c r="L703" s="4">
        <v>1403538880</v>
      </c>
      <c r="M703" s="13">
        <f t="shared" si="52"/>
        <v>41813.496296296296</v>
      </c>
      <c r="N703" s="4" t="b">
        <v>0</v>
      </c>
      <c r="O703" s="4">
        <v>21</v>
      </c>
      <c r="P703" s="4" t="b">
        <v>0</v>
      </c>
      <c r="Q703" s="4" t="s">
        <v>8273</v>
      </c>
      <c r="R703" s="17">
        <f>E703/D703*100</f>
        <v>26.6</v>
      </c>
      <c r="S703">
        <f>AVERAGEIF(O:O,O703,E:E)</f>
        <v>1658.1821621621621</v>
      </c>
      <c r="T703" t="str">
        <f t="shared" si="53"/>
        <v>technology</v>
      </c>
      <c r="U703" t="str">
        <f t="shared" si="54"/>
        <v>wearables</v>
      </c>
    </row>
    <row r="704" spans="1:21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b">
        <f t="shared" si="50"/>
        <v>0</v>
      </c>
      <c r="G704" s="4" t="s">
        <v>8221</v>
      </c>
      <c r="H704" s="4" t="s">
        <v>8224</v>
      </c>
      <c r="I704" s="4" t="s">
        <v>8246</v>
      </c>
      <c r="J704" s="4">
        <v>1480011987</v>
      </c>
      <c r="K704" s="13">
        <f t="shared" si="51"/>
        <v>42698.601701388885</v>
      </c>
      <c r="L704" s="4">
        <v>1477416387</v>
      </c>
      <c r="M704" s="13">
        <f t="shared" si="52"/>
        <v>42668.560034722228</v>
      </c>
      <c r="N704" s="4" t="b">
        <v>0</v>
      </c>
      <c r="O704" s="4">
        <v>37</v>
      </c>
      <c r="P704" s="4" t="b">
        <v>0</v>
      </c>
      <c r="Q704" s="4" t="s">
        <v>8273</v>
      </c>
      <c r="R704" s="17">
        <f>E704/D704*100</f>
        <v>30.813400000000001</v>
      </c>
      <c r="S704">
        <f>AVERAGEIF(O:O,O704,E:E)</f>
        <v>4326.8844444444449</v>
      </c>
      <c r="T704" t="str">
        <f t="shared" si="53"/>
        <v>technology</v>
      </c>
      <c r="U704" t="str">
        <f t="shared" si="54"/>
        <v>wearables</v>
      </c>
    </row>
    <row r="705" spans="1:21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b">
        <f t="shared" si="50"/>
        <v>0</v>
      </c>
      <c r="G705" s="4" t="s">
        <v>8221</v>
      </c>
      <c r="H705" s="4" t="s">
        <v>8224</v>
      </c>
      <c r="I705" s="4" t="s">
        <v>8246</v>
      </c>
      <c r="J705" s="4">
        <v>1485905520</v>
      </c>
      <c r="K705" s="13">
        <f t="shared" si="51"/>
        <v>42766.813888888886</v>
      </c>
      <c r="L705" s="4">
        <v>1481150949</v>
      </c>
      <c r="M705" s="13">
        <f t="shared" si="52"/>
        <v>42711.784131944449</v>
      </c>
      <c r="N705" s="4" t="b">
        <v>0</v>
      </c>
      <c r="O705" s="4">
        <v>7</v>
      </c>
      <c r="P705" s="4" t="b">
        <v>0</v>
      </c>
      <c r="Q705" s="4" t="s">
        <v>8273</v>
      </c>
      <c r="R705" s="17">
        <f>E705/D705*100</f>
        <v>5.58</v>
      </c>
      <c r="S705">
        <f>AVERAGEIF(O:O,O705,E:E)</f>
        <v>705.95522388059703</v>
      </c>
      <c r="T705" t="str">
        <f t="shared" si="53"/>
        <v>technology</v>
      </c>
      <c r="U705" t="str">
        <f t="shared" si="54"/>
        <v>wearables</v>
      </c>
    </row>
    <row r="706" spans="1:21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b">
        <f t="shared" si="50"/>
        <v>0</v>
      </c>
      <c r="G706" s="4" t="s">
        <v>8221</v>
      </c>
      <c r="H706" s="4" t="s">
        <v>8229</v>
      </c>
      <c r="I706" s="4" t="s">
        <v>8251</v>
      </c>
      <c r="J706" s="4">
        <v>1487565468</v>
      </c>
      <c r="K706" s="13">
        <f t="shared" si="51"/>
        <v>42786.026250000003</v>
      </c>
      <c r="L706" s="4">
        <v>1482381468</v>
      </c>
      <c r="M706" s="13">
        <f t="shared" si="52"/>
        <v>42726.026250000003</v>
      </c>
      <c r="N706" s="4" t="b">
        <v>0</v>
      </c>
      <c r="O706" s="4">
        <v>4</v>
      </c>
      <c r="P706" s="4" t="b">
        <v>0</v>
      </c>
      <c r="Q706" s="4" t="s">
        <v>8273</v>
      </c>
      <c r="R706" s="17">
        <f>E706/D706*100</f>
        <v>0.87454545454545463</v>
      </c>
      <c r="S706">
        <f>AVERAGEIF(O:O,O706,E:E)</f>
        <v>227.77278688524589</v>
      </c>
      <c r="T706" t="str">
        <f t="shared" si="53"/>
        <v>technology</v>
      </c>
      <c r="U706" t="str">
        <f t="shared" si="54"/>
        <v>wearables</v>
      </c>
    </row>
    <row r="707" spans="1:21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b">
        <f t="shared" ref="F707:F770" si="55">IF(E707&gt;=D707,"successful")</f>
        <v>0</v>
      </c>
      <c r="G707" s="4" t="s">
        <v>8221</v>
      </c>
      <c r="H707" s="4" t="s">
        <v>8233</v>
      </c>
      <c r="I707" s="4" t="s">
        <v>8249</v>
      </c>
      <c r="J707" s="4">
        <v>1484999278</v>
      </c>
      <c r="K707" s="13">
        <f t="shared" ref="K707:K770" si="56">(J707/60)/60/24+DATE(1970,1,1)+(-4/24)</f>
        <v>42756.324976851851</v>
      </c>
      <c r="L707" s="4">
        <v>1482407278</v>
      </c>
      <c r="M707" s="13">
        <f t="shared" ref="M707:M770" si="57">(L707/60)/60/24+DATE(1970,1,1)+(-4/24)</f>
        <v>42726.324976851851</v>
      </c>
      <c r="N707" s="4" t="b">
        <v>0</v>
      </c>
      <c r="O707" s="4">
        <v>5</v>
      </c>
      <c r="P707" s="4" t="b">
        <v>0</v>
      </c>
      <c r="Q707" s="4" t="s">
        <v>8273</v>
      </c>
      <c r="R707" s="17">
        <f>E707/D707*100</f>
        <v>0.97699999999999987</v>
      </c>
      <c r="S707">
        <f>AVERAGEIF(O:O,O707,E:E)</f>
        <v>347.37</v>
      </c>
      <c r="T707" t="str">
        <f t="shared" ref="T707:T770" si="58">LEFT(Q707,FIND("/",Q707)-1)</f>
        <v>technology</v>
      </c>
      <c r="U707" t="str">
        <f t="shared" ref="U707:U770" si="59">RIGHT(Q707,LEN(Q707)-FIND("/",Q707))</f>
        <v>wearables</v>
      </c>
    </row>
    <row r="708" spans="1:21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b">
        <f t="shared" si="55"/>
        <v>0</v>
      </c>
      <c r="G708" s="4" t="s">
        <v>8221</v>
      </c>
      <c r="H708" s="4" t="s">
        <v>8227</v>
      </c>
      <c r="I708" s="4" t="s">
        <v>8249</v>
      </c>
      <c r="J708" s="4">
        <v>1481740740</v>
      </c>
      <c r="K708" s="13">
        <f t="shared" si="56"/>
        <v>42718.61041666667</v>
      </c>
      <c r="L708" s="4">
        <v>1478130783</v>
      </c>
      <c r="M708" s="13">
        <f t="shared" si="57"/>
        <v>42676.828506944446</v>
      </c>
      <c r="N708" s="4" t="b">
        <v>0</v>
      </c>
      <c r="O708" s="4">
        <v>0</v>
      </c>
      <c r="P708" s="4" t="b">
        <v>0</v>
      </c>
      <c r="Q708" s="4" t="s">
        <v>8273</v>
      </c>
      <c r="R708" s="17">
        <f>E708/D708*100</f>
        <v>0</v>
      </c>
      <c r="S708">
        <f>AVERAGEIF(O:O,O708,E:E)</f>
        <v>0</v>
      </c>
      <c r="T708" t="str">
        <f t="shared" si="58"/>
        <v>technology</v>
      </c>
      <c r="U708" t="str">
        <f t="shared" si="59"/>
        <v>wearables</v>
      </c>
    </row>
    <row r="709" spans="1:21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b">
        <f t="shared" si="55"/>
        <v>0</v>
      </c>
      <c r="G709" s="4" t="s">
        <v>8221</v>
      </c>
      <c r="H709" s="4" t="s">
        <v>8225</v>
      </c>
      <c r="I709" s="4" t="s">
        <v>8247</v>
      </c>
      <c r="J709" s="4">
        <v>1483286127</v>
      </c>
      <c r="K709" s="13">
        <f t="shared" si="56"/>
        <v>42736.496840277781</v>
      </c>
      <c r="L709" s="4">
        <v>1479830127</v>
      </c>
      <c r="M709" s="13">
        <f t="shared" si="57"/>
        <v>42696.496840277781</v>
      </c>
      <c r="N709" s="4" t="b">
        <v>0</v>
      </c>
      <c r="O709" s="4">
        <v>456</v>
      </c>
      <c r="P709" s="4" t="b">
        <v>0</v>
      </c>
      <c r="Q709" s="4" t="s">
        <v>8273</v>
      </c>
      <c r="R709" s="17">
        <f>E709/D709*100</f>
        <v>78.927352941176466</v>
      </c>
      <c r="S709">
        <f>AVERAGEIF(O:O,O709,E:E)</f>
        <v>63744.42</v>
      </c>
      <c r="T709" t="str">
        <f t="shared" si="58"/>
        <v>technology</v>
      </c>
      <c r="U709" t="str">
        <f t="shared" si="59"/>
        <v>wearables</v>
      </c>
    </row>
    <row r="710" spans="1:21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b">
        <f t="shared" si="55"/>
        <v>0</v>
      </c>
      <c r="G710" s="4" t="s">
        <v>8221</v>
      </c>
      <c r="H710" s="4" t="s">
        <v>8225</v>
      </c>
      <c r="I710" s="4" t="s">
        <v>8247</v>
      </c>
      <c r="J710" s="4">
        <v>1410616600</v>
      </c>
      <c r="K710" s="13">
        <f t="shared" si="56"/>
        <v>41895.414351851854</v>
      </c>
      <c r="L710" s="4">
        <v>1405432600</v>
      </c>
      <c r="M710" s="13">
        <f t="shared" si="57"/>
        <v>41835.414351851854</v>
      </c>
      <c r="N710" s="4" t="b">
        <v>0</v>
      </c>
      <c r="O710" s="4">
        <v>369</v>
      </c>
      <c r="P710" s="4" t="b">
        <v>0</v>
      </c>
      <c r="Q710" s="4" t="s">
        <v>8273</v>
      </c>
      <c r="R710" s="17">
        <f>E710/D710*100</f>
        <v>22.092500000000001</v>
      </c>
      <c r="S710">
        <f>AVERAGEIF(O:O,O710,E:E)</f>
        <v>24520</v>
      </c>
      <c r="T710" t="str">
        <f t="shared" si="58"/>
        <v>technology</v>
      </c>
      <c r="U710" t="str">
        <f t="shared" si="59"/>
        <v>wearables</v>
      </c>
    </row>
    <row r="711" spans="1:21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b">
        <f t="shared" si="55"/>
        <v>0</v>
      </c>
      <c r="G711" s="4" t="s">
        <v>8221</v>
      </c>
      <c r="H711" s="4" t="s">
        <v>8224</v>
      </c>
      <c r="I711" s="4" t="s">
        <v>8246</v>
      </c>
      <c r="J711" s="4">
        <v>1417741159</v>
      </c>
      <c r="K711" s="13">
        <f t="shared" si="56"/>
        <v>41977.874525462968</v>
      </c>
      <c r="L711" s="4">
        <v>1415149159</v>
      </c>
      <c r="M711" s="13">
        <f t="shared" si="57"/>
        <v>41947.874525462968</v>
      </c>
      <c r="N711" s="4" t="b">
        <v>0</v>
      </c>
      <c r="O711" s="4">
        <v>2</v>
      </c>
      <c r="P711" s="4" t="b">
        <v>0</v>
      </c>
      <c r="Q711" s="4" t="s">
        <v>8273</v>
      </c>
      <c r="R711" s="17">
        <f>E711/D711*100</f>
        <v>0.40666666666666662</v>
      </c>
      <c r="S711">
        <f>AVERAGEIF(O:O,O711,E:E)</f>
        <v>91.389593023255813</v>
      </c>
      <c r="T711" t="str">
        <f t="shared" si="58"/>
        <v>technology</v>
      </c>
      <c r="U711" t="str">
        <f t="shared" si="59"/>
        <v>wearables</v>
      </c>
    </row>
    <row r="712" spans="1:21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b">
        <f t="shared" si="55"/>
        <v>0</v>
      </c>
      <c r="G712" s="4" t="s">
        <v>8221</v>
      </c>
      <c r="H712" s="4" t="s">
        <v>8229</v>
      </c>
      <c r="I712" s="4" t="s">
        <v>8251</v>
      </c>
      <c r="J712" s="4">
        <v>1408495440</v>
      </c>
      <c r="K712" s="13">
        <f t="shared" si="56"/>
        <v>41870.863888888889</v>
      </c>
      <c r="L712" s="4">
        <v>1405640302</v>
      </c>
      <c r="M712" s="13">
        <f t="shared" si="57"/>
        <v>41837.81831018519</v>
      </c>
      <c r="N712" s="4" t="b">
        <v>0</v>
      </c>
      <c r="O712" s="4">
        <v>0</v>
      </c>
      <c r="P712" s="4" t="b">
        <v>0</v>
      </c>
      <c r="Q712" s="4" t="s">
        <v>8273</v>
      </c>
      <c r="R712" s="17">
        <f>E712/D712*100</f>
        <v>0</v>
      </c>
      <c r="S712">
        <f>AVERAGEIF(O:O,O712,E:E)</f>
        <v>0</v>
      </c>
      <c r="T712" t="str">
        <f t="shared" si="58"/>
        <v>technology</v>
      </c>
      <c r="U712" t="str">
        <f t="shared" si="59"/>
        <v>wearables</v>
      </c>
    </row>
    <row r="713" spans="1:21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b">
        <f t="shared" si="55"/>
        <v>0</v>
      </c>
      <c r="G713" s="4" t="s">
        <v>8221</v>
      </c>
      <c r="H713" s="4" t="s">
        <v>8233</v>
      </c>
      <c r="I713" s="4" t="s">
        <v>8249</v>
      </c>
      <c r="J713" s="4">
        <v>1481716868</v>
      </c>
      <c r="K713" s="13">
        <f t="shared" si="56"/>
        <v>42718.334120370368</v>
      </c>
      <c r="L713" s="4">
        <v>1478257268</v>
      </c>
      <c r="M713" s="13">
        <f t="shared" si="57"/>
        <v>42678.292453703711</v>
      </c>
      <c r="N713" s="4" t="b">
        <v>0</v>
      </c>
      <c r="O713" s="4">
        <v>338</v>
      </c>
      <c r="P713" s="4" t="b">
        <v>0</v>
      </c>
      <c r="Q713" s="4" t="s">
        <v>8273</v>
      </c>
      <c r="R713" s="17">
        <f>E713/D713*100</f>
        <v>33.790999999999997</v>
      </c>
      <c r="S713">
        <f>AVERAGEIF(O:O,O713,E:E)</f>
        <v>33791</v>
      </c>
      <c r="T713" t="str">
        <f t="shared" si="58"/>
        <v>technology</v>
      </c>
      <c r="U713" t="str">
        <f t="shared" si="59"/>
        <v>wearables</v>
      </c>
    </row>
    <row r="714" spans="1:21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b">
        <f t="shared" si="55"/>
        <v>0</v>
      </c>
      <c r="G714" s="4" t="s">
        <v>8221</v>
      </c>
      <c r="H714" s="4" t="s">
        <v>8224</v>
      </c>
      <c r="I714" s="4" t="s">
        <v>8246</v>
      </c>
      <c r="J714" s="4">
        <v>1455466832</v>
      </c>
      <c r="K714" s="13">
        <f t="shared" si="56"/>
        <v>42414.514259259267</v>
      </c>
      <c r="L714" s="4">
        <v>1452874832</v>
      </c>
      <c r="M714" s="13">
        <f t="shared" si="57"/>
        <v>42384.514259259267</v>
      </c>
      <c r="N714" s="4" t="b">
        <v>0</v>
      </c>
      <c r="O714" s="4">
        <v>4</v>
      </c>
      <c r="P714" s="4" t="b">
        <v>0</v>
      </c>
      <c r="Q714" s="4" t="s">
        <v>8273</v>
      </c>
      <c r="R714" s="17">
        <f>E714/D714*100</f>
        <v>0.21649484536082475</v>
      </c>
      <c r="S714">
        <f>AVERAGEIF(O:O,O714,E:E)</f>
        <v>227.77278688524589</v>
      </c>
      <c r="T714" t="str">
        <f t="shared" si="58"/>
        <v>technology</v>
      </c>
      <c r="U714" t="str">
        <f t="shared" si="59"/>
        <v>wearables</v>
      </c>
    </row>
    <row r="715" spans="1:21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b">
        <f t="shared" si="55"/>
        <v>0</v>
      </c>
      <c r="G715" s="4" t="s">
        <v>8221</v>
      </c>
      <c r="H715" s="4" t="s">
        <v>8237</v>
      </c>
      <c r="I715" s="4" t="s">
        <v>8249</v>
      </c>
      <c r="J715" s="4">
        <v>1465130532</v>
      </c>
      <c r="K715" s="13">
        <f t="shared" si="56"/>
        <v>42526.362638888888</v>
      </c>
      <c r="L715" s="4">
        <v>1462538532</v>
      </c>
      <c r="M715" s="13">
        <f t="shared" si="57"/>
        <v>42496.362638888888</v>
      </c>
      <c r="N715" s="4" t="b">
        <v>0</v>
      </c>
      <c r="O715" s="4">
        <v>1</v>
      </c>
      <c r="P715" s="4" t="b">
        <v>0</v>
      </c>
      <c r="Q715" s="4" t="s">
        <v>8273</v>
      </c>
      <c r="R715" s="17">
        <f>E715/D715*100</f>
        <v>0.79600000000000004</v>
      </c>
      <c r="S715">
        <f>AVERAGEIF(O:O,O715,E:E)</f>
        <v>50.223295454545458</v>
      </c>
      <c r="T715" t="str">
        <f t="shared" si="58"/>
        <v>technology</v>
      </c>
      <c r="U715" t="str">
        <f t="shared" si="59"/>
        <v>wearables</v>
      </c>
    </row>
    <row r="716" spans="1:21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b">
        <f t="shared" si="55"/>
        <v>0</v>
      </c>
      <c r="G716" s="4" t="s">
        <v>8221</v>
      </c>
      <c r="H716" s="4" t="s">
        <v>8224</v>
      </c>
      <c r="I716" s="4" t="s">
        <v>8246</v>
      </c>
      <c r="J716" s="4">
        <v>1488308082</v>
      </c>
      <c r="K716" s="13">
        <f t="shared" si="56"/>
        <v>42794.62131944445</v>
      </c>
      <c r="L716" s="4">
        <v>1483124082</v>
      </c>
      <c r="M716" s="13">
        <f t="shared" si="57"/>
        <v>42734.62131944445</v>
      </c>
      <c r="N716" s="4" t="b">
        <v>0</v>
      </c>
      <c r="O716" s="4">
        <v>28</v>
      </c>
      <c r="P716" s="4" t="b">
        <v>0</v>
      </c>
      <c r="Q716" s="4" t="s">
        <v>8273</v>
      </c>
      <c r="R716" s="17">
        <f>E716/D716*100</f>
        <v>14.993333333333334</v>
      </c>
      <c r="S716">
        <f>AVERAGEIF(O:O,O716,E:E)</f>
        <v>3472.1178947368426</v>
      </c>
      <c r="T716" t="str">
        <f t="shared" si="58"/>
        <v>technology</v>
      </c>
      <c r="U716" t="str">
        <f t="shared" si="59"/>
        <v>wearables</v>
      </c>
    </row>
    <row r="717" spans="1:21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b">
        <f t="shared" si="55"/>
        <v>0</v>
      </c>
      <c r="G717" s="4" t="s">
        <v>8221</v>
      </c>
      <c r="H717" s="4" t="s">
        <v>8224</v>
      </c>
      <c r="I717" s="4" t="s">
        <v>8246</v>
      </c>
      <c r="J717" s="4">
        <v>1446693040</v>
      </c>
      <c r="K717" s="13">
        <f t="shared" si="56"/>
        <v>42312.965740740743</v>
      </c>
      <c r="L717" s="4">
        <v>1443233440</v>
      </c>
      <c r="M717" s="13">
        <f t="shared" si="57"/>
        <v>42272.924074074072</v>
      </c>
      <c r="N717" s="4" t="b">
        <v>0</v>
      </c>
      <c r="O717" s="4">
        <v>12</v>
      </c>
      <c r="P717" s="4" t="b">
        <v>0</v>
      </c>
      <c r="Q717" s="4" t="s">
        <v>8273</v>
      </c>
      <c r="R717" s="17">
        <f>E717/D717*100</f>
        <v>5.0509090909090908</v>
      </c>
      <c r="S717">
        <f>AVERAGEIF(O:O,O717,E:E)</f>
        <v>1176.7069565217391</v>
      </c>
      <c r="T717" t="str">
        <f t="shared" si="58"/>
        <v>technology</v>
      </c>
      <c r="U717" t="str">
        <f t="shared" si="59"/>
        <v>wearables</v>
      </c>
    </row>
    <row r="718" spans="1:21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b">
        <f t="shared" si="55"/>
        <v>0</v>
      </c>
      <c r="G718" s="4" t="s">
        <v>8221</v>
      </c>
      <c r="H718" s="4" t="s">
        <v>8224</v>
      </c>
      <c r="I718" s="4" t="s">
        <v>8246</v>
      </c>
      <c r="J718" s="4">
        <v>1417392000</v>
      </c>
      <c r="K718" s="13">
        <f t="shared" si="56"/>
        <v>41973.833333333336</v>
      </c>
      <c r="L718" s="4">
        <v>1414511307</v>
      </c>
      <c r="M718" s="13">
        <f t="shared" si="57"/>
        <v>41940.491979166669</v>
      </c>
      <c r="N718" s="4" t="b">
        <v>0</v>
      </c>
      <c r="O718" s="4">
        <v>16</v>
      </c>
      <c r="P718" s="4" t="b">
        <v>0</v>
      </c>
      <c r="Q718" s="4" t="s">
        <v>8273</v>
      </c>
      <c r="R718" s="17">
        <f>E718/D718*100</f>
        <v>10.214285714285715</v>
      </c>
      <c r="S718">
        <f>AVERAGEIF(O:O,O718,E:E)</f>
        <v>1278.3540625000001</v>
      </c>
      <c r="T718" t="str">
        <f t="shared" si="58"/>
        <v>technology</v>
      </c>
      <c r="U718" t="str">
        <f t="shared" si="59"/>
        <v>wearables</v>
      </c>
    </row>
    <row r="719" spans="1:21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b">
        <f t="shared" si="55"/>
        <v>0</v>
      </c>
      <c r="G719" s="4" t="s">
        <v>8221</v>
      </c>
      <c r="H719" s="4" t="s">
        <v>8224</v>
      </c>
      <c r="I719" s="4" t="s">
        <v>8246</v>
      </c>
      <c r="J719" s="4">
        <v>1409949002</v>
      </c>
      <c r="K719" s="13">
        <f t="shared" si="56"/>
        <v>41887.687523148154</v>
      </c>
      <c r="L719" s="4">
        <v>1407357002</v>
      </c>
      <c r="M719" s="13">
        <f t="shared" si="57"/>
        <v>41857.687523148154</v>
      </c>
      <c r="N719" s="4" t="b">
        <v>0</v>
      </c>
      <c r="O719" s="4">
        <v>4</v>
      </c>
      <c r="P719" s="4" t="b">
        <v>0</v>
      </c>
      <c r="Q719" s="4" t="s">
        <v>8273</v>
      </c>
      <c r="R719" s="17">
        <f>E719/D719*100</f>
        <v>0.30499999999999999</v>
      </c>
      <c r="S719">
        <f>AVERAGEIF(O:O,O719,E:E)</f>
        <v>227.77278688524589</v>
      </c>
      <c r="T719" t="str">
        <f t="shared" si="58"/>
        <v>technology</v>
      </c>
      <c r="U719" t="str">
        <f t="shared" si="59"/>
        <v>wearables</v>
      </c>
    </row>
    <row r="720" spans="1:21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b">
        <f t="shared" si="55"/>
        <v>0</v>
      </c>
      <c r="G720" s="4" t="s">
        <v>8221</v>
      </c>
      <c r="H720" s="4" t="s">
        <v>8224</v>
      </c>
      <c r="I720" s="4" t="s">
        <v>8246</v>
      </c>
      <c r="J720" s="4">
        <v>1487397540</v>
      </c>
      <c r="K720" s="13">
        <f t="shared" si="56"/>
        <v>42784.082638888889</v>
      </c>
      <c r="L720" s="4">
        <v>1484684247</v>
      </c>
      <c r="M720" s="13">
        <f t="shared" si="57"/>
        <v>42752.678784722222</v>
      </c>
      <c r="N720" s="4" t="b">
        <v>0</v>
      </c>
      <c r="O720" s="4">
        <v>4</v>
      </c>
      <c r="P720" s="4" t="b">
        <v>0</v>
      </c>
      <c r="Q720" s="4" t="s">
        <v>8273</v>
      </c>
      <c r="R720" s="17">
        <f>E720/D720*100</f>
        <v>0.75</v>
      </c>
      <c r="S720">
        <f>AVERAGEIF(O:O,O720,E:E)</f>
        <v>227.77278688524589</v>
      </c>
      <c r="T720" t="str">
        <f t="shared" si="58"/>
        <v>technology</v>
      </c>
      <c r="U720" t="str">
        <f t="shared" si="59"/>
        <v>wearables</v>
      </c>
    </row>
    <row r="721" spans="1:21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b">
        <f t="shared" si="55"/>
        <v>0</v>
      </c>
      <c r="G721" s="4" t="s">
        <v>8221</v>
      </c>
      <c r="H721" s="4" t="s">
        <v>8224</v>
      </c>
      <c r="I721" s="4" t="s">
        <v>8246</v>
      </c>
      <c r="J721" s="4">
        <v>1456189076</v>
      </c>
      <c r="K721" s="13">
        <f t="shared" si="56"/>
        <v>42422.873564814821</v>
      </c>
      <c r="L721" s="4">
        <v>1454979476</v>
      </c>
      <c r="M721" s="13">
        <f t="shared" si="57"/>
        <v>42408.873564814821</v>
      </c>
      <c r="N721" s="4" t="b">
        <v>0</v>
      </c>
      <c r="O721" s="4">
        <v>10</v>
      </c>
      <c r="P721" s="4" t="b">
        <v>0</v>
      </c>
      <c r="Q721" s="4" t="s">
        <v>8273</v>
      </c>
      <c r="R721" s="17">
        <f>E721/D721*100</f>
        <v>1.2933333333333332</v>
      </c>
      <c r="S721">
        <f>AVERAGEIF(O:O,O721,E:E)</f>
        <v>842.98978723404264</v>
      </c>
      <c r="T721" t="str">
        <f t="shared" si="58"/>
        <v>technology</v>
      </c>
      <c r="U721" t="str">
        <f t="shared" si="59"/>
        <v>wearables</v>
      </c>
    </row>
    <row r="722" spans="1:21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tr">
        <f t="shared" si="55"/>
        <v>successful</v>
      </c>
      <c r="G722" s="4" t="s">
        <v>8219</v>
      </c>
      <c r="H722" s="4" t="s">
        <v>8224</v>
      </c>
      <c r="I722" s="4" t="s">
        <v>8246</v>
      </c>
      <c r="J722" s="4">
        <v>1327851291</v>
      </c>
      <c r="K722" s="13">
        <f t="shared" si="56"/>
        <v>40937.482534722229</v>
      </c>
      <c r="L722" s="4">
        <v>1325432091</v>
      </c>
      <c r="M722" s="13">
        <f t="shared" si="57"/>
        <v>40909.482534722229</v>
      </c>
      <c r="N722" s="4" t="b">
        <v>0</v>
      </c>
      <c r="O722" s="4">
        <v>41</v>
      </c>
      <c r="P722" s="4" t="b">
        <v>1</v>
      </c>
      <c r="Q722" s="4" t="s">
        <v>8274</v>
      </c>
      <c r="R722" s="17">
        <f>E722/D722*100</f>
        <v>143.94736842105263</v>
      </c>
      <c r="S722">
        <f>AVERAGEIF(O:O,O722,E:E)</f>
        <v>2792.8691304347826</v>
      </c>
      <c r="T722" t="str">
        <f t="shared" si="58"/>
        <v>publishing</v>
      </c>
      <c r="U722" t="str">
        <f t="shared" si="59"/>
        <v>nonfiction</v>
      </c>
    </row>
    <row r="723" spans="1:21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tr">
        <f t="shared" si="55"/>
        <v>successful</v>
      </c>
      <c r="G723" s="4" t="s">
        <v>8219</v>
      </c>
      <c r="H723" s="4" t="s">
        <v>8224</v>
      </c>
      <c r="I723" s="4" t="s">
        <v>8246</v>
      </c>
      <c r="J723" s="4">
        <v>1406900607</v>
      </c>
      <c r="K723" s="13">
        <f t="shared" si="56"/>
        <v>41852.405173611114</v>
      </c>
      <c r="L723" s="4">
        <v>1403012607</v>
      </c>
      <c r="M723" s="13">
        <f t="shared" si="57"/>
        <v>41807.405173611114</v>
      </c>
      <c r="N723" s="4" t="b">
        <v>0</v>
      </c>
      <c r="O723" s="4">
        <v>119</v>
      </c>
      <c r="P723" s="4" t="b">
        <v>1</v>
      </c>
      <c r="Q723" s="4" t="s">
        <v>8274</v>
      </c>
      <c r="R723" s="17">
        <f>E723/D723*100</f>
        <v>122.10975609756099</v>
      </c>
      <c r="S723">
        <f>AVERAGEIF(O:O,O723,E:E)</f>
        <v>19753.501666666667</v>
      </c>
      <c r="T723" t="str">
        <f t="shared" si="58"/>
        <v>publishing</v>
      </c>
      <c r="U723" t="str">
        <f t="shared" si="59"/>
        <v>nonfiction</v>
      </c>
    </row>
    <row r="724" spans="1:21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tr">
        <f t="shared" si="55"/>
        <v>successful</v>
      </c>
      <c r="G724" s="4" t="s">
        <v>8219</v>
      </c>
      <c r="H724" s="4" t="s">
        <v>8224</v>
      </c>
      <c r="I724" s="4" t="s">
        <v>8246</v>
      </c>
      <c r="J724" s="4">
        <v>1333909178</v>
      </c>
      <c r="K724" s="13">
        <f t="shared" si="56"/>
        <v>41007.596967592595</v>
      </c>
      <c r="L724" s="4">
        <v>1331320778</v>
      </c>
      <c r="M724" s="13">
        <f t="shared" si="57"/>
        <v>40977.63863425926</v>
      </c>
      <c r="N724" s="4" t="b">
        <v>0</v>
      </c>
      <c r="O724" s="4">
        <v>153</v>
      </c>
      <c r="P724" s="4" t="b">
        <v>1</v>
      </c>
      <c r="Q724" s="4" t="s">
        <v>8274</v>
      </c>
      <c r="R724" s="17">
        <f>E724/D724*100</f>
        <v>132.024</v>
      </c>
      <c r="S724">
        <f>AVERAGEIF(O:O,O724,E:E)</f>
        <v>33006</v>
      </c>
      <c r="T724" t="str">
        <f t="shared" si="58"/>
        <v>publishing</v>
      </c>
      <c r="U724" t="str">
        <f t="shared" si="59"/>
        <v>nonfiction</v>
      </c>
    </row>
    <row r="725" spans="1:21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tr">
        <f t="shared" si="55"/>
        <v>successful</v>
      </c>
      <c r="G725" s="4" t="s">
        <v>8219</v>
      </c>
      <c r="H725" s="4" t="s">
        <v>8224</v>
      </c>
      <c r="I725" s="4" t="s">
        <v>8246</v>
      </c>
      <c r="J725" s="4">
        <v>1438228740</v>
      </c>
      <c r="K725" s="13">
        <f t="shared" si="56"/>
        <v>42214.999305555561</v>
      </c>
      <c r="L725" s="4">
        <v>1435606549</v>
      </c>
      <c r="M725" s="13">
        <f t="shared" si="57"/>
        <v>42184.649872685193</v>
      </c>
      <c r="N725" s="4" t="b">
        <v>0</v>
      </c>
      <c r="O725" s="4">
        <v>100</v>
      </c>
      <c r="P725" s="4" t="b">
        <v>1</v>
      </c>
      <c r="Q725" s="4" t="s">
        <v>8274</v>
      </c>
      <c r="R725" s="17">
        <f>E725/D725*100</f>
        <v>109.38000000000001</v>
      </c>
      <c r="S725">
        <f>AVERAGEIF(O:O,O725,E:E)</f>
        <v>24819.85</v>
      </c>
      <c r="T725" t="str">
        <f t="shared" si="58"/>
        <v>publishing</v>
      </c>
      <c r="U725" t="str">
        <f t="shared" si="59"/>
        <v>nonfiction</v>
      </c>
    </row>
    <row r="726" spans="1:21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tr">
        <f t="shared" si="55"/>
        <v>successful</v>
      </c>
      <c r="G726" s="4" t="s">
        <v>8219</v>
      </c>
      <c r="H726" s="4" t="s">
        <v>8224</v>
      </c>
      <c r="I726" s="4" t="s">
        <v>8246</v>
      </c>
      <c r="J726" s="4">
        <v>1309447163</v>
      </c>
      <c r="K726" s="13">
        <f t="shared" si="56"/>
        <v>40724.47179398148</v>
      </c>
      <c r="L726" s="4">
        <v>1306855163</v>
      </c>
      <c r="M726" s="13">
        <f t="shared" si="57"/>
        <v>40694.47179398148</v>
      </c>
      <c r="N726" s="4" t="b">
        <v>0</v>
      </c>
      <c r="O726" s="4">
        <v>143</v>
      </c>
      <c r="P726" s="4" t="b">
        <v>1</v>
      </c>
      <c r="Q726" s="4" t="s">
        <v>8274</v>
      </c>
      <c r="R726" s="17">
        <f>E726/D726*100</f>
        <v>105.47157142857144</v>
      </c>
      <c r="S726">
        <f>AVERAGEIF(O:O,O726,E:E)</f>
        <v>7304.5050000000001</v>
      </c>
      <c r="T726" t="str">
        <f t="shared" si="58"/>
        <v>publishing</v>
      </c>
      <c r="U726" t="str">
        <f t="shared" si="59"/>
        <v>nonfiction</v>
      </c>
    </row>
    <row r="727" spans="1:21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tr">
        <f t="shared" si="55"/>
        <v>successful</v>
      </c>
      <c r="G727" s="4" t="s">
        <v>8219</v>
      </c>
      <c r="H727" s="4" t="s">
        <v>8224</v>
      </c>
      <c r="I727" s="4" t="s">
        <v>8246</v>
      </c>
      <c r="J727" s="4">
        <v>1450018912</v>
      </c>
      <c r="K727" s="13">
        <f t="shared" si="56"/>
        <v>42351.459629629629</v>
      </c>
      <c r="L727" s="4">
        <v>1447426912</v>
      </c>
      <c r="M727" s="13">
        <f t="shared" si="57"/>
        <v>42321.459629629629</v>
      </c>
      <c r="N727" s="4" t="b">
        <v>0</v>
      </c>
      <c r="O727" s="4">
        <v>140</v>
      </c>
      <c r="P727" s="4" t="b">
        <v>1</v>
      </c>
      <c r="Q727" s="4" t="s">
        <v>8274</v>
      </c>
      <c r="R727" s="17">
        <f>E727/D727*100</f>
        <v>100.35000000000001</v>
      </c>
      <c r="S727">
        <f>AVERAGEIF(O:O,O727,E:E)</f>
        <v>12203.018749999999</v>
      </c>
      <c r="T727" t="str">
        <f t="shared" si="58"/>
        <v>publishing</v>
      </c>
      <c r="U727" t="str">
        <f t="shared" si="59"/>
        <v>nonfiction</v>
      </c>
    </row>
    <row r="728" spans="1:21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tr">
        <f t="shared" si="55"/>
        <v>successful</v>
      </c>
      <c r="G728" s="4" t="s">
        <v>8219</v>
      </c>
      <c r="H728" s="4" t="s">
        <v>8224</v>
      </c>
      <c r="I728" s="4" t="s">
        <v>8246</v>
      </c>
      <c r="J728" s="4">
        <v>1365728487</v>
      </c>
      <c r="K728" s="13">
        <f t="shared" si="56"/>
        <v>41375.876006944447</v>
      </c>
      <c r="L728" s="4">
        <v>1363136487</v>
      </c>
      <c r="M728" s="13">
        <f t="shared" si="57"/>
        <v>41345.876006944447</v>
      </c>
      <c r="N728" s="4" t="b">
        <v>0</v>
      </c>
      <c r="O728" s="4">
        <v>35</v>
      </c>
      <c r="P728" s="4" t="b">
        <v>1</v>
      </c>
      <c r="Q728" s="4" t="s">
        <v>8274</v>
      </c>
      <c r="R728" s="17">
        <f>E728/D728*100</f>
        <v>101.4</v>
      </c>
      <c r="S728">
        <f>AVERAGEIF(O:O,O728,E:E)</f>
        <v>3370.6326923076922</v>
      </c>
      <c r="T728" t="str">
        <f t="shared" si="58"/>
        <v>publishing</v>
      </c>
      <c r="U728" t="str">
        <f t="shared" si="59"/>
        <v>nonfiction</v>
      </c>
    </row>
    <row r="729" spans="1:21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tr">
        <f t="shared" si="55"/>
        <v>successful</v>
      </c>
      <c r="G729" s="4" t="s">
        <v>8219</v>
      </c>
      <c r="H729" s="4" t="s">
        <v>8224</v>
      </c>
      <c r="I729" s="4" t="s">
        <v>8246</v>
      </c>
      <c r="J729" s="4">
        <v>1358198400</v>
      </c>
      <c r="K729" s="13">
        <f t="shared" si="56"/>
        <v>41288.722222222226</v>
      </c>
      <c r="L729" s="4">
        <v>1354580949</v>
      </c>
      <c r="M729" s="13">
        <f t="shared" si="57"/>
        <v>41246.853576388887</v>
      </c>
      <c r="N729" s="4" t="b">
        <v>0</v>
      </c>
      <c r="O729" s="4">
        <v>149</v>
      </c>
      <c r="P729" s="4" t="b">
        <v>1</v>
      </c>
      <c r="Q729" s="4" t="s">
        <v>8274</v>
      </c>
      <c r="R729" s="17">
        <f>E729/D729*100</f>
        <v>155.51428571428571</v>
      </c>
      <c r="S729">
        <f>AVERAGEIF(O:O,O729,E:E)</f>
        <v>9028.8875000000007</v>
      </c>
      <c r="T729" t="str">
        <f t="shared" si="58"/>
        <v>publishing</v>
      </c>
      <c r="U729" t="str">
        <f t="shared" si="59"/>
        <v>nonfiction</v>
      </c>
    </row>
    <row r="730" spans="1:21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tr">
        <f t="shared" si="55"/>
        <v>successful</v>
      </c>
      <c r="G730" s="4" t="s">
        <v>8219</v>
      </c>
      <c r="H730" s="4" t="s">
        <v>8224</v>
      </c>
      <c r="I730" s="4" t="s">
        <v>8246</v>
      </c>
      <c r="J730" s="4">
        <v>1313957157</v>
      </c>
      <c r="K730" s="13">
        <f t="shared" si="56"/>
        <v>40776.670798611114</v>
      </c>
      <c r="L730" s="4">
        <v>1310069157</v>
      </c>
      <c r="M730" s="13">
        <f t="shared" si="57"/>
        <v>40731.670798611114</v>
      </c>
      <c r="N730" s="4" t="b">
        <v>0</v>
      </c>
      <c r="O730" s="4">
        <v>130</v>
      </c>
      <c r="P730" s="4" t="b">
        <v>1</v>
      </c>
      <c r="Q730" s="4" t="s">
        <v>8274</v>
      </c>
      <c r="R730" s="17">
        <f>E730/D730*100</f>
        <v>105.566</v>
      </c>
      <c r="S730">
        <f>AVERAGEIF(O:O,O730,E:E)</f>
        <v>13897.104000000001</v>
      </c>
      <c r="T730" t="str">
        <f t="shared" si="58"/>
        <v>publishing</v>
      </c>
      <c r="U730" t="str">
        <f t="shared" si="59"/>
        <v>nonfiction</v>
      </c>
    </row>
    <row r="731" spans="1:21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tr">
        <f t="shared" si="55"/>
        <v>successful</v>
      </c>
      <c r="G731" s="4" t="s">
        <v>8219</v>
      </c>
      <c r="H731" s="4" t="s">
        <v>8224</v>
      </c>
      <c r="I731" s="4" t="s">
        <v>8246</v>
      </c>
      <c r="J731" s="4">
        <v>1348028861</v>
      </c>
      <c r="K731" s="13">
        <f t="shared" si="56"/>
        <v>41171.019224537042</v>
      </c>
      <c r="L731" s="4">
        <v>1342844861</v>
      </c>
      <c r="M731" s="13">
        <f t="shared" si="57"/>
        <v>41111.019224537042</v>
      </c>
      <c r="N731" s="4" t="b">
        <v>0</v>
      </c>
      <c r="O731" s="4">
        <v>120</v>
      </c>
      <c r="P731" s="4" t="b">
        <v>1</v>
      </c>
      <c r="Q731" s="4" t="s">
        <v>8274</v>
      </c>
      <c r="R731" s="17">
        <f>E731/D731*100</f>
        <v>130.65</v>
      </c>
      <c r="S731">
        <f>AVERAGEIF(O:O,O731,E:E)</f>
        <v>10427.011111111111</v>
      </c>
      <c r="T731" t="str">
        <f t="shared" si="58"/>
        <v>publishing</v>
      </c>
      <c r="U731" t="str">
        <f t="shared" si="59"/>
        <v>nonfiction</v>
      </c>
    </row>
    <row r="732" spans="1:21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tr">
        <f t="shared" si="55"/>
        <v>successful</v>
      </c>
      <c r="G732" s="4" t="s">
        <v>8219</v>
      </c>
      <c r="H732" s="4" t="s">
        <v>8224</v>
      </c>
      <c r="I732" s="4" t="s">
        <v>8246</v>
      </c>
      <c r="J732" s="4">
        <v>1323280391</v>
      </c>
      <c r="K732" s="13">
        <f t="shared" si="56"/>
        <v>40884.578599537039</v>
      </c>
      <c r="L732" s="4">
        <v>1320688391</v>
      </c>
      <c r="M732" s="13">
        <f t="shared" si="57"/>
        <v>40854.578599537039</v>
      </c>
      <c r="N732" s="4" t="b">
        <v>0</v>
      </c>
      <c r="O732" s="4">
        <v>265</v>
      </c>
      <c r="P732" s="4" t="b">
        <v>1</v>
      </c>
      <c r="Q732" s="4" t="s">
        <v>8274</v>
      </c>
      <c r="R732" s="17">
        <f>E732/D732*100</f>
        <v>132.19</v>
      </c>
      <c r="S732">
        <f>AVERAGEIF(O:O,O732,E:E)</f>
        <v>27019.1</v>
      </c>
      <c r="T732" t="str">
        <f t="shared" si="58"/>
        <v>publishing</v>
      </c>
      <c r="U732" t="str">
        <f t="shared" si="59"/>
        <v>nonfiction</v>
      </c>
    </row>
    <row r="733" spans="1:21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tr">
        <f t="shared" si="55"/>
        <v>successful</v>
      </c>
      <c r="G733" s="4" t="s">
        <v>8219</v>
      </c>
      <c r="H733" s="4" t="s">
        <v>8224</v>
      </c>
      <c r="I733" s="4" t="s">
        <v>8246</v>
      </c>
      <c r="J733" s="4">
        <v>1327212000</v>
      </c>
      <c r="K733" s="13">
        <f t="shared" si="56"/>
        <v>40930.083333333336</v>
      </c>
      <c r="L733" s="4">
        <v>1322852747</v>
      </c>
      <c r="M733" s="13">
        <f t="shared" si="57"/>
        <v>40879.629016203704</v>
      </c>
      <c r="N733" s="4" t="b">
        <v>0</v>
      </c>
      <c r="O733" s="4">
        <v>71</v>
      </c>
      <c r="P733" s="4" t="b">
        <v>1</v>
      </c>
      <c r="Q733" s="4" t="s">
        <v>8274</v>
      </c>
      <c r="R733" s="17">
        <f>E733/D733*100</f>
        <v>126</v>
      </c>
      <c r="S733">
        <f>AVERAGEIF(O:O,O733,E:E)</f>
        <v>5650.0581249999996</v>
      </c>
      <c r="T733" t="str">
        <f t="shared" si="58"/>
        <v>publishing</v>
      </c>
      <c r="U733" t="str">
        <f t="shared" si="59"/>
        <v>nonfiction</v>
      </c>
    </row>
    <row r="734" spans="1:21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tr">
        <f t="shared" si="55"/>
        <v>successful</v>
      </c>
      <c r="G734" s="4" t="s">
        <v>8219</v>
      </c>
      <c r="H734" s="4" t="s">
        <v>8225</v>
      </c>
      <c r="I734" s="4" t="s">
        <v>8247</v>
      </c>
      <c r="J734" s="4">
        <v>1380449461</v>
      </c>
      <c r="K734" s="13">
        <f t="shared" si="56"/>
        <v>41546.257650462961</v>
      </c>
      <c r="L734" s="4">
        <v>1375265461</v>
      </c>
      <c r="M734" s="13">
        <f t="shared" si="57"/>
        <v>41486.257650462961</v>
      </c>
      <c r="N734" s="4" t="b">
        <v>0</v>
      </c>
      <c r="O734" s="4">
        <v>13</v>
      </c>
      <c r="P734" s="4" t="b">
        <v>1</v>
      </c>
      <c r="Q734" s="4" t="s">
        <v>8274</v>
      </c>
      <c r="R734" s="17">
        <f>E734/D734*100</f>
        <v>160</v>
      </c>
      <c r="S734">
        <f>AVERAGEIF(O:O,O734,E:E)</f>
        <v>969.35458333333338</v>
      </c>
      <c r="T734" t="str">
        <f t="shared" si="58"/>
        <v>publishing</v>
      </c>
      <c r="U734" t="str">
        <f t="shared" si="59"/>
        <v>nonfiction</v>
      </c>
    </row>
    <row r="735" spans="1:21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tr">
        <f t="shared" si="55"/>
        <v>successful</v>
      </c>
      <c r="G735" s="4" t="s">
        <v>8219</v>
      </c>
      <c r="H735" s="4" t="s">
        <v>8225</v>
      </c>
      <c r="I735" s="4" t="s">
        <v>8247</v>
      </c>
      <c r="J735" s="4">
        <v>1387533892</v>
      </c>
      <c r="K735" s="13">
        <f t="shared" si="56"/>
        <v>41628.253379629634</v>
      </c>
      <c r="L735" s="4">
        <v>1384941892</v>
      </c>
      <c r="M735" s="13">
        <f t="shared" si="57"/>
        <v>41598.253379629634</v>
      </c>
      <c r="N735" s="4" t="b">
        <v>0</v>
      </c>
      <c r="O735" s="4">
        <v>169</v>
      </c>
      <c r="P735" s="4" t="b">
        <v>1</v>
      </c>
      <c r="Q735" s="4" t="s">
        <v>8274</v>
      </c>
      <c r="R735" s="17">
        <f>E735/D735*100</f>
        <v>120.48</v>
      </c>
      <c r="S735">
        <f>AVERAGEIF(O:O,O735,E:E)</f>
        <v>10898.9</v>
      </c>
      <c r="T735" t="str">
        <f t="shared" si="58"/>
        <v>publishing</v>
      </c>
      <c r="U735" t="str">
        <f t="shared" si="59"/>
        <v>nonfiction</v>
      </c>
    </row>
    <row r="736" spans="1:21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tr">
        <f t="shared" si="55"/>
        <v>successful</v>
      </c>
      <c r="G736" s="4" t="s">
        <v>8219</v>
      </c>
      <c r="H736" s="4" t="s">
        <v>8229</v>
      </c>
      <c r="I736" s="4" t="s">
        <v>8251</v>
      </c>
      <c r="J736" s="4">
        <v>1431147600</v>
      </c>
      <c r="K736" s="13">
        <f t="shared" si="56"/>
        <v>42133.041666666664</v>
      </c>
      <c r="L736" s="4">
        <v>1428465420</v>
      </c>
      <c r="M736" s="13">
        <f t="shared" si="57"/>
        <v>42101.997916666667</v>
      </c>
      <c r="N736" s="4" t="b">
        <v>0</v>
      </c>
      <c r="O736" s="4">
        <v>57</v>
      </c>
      <c r="P736" s="4" t="b">
        <v>1</v>
      </c>
      <c r="Q736" s="4" t="s">
        <v>8274</v>
      </c>
      <c r="R736" s="17">
        <f>E736/D736*100</f>
        <v>125.52941176470588</v>
      </c>
      <c r="S736">
        <f>AVERAGEIF(O:O,O736,E:E)</f>
        <v>5781.163043478261</v>
      </c>
      <c r="T736" t="str">
        <f t="shared" si="58"/>
        <v>publishing</v>
      </c>
      <c r="U736" t="str">
        <f t="shared" si="59"/>
        <v>nonfiction</v>
      </c>
    </row>
    <row r="737" spans="1:21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tr">
        <f t="shared" si="55"/>
        <v>successful</v>
      </c>
      <c r="G737" s="4" t="s">
        <v>8219</v>
      </c>
      <c r="H737" s="4" t="s">
        <v>8224</v>
      </c>
      <c r="I737" s="4" t="s">
        <v>8246</v>
      </c>
      <c r="J737" s="4">
        <v>1417653540</v>
      </c>
      <c r="K737" s="13">
        <f t="shared" si="56"/>
        <v>41976.86041666667</v>
      </c>
      <c r="L737" s="4">
        <v>1414975346</v>
      </c>
      <c r="M737" s="13">
        <f t="shared" si="57"/>
        <v>41945.862800925926</v>
      </c>
      <c r="N737" s="4" t="b">
        <v>0</v>
      </c>
      <c r="O737" s="4">
        <v>229</v>
      </c>
      <c r="P737" s="4" t="b">
        <v>1</v>
      </c>
      <c r="Q737" s="4" t="s">
        <v>8274</v>
      </c>
      <c r="R737" s="17">
        <f>E737/D737*100</f>
        <v>114.40638297872341</v>
      </c>
      <c r="S737">
        <f>AVERAGEIF(O:O,O737,E:E)</f>
        <v>33945.116666666669</v>
      </c>
      <c r="T737" t="str">
        <f t="shared" si="58"/>
        <v>publishing</v>
      </c>
      <c r="U737" t="str">
        <f t="shared" si="59"/>
        <v>nonfiction</v>
      </c>
    </row>
    <row r="738" spans="1:21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tr">
        <f t="shared" si="55"/>
        <v>successful</v>
      </c>
      <c r="G738" s="4" t="s">
        <v>8219</v>
      </c>
      <c r="H738" s="4" t="s">
        <v>8224</v>
      </c>
      <c r="I738" s="4" t="s">
        <v>8246</v>
      </c>
      <c r="J738" s="4">
        <v>1385009940</v>
      </c>
      <c r="K738" s="13">
        <f t="shared" si="56"/>
        <v>41599.040972222225</v>
      </c>
      <c r="L738" s="4">
        <v>1383327440</v>
      </c>
      <c r="M738" s="13">
        <f t="shared" si="57"/>
        <v>41579.567592592597</v>
      </c>
      <c r="N738" s="4" t="b">
        <v>0</v>
      </c>
      <c r="O738" s="4">
        <v>108</v>
      </c>
      <c r="P738" s="4" t="b">
        <v>1</v>
      </c>
      <c r="Q738" s="4" t="s">
        <v>8274</v>
      </c>
      <c r="R738" s="17">
        <f>E738/D738*100</f>
        <v>315.13888888888891</v>
      </c>
      <c r="S738">
        <f>AVERAGEIF(O:O,O738,E:E)</f>
        <v>7348.954999999999</v>
      </c>
      <c r="T738" t="str">
        <f t="shared" si="58"/>
        <v>publishing</v>
      </c>
      <c r="U738" t="str">
        <f t="shared" si="59"/>
        <v>nonfiction</v>
      </c>
    </row>
    <row r="739" spans="1:21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tr">
        <f t="shared" si="55"/>
        <v>successful</v>
      </c>
      <c r="G739" s="4" t="s">
        <v>8219</v>
      </c>
      <c r="H739" s="4" t="s">
        <v>8224</v>
      </c>
      <c r="I739" s="4" t="s">
        <v>8246</v>
      </c>
      <c r="J739" s="4">
        <v>1392408000</v>
      </c>
      <c r="K739" s="13">
        <f t="shared" si="56"/>
        <v>41684.666666666672</v>
      </c>
      <c r="L739" s="4">
        <v>1390890987</v>
      </c>
      <c r="M739" s="13">
        <f t="shared" si="57"/>
        <v>41667.108645833338</v>
      </c>
      <c r="N739" s="4" t="b">
        <v>0</v>
      </c>
      <c r="O739" s="4">
        <v>108</v>
      </c>
      <c r="P739" s="4" t="b">
        <v>1</v>
      </c>
      <c r="Q739" s="4" t="s">
        <v>8274</v>
      </c>
      <c r="R739" s="17">
        <f>E739/D739*100</f>
        <v>122.39999999999999</v>
      </c>
      <c r="S739">
        <f>AVERAGEIF(O:O,O739,E:E)</f>
        <v>7348.954999999999</v>
      </c>
      <c r="T739" t="str">
        <f t="shared" si="58"/>
        <v>publishing</v>
      </c>
      <c r="U739" t="str">
        <f t="shared" si="59"/>
        <v>nonfiction</v>
      </c>
    </row>
    <row r="740" spans="1:21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tr">
        <f t="shared" si="55"/>
        <v>successful</v>
      </c>
      <c r="G740" s="4" t="s">
        <v>8219</v>
      </c>
      <c r="H740" s="4" t="s">
        <v>8224</v>
      </c>
      <c r="I740" s="4" t="s">
        <v>8246</v>
      </c>
      <c r="J740" s="4">
        <v>1417409940</v>
      </c>
      <c r="K740" s="13">
        <f t="shared" si="56"/>
        <v>41974.040972222225</v>
      </c>
      <c r="L740" s="4">
        <v>1414765794</v>
      </c>
      <c r="M740" s="13">
        <f t="shared" si="57"/>
        <v>41943.437430555554</v>
      </c>
      <c r="N740" s="4" t="b">
        <v>0</v>
      </c>
      <c r="O740" s="4">
        <v>41</v>
      </c>
      <c r="P740" s="4" t="b">
        <v>1</v>
      </c>
      <c r="Q740" s="4" t="s">
        <v>8274</v>
      </c>
      <c r="R740" s="17">
        <f>E740/D740*100</f>
        <v>106.73333333333332</v>
      </c>
      <c r="S740">
        <f>AVERAGEIF(O:O,O740,E:E)</f>
        <v>2792.8691304347826</v>
      </c>
      <c r="T740" t="str">
        <f t="shared" si="58"/>
        <v>publishing</v>
      </c>
      <c r="U740" t="str">
        <f t="shared" si="59"/>
        <v>nonfiction</v>
      </c>
    </row>
    <row r="741" spans="1:21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tr">
        <f t="shared" si="55"/>
        <v>successful</v>
      </c>
      <c r="G741" s="4" t="s">
        <v>8219</v>
      </c>
      <c r="H741" s="4" t="s">
        <v>8224</v>
      </c>
      <c r="I741" s="4" t="s">
        <v>8246</v>
      </c>
      <c r="J741" s="4">
        <v>1407758629</v>
      </c>
      <c r="K741" s="13">
        <f t="shared" si="56"/>
        <v>41862.3359837963</v>
      </c>
      <c r="L741" s="4">
        <v>1404907429</v>
      </c>
      <c r="M741" s="13">
        <f t="shared" si="57"/>
        <v>41829.3359837963</v>
      </c>
      <c r="N741" s="4" t="b">
        <v>0</v>
      </c>
      <c r="O741" s="4">
        <v>139</v>
      </c>
      <c r="P741" s="4" t="b">
        <v>1</v>
      </c>
      <c r="Q741" s="4" t="s">
        <v>8274</v>
      </c>
      <c r="R741" s="17">
        <f>E741/D741*100</f>
        <v>158.33333333333331</v>
      </c>
      <c r="S741">
        <f>AVERAGEIF(O:O,O741,E:E)</f>
        <v>8879.25</v>
      </c>
      <c r="T741" t="str">
        <f t="shared" si="58"/>
        <v>publishing</v>
      </c>
      <c r="U741" t="str">
        <f t="shared" si="59"/>
        <v>nonfiction</v>
      </c>
    </row>
    <row r="742" spans="1:21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tr">
        <f t="shared" si="55"/>
        <v>successful</v>
      </c>
      <c r="G742" s="4" t="s">
        <v>8219</v>
      </c>
      <c r="H742" s="4" t="s">
        <v>8224</v>
      </c>
      <c r="I742" s="4" t="s">
        <v>8246</v>
      </c>
      <c r="J742" s="4">
        <v>1434857482</v>
      </c>
      <c r="K742" s="13">
        <f t="shared" si="56"/>
        <v>42175.980115740742</v>
      </c>
      <c r="L742" s="4">
        <v>1433647882</v>
      </c>
      <c r="M742" s="13">
        <f t="shared" si="57"/>
        <v>42161.980115740742</v>
      </c>
      <c r="N742" s="4" t="b">
        <v>0</v>
      </c>
      <c r="O742" s="4">
        <v>19</v>
      </c>
      <c r="P742" s="4" t="b">
        <v>1</v>
      </c>
      <c r="Q742" s="4" t="s">
        <v>8274</v>
      </c>
      <c r="R742" s="17">
        <f>E742/D742*100</f>
        <v>107.4</v>
      </c>
      <c r="S742">
        <f>AVERAGEIF(O:O,O742,E:E)</f>
        <v>2005.9729729729729</v>
      </c>
      <c r="T742" t="str">
        <f t="shared" si="58"/>
        <v>publishing</v>
      </c>
      <c r="U742" t="str">
        <f t="shared" si="59"/>
        <v>nonfiction</v>
      </c>
    </row>
    <row r="743" spans="1:21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tr">
        <f t="shared" si="55"/>
        <v>successful</v>
      </c>
      <c r="G743" s="4" t="s">
        <v>8219</v>
      </c>
      <c r="H743" s="4" t="s">
        <v>8224</v>
      </c>
      <c r="I743" s="4" t="s">
        <v>8246</v>
      </c>
      <c r="J743" s="4">
        <v>1370964806</v>
      </c>
      <c r="K743" s="13">
        <f t="shared" si="56"/>
        <v>41436.481550925928</v>
      </c>
      <c r="L743" s="4">
        <v>1367940806</v>
      </c>
      <c r="M743" s="13">
        <f t="shared" si="57"/>
        <v>41401.481550925928</v>
      </c>
      <c r="N743" s="4" t="b">
        <v>0</v>
      </c>
      <c r="O743" s="4">
        <v>94</v>
      </c>
      <c r="P743" s="4" t="b">
        <v>1</v>
      </c>
      <c r="Q743" s="4" t="s">
        <v>8274</v>
      </c>
      <c r="R743" s="17">
        <f>E743/D743*100</f>
        <v>102.25999999999999</v>
      </c>
      <c r="S743">
        <f>AVERAGEIF(O:O,O743,E:E)</f>
        <v>8782.2181818181834</v>
      </c>
      <c r="T743" t="str">
        <f t="shared" si="58"/>
        <v>publishing</v>
      </c>
      <c r="U743" t="str">
        <f t="shared" si="59"/>
        <v>nonfiction</v>
      </c>
    </row>
    <row r="744" spans="1:21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tr">
        <f t="shared" si="55"/>
        <v>successful</v>
      </c>
      <c r="G744" s="4" t="s">
        <v>8219</v>
      </c>
      <c r="H744" s="4" t="s">
        <v>8224</v>
      </c>
      <c r="I744" s="4" t="s">
        <v>8246</v>
      </c>
      <c r="J744" s="4">
        <v>1395435712</v>
      </c>
      <c r="K744" s="13">
        <f t="shared" si="56"/>
        <v>41719.709629629629</v>
      </c>
      <c r="L744" s="4">
        <v>1392847312</v>
      </c>
      <c r="M744" s="13">
        <f t="shared" si="57"/>
        <v>41689.751296296301</v>
      </c>
      <c r="N744" s="4" t="b">
        <v>0</v>
      </c>
      <c r="O744" s="4">
        <v>23</v>
      </c>
      <c r="P744" s="4" t="b">
        <v>1</v>
      </c>
      <c r="Q744" s="4" t="s">
        <v>8274</v>
      </c>
      <c r="R744" s="17">
        <f>E744/D744*100</f>
        <v>110.71428571428572</v>
      </c>
      <c r="S744">
        <f>AVERAGEIF(O:O,O744,E:E)</f>
        <v>2210.1433333333334</v>
      </c>
      <c r="T744" t="str">
        <f t="shared" si="58"/>
        <v>publishing</v>
      </c>
      <c r="U744" t="str">
        <f t="shared" si="59"/>
        <v>nonfiction</v>
      </c>
    </row>
    <row r="745" spans="1:21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tr">
        <f t="shared" si="55"/>
        <v>successful</v>
      </c>
      <c r="G745" s="4" t="s">
        <v>8219</v>
      </c>
      <c r="H745" s="4" t="s">
        <v>8224</v>
      </c>
      <c r="I745" s="4" t="s">
        <v>8246</v>
      </c>
      <c r="J745" s="4">
        <v>1334610000</v>
      </c>
      <c r="K745" s="13">
        <f t="shared" si="56"/>
        <v>41015.708333333336</v>
      </c>
      <c r="L745" s="4">
        <v>1332435685</v>
      </c>
      <c r="M745" s="13">
        <f t="shared" si="57"/>
        <v>40990.542650462965</v>
      </c>
      <c r="N745" s="4" t="b">
        <v>0</v>
      </c>
      <c r="O745" s="4">
        <v>15</v>
      </c>
      <c r="P745" s="4" t="b">
        <v>1</v>
      </c>
      <c r="Q745" s="4" t="s">
        <v>8274</v>
      </c>
      <c r="R745" s="17">
        <f>E745/D745*100</f>
        <v>148</v>
      </c>
      <c r="S745">
        <f>AVERAGEIF(O:O,O745,E:E)</f>
        <v>2424.782608695652</v>
      </c>
      <c r="T745" t="str">
        <f t="shared" si="58"/>
        <v>publishing</v>
      </c>
      <c r="U745" t="str">
        <f t="shared" si="59"/>
        <v>nonfiction</v>
      </c>
    </row>
    <row r="746" spans="1:21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tr">
        <f t="shared" si="55"/>
        <v>successful</v>
      </c>
      <c r="G746" s="4" t="s">
        <v>8219</v>
      </c>
      <c r="H746" s="4" t="s">
        <v>8224</v>
      </c>
      <c r="I746" s="4" t="s">
        <v>8246</v>
      </c>
      <c r="J746" s="4">
        <v>1355439503</v>
      </c>
      <c r="K746" s="13">
        <f t="shared" si="56"/>
        <v>41256.790543981486</v>
      </c>
      <c r="L746" s="4">
        <v>1352847503</v>
      </c>
      <c r="M746" s="13">
        <f t="shared" si="57"/>
        <v>41226.790543981486</v>
      </c>
      <c r="N746" s="4" t="b">
        <v>0</v>
      </c>
      <c r="O746" s="4">
        <v>62</v>
      </c>
      <c r="P746" s="4" t="b">
        <v>1</v>
      </c>
      <c r="Q746" s="4" t="s">
        <v>8274</v>
      </c>
      <c r="R746" s="17">
        <f>E746/D746*100</f>
        <v>102.32000000000001</v>
      </c>
      <c r="S746">
        <f>AVERAGEIF(O:O,O746,E:E)</f>
        <v>6333.2266666666674</v>
      </c>
      <c r="T746" t="str">
        <f t="shared" si="58"/>
        <v>publishing</v>
      </c>
      <c r="U746" t="str">
        <f t="shared" si="59"/>
        <v>nonfiction</v>
      </c>
    </row>
    <row r="747" spans="1:21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tr">
        <f t="shared" si="55"/>
        <v>successful</v>
      </c>
      <c r="G747" s="4" t="s">
        <v>8219</v>
      </c>
      <c r="H747" s="4" t="s">
        <v>8224</v>
      </c>
      <c r="I747" s="4" t="s">
        <v>8246</v>
      </c>
      <c r="J747" s="4">
        <v>1367588645</v>
      </c>
      <c r="K747" s="13">
        <f t="shared" si="56"/>
        <v>41397.40561342593</v>
      </c>
      <c r="L747" s="4">
        <v>1364996645</v>
      </c>
      <c r="M747" s="13">
        <f t="shared" si="57"/>
        <v>41367.40561342593</v>
      </c>
      <c r="N747" s="4" t="b">
        <v>0</v>
      </c>
      <c r="O747" s="4">
        <v>74</v>
      </c>
      <c r="P747" s="4" t="b">
        <v>1</v>
      </c>
      <c r="Q747" s="4" t="s">
        <v>8274</v>
      </c>
      <c r="R747" s="17">
        <f>E747/D747*100</f>
        <v>179.09909909909908</v>
      </c>
      <c r="S747">
        <f>AVERAGEIF(O:O,O747,E:E)</f>
        <v>5084.2892307692318</v>
      </c>
      <c r="T747" t="str">
        <f t="shared" si="58"/>
        <v>publishing</v>
      </c>
      <c r="U747" t="str">
        <f t="shared" si="59"/>
        <v>nonfiction</v>
      </c>
    </row>
    <row r="748" spans="1:21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tr">
        <f t="shared" si="55"/>
        <v>successful</v>
      </c>
      <c r="G748" s="4" t="s">
        <v>8219</v>
      </c>
      <c r="H748" s="4" t="s">
        <v>8224</v>
      </c>
      <c r="I748" s="4" t="s">
        <v>8246</v>
      </c>
      <c r="J748" s="4">
        <v>1348372740</v>
      </c>
      <c r="K748" s="13">
        <f t="shared" si="56"/>
        <v>41174.999305555561</v>
      </c>
      <c r="L748" s="4">
        <v>1346806909</v>
      </c>
      <c r="M748" s="13">
        <f t="shared" si="57"/>
        <v>41156.876261574078</v>
      </c>
      <c r="N748" s="4" t="b">
        <v>0</v>
      </c>
      <c r="O748" s="4">
        <v>97</v>
      </c>
      <c r="P748" s="4" t="b">
        <v>1</v>
      </c>
      <c r="Q748" s="4" t="s">
        <v>8274</v>
      </c>
      <c r="R748" s="17">
        <f>E748/D748*100</f>
        <v>111.08135252761969</v>
      </c>
      <c r="S748">
        <f>AVERAGEIF(O:O,O748,E:E)</f>
        <v>9855.2185714285715</v>
      </c>
      <c r="T748" t="str">
        <f t="shared" si="58"/>
        <v>publishing</v>
      </c>
      <c r="U748" t="str">
        <f t="shared" si="59"/>
        <v>nonfiction</v>
      </c>
    </row>
    <row r="749" spans="1:21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tr">
        <f t="shared" si="55"/>
        <v>successful</v>
      </c>
      <c r="G749" s="4" t="s">
        <v>8219</v>
      </c>
      <c r="H749" s="4" t="s">
        <v>8233</v>
      </c>
      <c r="I749" s="4" t="s">
        <v>8249</v>
      </c>
      <c r="J749" s="4">
        <v>1421319240</v>
      </c>
      <c r="K749" s="13">
        <f t="shared" si="56"/>
        <v>42019.287499999999</v>
      </c>
      <c r="L749" s="4">
        <v>1418649019</v>
      </c>
      <c r="M749" s="13">
        <f t="shared" si="57"/>
        <v>41988.382164351853</v>
      </c>
      <c r="N749" s="4" t="b">
        <v>0</v>
      </c>
      <c r="O749" s="4">
        <v>55</v>
      </c>
      <c r="P749" s="4" t="b">
        <v>1</v>
      </c>
      <c r="Q749" s="4" t="s">
        <v>8274</v>
      </c>
      <c r="R749" s="17">
        <f>E749/D749*100</f>
        <v>100.04285714285714</v>
      </c>
      <c r="S749">
        <f>AVERAGEIF(O:O,O749,E:E)</f>
        <v>4138.9825000000001</v>
      </c>
      <c r="T749" t="str">
        <f t="shared" si="58"/>
        <v>publishing</v>
      </c>
      <c r="U749" t="str">
        <f t="shared" si="59"/>
        <v>nonfiction</v>
      </c>
    </row>
    <row r="750" spans="1:21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tr">
        <f t="shared" si="55"/>
        <v>successful</v>
      </c>
      <c r="G750" s="4" t="s">
        <v>8219</v>
      </c>
      <c r="H750" s="4" t="s">
        <v>8224</v>
      </c>
      <c r="I750" s="4" t="s">
        <v>8246</v>
      </c>
      <c r="J750" s="4">
        <v>1407701966</v>
      </c>
      <c r="K750" s="13">
        <f t="shared" si="56"/>
        <v>41861.680162037039</v>
      </c>
      <c r="L750" s="4">
        <v>1405109966</v>
      </c>
      <c r="M750" s="13">
        <f t="shared" si="57"/>
        <v>41831.680162037039</v>
      </c>
      <c r="N750" s="4" t="b">
        <v>0</v>
      </c>
      <c r="O750" s="4">
        <v>44</v>
      </c>
      <c r="P750" s="4" t="b">
        <v>1</v>
      </c>
      <c r="Q750" s="4" t="s">
        <v>8274</v>
      </c>
      <c r="R750" s="17">
        <f>E750/D750*100</f>
        <v>100.25</v>
      </c>
      <c r="S750">
        <f>AVERAGEIF(O:O,O750,E:E)</f>
        <v>3565.1529411764704</v>
      </c>
      <c r="T750" t="str">
        <f t="shared" si="58"/>
        <v>publishing</v>
      </c>
      <c r="U750" t="str">
        <f t="shared" si="59"/>
        <v>nonfiction</v>
      </c>
    </row>
    <row r="751" spans="1:21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tr">
        <f t="shared" si="55"/>
        <v>successful</v>
      </c>
      <c r="G751" s="4" t="s">
        <v>8219</v>
      </c>
      <c r="H751" s="4" t="s">
        <v>8224</v>
      </c>
      <c r="I751" s="4" t="s">
        <v>8246</v>
      </c>
      <c r="J751" s="4">
        <v>1485642930</v>
      </c>
      <c r="K751" s="13">
        <f t="shared" si="56"/>
        <v>42763.774652777785</v>
      </c>
      <c r="L751" s="4">
        <v>1483050930</v>
      </c>
      <c r="M751" s="13">
        <f t="shared" si="57"/>
        <v>42733.774652777785</v>
      </c>
      <c r="N751" s="4" t="b">
        <v>0</v>
      </c>
      <c r="O751" s="4">
        <v>110</v>
      </c>
      <c r="P751" s="4" t="b">
        <v>1</v>
      </c>
      <c r="Q751" s="4" t="s">
        <v>8274</v>
      </c>
      <c r="R751" s="17">
        <f>E751/D751*100</f>
        <v>105.56</v>
      </c>
      <c r="S751">
        <f>AVERAGEIF(O:O,O751,E:E)</f>
        <v>17279.599999999999</v>
      </c>
      <c r="T751" t="str">
        <f t="shared" si="58"/>
        <v>publishing</v>
      </c>
      <c r="U751" t="str">
        <f t="shared" si="59"/>
        <v>nonfiction</v>
      </c>
    </row>
    <row r="752" spans="1:21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tr">
        <f t="shared" si="55"/>
        <v>successful</v>
      </c>
      <c r="G752" s="4" t="s">
        <v>8219</v>
      </c>
      <c r="H752" s="4" t="s">
        <v>8224</v>
      </c>
      <c r="I752" s="4" t="s">
        <v>8246</v>
      </c>
      <c r="J752" s="4">
        <v>1361739872</v>
      </c>
      <c r="K752" s="13">
        <f t="shared" si="56"/>
        <v>41329.711481481485</v>
      </c>
      <c r="L752" s="4">
        <v>1359147872</v>
      </c>
      <c r="M752" s="13">
        <f t="shared" si="57"/>
        <v>41299.711481481485</v>
      </c>
      <c r="N752" s="4" t="b">
        <v>0</v>
      </c>
      <c r="O752" s="4">
        <v>59</v>
      </c>
      <c r="P752" s="4" t="b">
        <v>1</v>
      </c>
      <c r="Q752" s="4" t="s">
        <v>8274</v>
      </c>
      <c r="R752" s="17">
        <f>E752/D752*100</f>
        <v>102.58775877587757</v>
      </c>
      <c r="S752">
        <f>AVERAGEIF(O:O,O752,E:E)</f>
        <v>5506.1350000000002</v>
      </c>
      <c r="T752" t="str">
        <f t="shared" si="58"/>
        <v>publishing</v>
      </c>
      <c r="U752" t="str">
        <f t="shared" si="59"/>
        <v>nonfiction</v>
      </c>
    </row>
    <row r="753" spans="1:21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tr">
        <f t="shared" si="55"/>
        <v>successful</v>
      </c>
      <c r="G753" s="4" t="s">
        <v>8219</v>
      </c>
      <c r="H753" s="4" t="s">
        <v>8224</v>
      </c>
      <c r="I753" s="4" t="s">
        <v>8246</v>
      </c>
      <c r="J753" s="4">
        <v>1312470475</v>
      </c>
      <c r="K753" s="13">
        <f t="shared" si="56"/>
        <v>40759.463831018518</v>
      </c>
      <c r="L753" s="4">
        <v>1308496075</v>
      </c>
      <c r="M753" s="13">
        <f t="shared" si="57"/>
        <v>40713.463831018518</v>
      </c>
      <c r="N753" s="4" t="b">
        <v>0</v>
      </c>
      <c r="O753" s="4">
        <v>62</v>
      </c>
      <c r="P753" s="4" t="b">
        <v>1</v>
      </c>
      <c r="Q753" s="4" t="s">
        <v>8274</v>
      </c>
      <c r="R753" s="17">
        <f>E753/D753*100</f>
        <v>118.5</v>
      </c>
      <c r="S753">
        <f>AVERAGEIF(O:O,O753,E:E)</f>
        <v>6333.2266666666674</v>
      </c>
      <c r="T753" t="str">
        <f t="shared" si="58"/>
        <v>publishing</v>
      </c>
      <c r="U753" t="str">
        <f t="shared" si="59"/>
        <v>nonfiction</v>
      </c>
    </row>
    <row r="754" spans="1:21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tr">
        <f t="shared" si="55"/>
        <v>successful</v>
      </c>
      <c r="G754" s="4" t="s">
        <v>8219</v>
      </c>
      <c r="H754" s="4" t="s">
        <v>8226</v>
      </c>
      <c r="I754" s="4" t="s">
        <v>8248</v>
      </c>
      <c r="J754" s="4">
        <v>1476615600</v>
      </c>
      <c r="K754" s="13">
        <f t="shared" si="56"/>
        <v>42659.291666666664</v>
      </c>
      <c r="L754" s="4">
        <v>1474884417</v>
      </c>
      <c r="M754" s="13">
        <f t="shared" si="57"/>
        <v>42639.254826388897</v>
      </c>
      <c r="N754" s="4" t="b">
        <v>0</v>
      </c>
      <c r="O754" s="4">
        <v>105</v>
      </c>
      <c r="P754" s="4" t="b">
        <v>1</v>
      </c>
      <c r="Q754" s="4" t="s">
        <v>8274</v>
      </c>
      <c r="R754" s="17">
        <f>E754/D754*100</f>
        <v>111.7</v>
      </c>
      <c r="S754">
        <f>AVERAGEIF(O:O,O754,E:E)</f>
        <v>11984.666666666666</v>
      </c>
      <c r="T754" t="str">
        <f t="shared" si="58"/>
        <v>publishing</v>
      </c>
      <c r="U754" t="str">
        <f t="shared" si="59"/>
        <v>nonfiction</v>
      </c>
    </row>
    <row r="755" spans="1:21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tr">
        <f t="shared" si="55"/>
        <v>successful</v>
      </c>
      <c r="G755" s="4" t="s">
        <v>8219</v>
      </c>
      <c r="H755" s="4" t="s">
        <v>8224</v>
      </c>
      <c r="I755" s="4" t="s">
        <v>8246</v>
      </c>
      <c r="J755" s="4">
        <v>1423922991</v>
      </c>
      <c r="K755" s="13">
        <f t="shared" si="56"/>
        <v>42049.423506944448</v>
      </c>
      <c r="L755" s="4">
        <v>1421330991</v>
      </c>
      <c r="M755" s="13">
        <f t="shared" si="57"/>
        <v>42019.423506944448</v>
      </c>
      <c r="N755" s="4" t="b">
        <v>0</v>
      </c>
      <c r="O755" s="4">
        <v>26</v>
      </c>
      <c r="P755" s="4" t="b">
        <v>1</v>
      </c>
      <c r="Q755" s="4" t="s">
        <v>8274</v>
      </c>
      <c r="R755" s="17">
        <f>E755/D755*100</f>
        <v>128</v>
      </c>
      <c r="S755">
        <f>AVERAGEIF(O:O,O755,E:E)</f>
        <v>2505.9714285714285</v>
      </c>
      <c r="T755" t="str">
        <f t="shared" si="58"/>
        <v>publishing</v>
      </c>
      <c r="U755" t="str">
        <f t="shared" si="59"/>
        <v>nonfiction</v>
      </c>
    </row>
    <row r="756" spans="1:21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tr">
        <f t="shared" si="55"/>
        <v>successful</v>
      </c>
      <c r="G756" s="4" t="s">
        <v>8219</v>
      </c>
      <c r="H756" s="4" t="s">
        <v>8224</v>
      </c>
      <c r="I756" s="4" t="s">
        <v>8246</v>
      </c>
      <c r="J756" s="4">
        <v>1357408721</v>
      </c>
      <c r="K756" s="13">
        <f t="shared" si="56"/>
        <v>41279.582418981481</v>
      </c>
      <c r="L756" s="4">
        <v>1354816721</v>
      </c>
      <c r="M756" s="13">
        <f t="shared" si="57"/>
        <v>41249.582418981481</v>
      </c>
      <c r="N756" s="4" t="b">
        <v>0</v>
      </c>
      <c r="O756" s="4">
        <v>49</v>
      </c>
      <c r="P756" s="4" t="b">
        <v>1</v>
      </c>
      <c r="Q756" s="4" t="s">
        <v>8274</v>
      </c>
      <c r="R756" s="17">
        <f>E756/D756*100</f>
        <v>103.75000000000001</v>
      </c>
      <c r="S756">
        <f>AVERAGEIF(O:O,O756,E:E)</f>
        <v>2909.8</v>
      </c>
      <c r="T756" t="str">
        <f t="shared" si="58"/>
        <v>publishing</v>
      </c>
      <c r="U756" t="str">
        <f t="shared" si="59"/>
        <v>nonfiction</v>
      </c>
    </row>
    <row r="757" spans="1:21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tr">
        <f t="shared" si="55"/>
        <v>successful</v>
      </c>
      <c r="G757" s="4" t="s">
        <v>8219</v>
      </c>
      <c r="H757" s="4" t="s">
        <v>8224</v>
      </c>
      <c r="I757" s="4" t="s">
        <v>8246</v>
      </c>
      <c r="J757" s="4">
        <v>1369010460</v>
      </c>
      <c r="K757" s="13">
        <f t="shared" si="56"/>
        <v>41413.861805555556</v>
      </c>
      <c r="L757" s="4">
        <v>1366381877</v>
      </c>
      <c r="M757" s="13">
        <f t="shared" si="57"/>
        <v>41383.438391203708</v>
      </c>
      <c r="N757" s="4" t="b">
        <v>0</v>
      </c>
      <c r="O757" s="4">
        <v>68</v>
      </c>
      <c r="P757" s="4" t="b">
        <v>1</v>
      </c>
      <c r="Q757" s="4" t="s">
        <v>8274</v>
      </c>
      <c r="R757" s="17">
        <f>E757/D757*100</f>
        <v>101.9076</v>
      </c>
      <c r="S757">
        <f>AVERAGEIF(O:O,O757,E:E)</f>
        <v>4475.4349999999995</v>
      </c>
      <c r="T757" t="str">
        <f t="shared" si="58"/>
        <v>publishing</v>
      </c>
      <c r="U757" t="str">
        <f t="shared" si="59"/>
        <v>nonfiction</v>
      </c>
    </row>
    <row r="758" spans="1:21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tr">
        <f t="shared" si="55"/>
        <v>successful</v>
      </c>
      <c r="G758" s="4" t="s">
        <v>8219</v>
      </c>
      <c r="H758" s="4" t="s">
        <v>8224</v>
      </c>
      <c r="I758" s="4" t="s">
        <v>8246</v>
      </c>
      <c r="J758" s="4">
        <v>1303147459</v>
      </c>
      <c r="K758" s="13">
        <f t="shared" si="56"/>
        <v>40651.558553240742</v>
      </c>
      <c r="L758" s="4">
        <v>1297880659</v>
      </c>
      <c r="M758" s="13">
        <f t="shared" si="57"/>
        <v>40590.600219907406</v>
      </c>
      <c r="N758" s="4" t="b">
        <v>0</v>
      </c>
      <c r="O758" s="4">
        <v>22</v>
      </c>
      <c r="P758" s="4" t="b">
        <v>1</v>
      </c>
      <c r="Q758" s="4" t="s">
        <v>8274</v>
      </c>
      <c r="R758" s="17">
        <f>E758/D758*100</f>
        <v>117.71428571428571</v>
      </c>
      <c r="S758">
        <f>AVERAGEIF(O:O,O758,E:E)</f>
        <v>1547.9137931034484</v>
      </c>
      <c r="T758" t="str">
        <f t="shared" si="58"/>
        <v>publishing</v>
      </c>
      <c r="U758" t="str">
        <f t="shared" si="59"/>
        <v>nonfiction</v>
      </c>
    </row>
    <row r="759" spans="1:21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tr">
        <f t="shared" si="55"/>
        <v>successful</v>
      </c>
      <c r="G759" s="4" t="s">
        <v>8219</v>
      </c>
      <c r="H759" s="4" t="s">
        <v>8224</v>
      </c>
      <c r="I759" s="4" t="s">
        <v>8246</v>
      </c>
      <c r="J759" s="4">
        <v>1354756714</v>
      </c>
      <c r="K759" s="13">
        <f t="shared" si="56"/>
        <v>41248.88789351852</v>
      </c>
      <c r="L759" s="4">
        <v>1353547114</v>
      </c>
      <c r="M759" s="13">
        <f t="shared" si="57"/>
        <v>41234.88789351852</v>
      </c>
      <c r="N759" s="4" t="b">
        <v>0</v>
      </c>
      <c r="O759" s="4">
        <v>18</v>
      </c>
      <c r="P759" s="4" t="b">
        <v>1</v>
      </c>
      <c r="Q759" s="4" t="s">
        <v>8274</v>
      </c>
      <c r="R759" s="17">
        <f>E759/D759*100</f>
        <v>238</v>
      </c>
      <c r="S759">
        <f>AVERAGEIF(O:O,O759,E:E)</f>
        <v>1443.423</v>
      </c>
      <c r="T759" t="str">
        <f t="shared" si="58"/>
        <v>publishing</v>
      </c>
      <c r="U759" t="str">
        <f t="shared" si="59"/>
        <v>nonfiction</v>
      </c>
    </row>
    <row r="760" spans="1:21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tr">
        <f t="shared" si="55"/>
        <v>successful</v>
      </c>
      <c r="G760" s="4" t="s">
        <v>8219</v>
      </c>
      <c r="H760" s="4" t="s">
        <v>8224</v>
      </c>
      <c r="I760" s="4" t="s">
        <v>8246</v>
      </c>
      <c r="J760" s="4">
        <v>1286568268</v>
      </c>
      <c r="K760" s="13">
        <f t="shared" si="56"/>
        <v>40459.669768518521</v>
      </c>
      <c r="L760" s="4">
        <v>1283976268</v>
      </c>
      <c r="M760" s="13">
        <f t="shared" si="57"/>
        <v>40429.669768518521</v>
      </c>
      <c r="N760" s="4" t="b">
        <v>0</v>
      </c>
      <c r="O760" s="4">
        <v>19</v>
      </c>
      <c r="P760" s="4" t="b">
        <v>1</v>
      </c>
      <c r="Q760" s="4" t="s">
        <v>8274</v>
      </c>
      <c r="R760" s="17">
        <f>E760/D760*100</f>
        <v>102</v>
      </c>
      <c r="S760">
        <f>AVERAGEIF(O:O,O760,E:E)</f>
        <v>2005.9729729729729</v>
      </c>
      <c r="T760" t="str">
        <f t="shared" si="58"/>
        <v>publishing</v>
      </c>
      <c r="U760" t="str">
        <f t="shared" si="59"/>
        <v>nonfiction</v>
      </c>
    </row>
    <row r="761" spans="1:21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tr">
        <f t="shared" si="55"/>
        <v>successful</v>
      </c>
      <c r="G761" s="4" t="s">
        <v>8219</v>
      </c>
      <c r="H761" s="4" t="s">
        <v>8225</v>
      </c>
      <c r="I761" s="4" t="s">
        <v>8247</v>
      </c>
      <c r="J761" s="4">
        <v>1404892539</v>
      </c>
      <c r="K761" s="13">
        <f t="shared" si="56"/>
        <v>41829.163645833338</v>
      </c>
      <c r="L761" s="4">
        <v>1401436539</v>
      </c>
      <c r="M761" s="13">
        <f t="shared" si="57"/>
        <v>41789.163645833338</v>
      </c>
      <c r="N761" s="4" t="b">
        <v>0</v>
      </c>
      <c r="O761" s="4">
        <v>99</v>
      </c>
      <c r="P761" s="4" t="b">
        <v>1</v>
      </c>
      <c r="Q761" s="4" t="s">
        <v>8274</v>
      </c>
      <c r="R761" s="17">
        <f>E761/D761*100</f>
        <v>101.92000000000002</v>
      </c>
      <c r="S761">
        <f>AVERAGEIF(O:O,O761,E:E)</f>
        <v>9689.887777777778</v>
      </c>
      <c r="T761" t="str">
        <f t="shared" si="58"/>
        <v>publishing</v>
      </c>
      <c r="U761" t="str">
        <f t="shared" si="59"/>
        <v>nonfiction</v>
      </c>
    </row>
    <row r="762" spans="1:21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b">
        <f t="shared" si="55"/>
        <v>0</v>
      </c>
      <c r="G762" s="4" t="s">
        <v>8221</v>
      </c>
      <c r="H762" s="4" t="s">
        <v>8224</v>
      </c>
      <c r="I762" s="4" t="s">
        <v>8246</v>
      </c>
      <c r="J762" s="4">
        <v>1480188013</v>
      </c>
      <c r="K762" s="13">
        <f t="shared" si="56"/>
        <v>42700.639039351852</v>
      </c>
      <c r="L762" s="4">
        <v>1477592413</v>
      </c>
      <c r="M762" s="13">
        <f t="shared" si="57"/>
        <v>42670.597372685188</v>
      </c>
      <c r="N762" s="4" t="b">
        <v>0</v>
      </c>
      <c r="O762" s="4">
        <v>0</v>
      </c>
      <c r="P762" s="4" t="b">
        <v>0</v>
      </c>
      <c r="Q762" s="4" t="s">
        <v>8275</v>
      </c>
      <c r="R762" s="17">
        <f>E762/D762*100</f>
        <v>0</v>
      </c>
      <c r="S762">
        <f>AVERAGEIF(O:O,O762,E:E)</f>
        <v>0</v>
      </c>
      <c r="T762" t="str">
        <f t="shared" si="58"/>
        <v>publishing</v>
      </c>
      <c r="U762" t="str">
        <f t="shared" si="59"/>
        <v>fiction</v>
      </c>
    </row>
    <row r="763" spans="1:21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b">
        <f t="shared" si="55"/>
        <v>0</v>
      </c>
      <c r="G763" s="4" t="s">
        <v>8221</v>
      </c>
      <c r="H763" s="4" t="s">
        <v>8224</v>
      </c>
      <c r="I763" s="4" t="s">
        <v>8246</v>
      </c>
      <c r="J763" s="4">
        <v>1391364126</v>
      </c>
      <c r="K763" s="13">
        <f t="shared" si="56"/>
        <v>41672.584791666668</v>
      </c>
      <c r="L763" s="4">
        <v>1388772126</v>
      </c>
      <c r="M763" s="13">
        <f t="shared" si="57"/>
        <v>41642.584791666668</v>
      </c>
      <c r="N763" s="4" t="b">
        <v>0</v>
      </c>
      <c r="O763" s="4">
        <v>6</v>
      </c>
      <c r="P763" s="4" t="b">
        <v>0</v>
      </c>
      <c r="Q763" s="4" t="s">
        <v>8275</v>
      </c>
      <c r="R763" s="17">
        <f>E763/D763*100</f>
        <v>4.7</v>
      </c>
      <c r="S763">
        <f>AVERAGEIF(O:O,O763,E:E)</f>
        <v>740.04042857142861</v>
      </c>
      <c r="T763" t="str">
        <f t="shared" si="58"/>
        <v>publishing</v>
      </c>
      <c r="U763" t="str">
        <f t="shared" si="59"/>
        <v>fiction</v>
      </c>
    </row>
    <row r="764" spans="1:21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b">
        <f t="shared" si="55"/>
        <v>0</v>
      </c>
      <c r="G764" s="4" t="s">
        <v>8221</v>
      </c>
      <c r="H764" s="4" t="s">
        <v>8238</v>
      </c>
      <c r="I764" s="4" t="s">
        <v>8256</v>
      </c>
      <c r="J764" s="4">
        <v>1480831200</v>
      </c>
      <c r="K764" s="13">
        <f t="shared" si="56"/>
        <v>42708.083333333336</v>
      </c>
      <c r="L764" s="4">
        <v>1479328570</v>
      </c>
      <c r="M764" s="13">
        <f t="shared" si="57"/>
        <v>42690.691782407412</v>
      </c>
      <c r="N764" s="4" t="b">
        <v>0</v>
      </c>
      <c r="O764" s="4">
        <v>0</v>
      </c>
      <c r="P764" s="4" t="b">
        <v>0</v>
      </c>
      <c r="Q764" s="4" t="s">
        <v>8275</v>
      </c>
      <c r="R764" s="17">
        <f>E764/D764*100</f>
        <v>0</v>
      </c>
      <c r="S764">
        <f>AVERAGEIF(O:O,O764,E:E)</f>
        <v>0</v>
      </c>
      <c r="T764" t="str">
        <f t="shared" si="58"/>
        <v>publishing</v>
      </c>
      <c r="U764" t="str">
        <f t="shared" si="59"/>
        <v>fiction</v>
      </c>
    </row>
    <row r="765" spans="1:21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b">
        <f t="shared" si="55"/>
        <v>0</v>
      </c>
      <c r="G765" s="4" t="s">
        <v>8221</v>
      </c>
      <c r="H765" s="4" t="s">
        <v>8225</v>
      </c>
      <c r="I765" s="4" t="s">
        <v>8247</v>
      </c>
      <c r="J765" s="4">
        <v>1376563408</v>
      </c>
      <c r="K765" s="13">
        <f t="shared" si="56"/>
        <v>41501.280185185184</v>
      </c>
      <c r="L765" s="4">
        <v>1373971408</v>
      </c>
      <c r="M765" s="13">
        <f t="shared" si="57"/>
        <v>41471.280185185184</v>
      </c>
      <c r="N765" s="4" t="b">
        <v>0</v>
      </c>
      <c r="O765" s="4">
        <v>1</v>
      </c>
      <c r="P765" s="4" t="b">
        <v>0</v>
      </c>
      <c r="Q765" s="4" t="s">
        <v>8275</v>
      </c>
      <c r="R765" s="17">
        <f>E765/D765*100</f>
        <v>0.11655011655011654</v>
      </c>
      <c r="S765">
        <f>AVERAGEIF(O:O,O765,E:E)</f>
        <v>50.223295454545458</v>
      </c>
      <c r="T765" t="str">
        <f t="shared" si="58"/>
        <v>publishing</v>
      </c>
      <c r="U765" t="str">
        <f t="shared" si="59"/>
        <v>fiction</v>
      </c>
    </row>
    <row r="766" spans="1:21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b">
        <f t="shared" si="55"/>
        <v>0</v>
      </c>
      <c r="G766" s="4" t="s">
        <v>8221</v>
      </c>
      <c r="H766" s="4" t="s">
        <v>8224</v>
      </c>
      <c r="I766" s="4" t="s">
        <v>8246</v>
      </c>
      <c r="J766" s="4">
        <v>1441858161</v>
      </c>
      <c r="K766" s="13">
        <f t="shared" si="56"/>
        <v>42257.00649305556</v>
      </c>
      <c r="L766" s="4">
        <v>1439266161</v>
      </c>
      <c r="M766" s="13">
        <f t="shared" si="57"/>
        <v>42227.00649305556</v>
      </c>
      <c r="N766" s="4" t="b">
        <v>0</v>
      </c>
      <c r="O766" s="4">
        <v>0</v>
      </c>
      <c r="P766" s="4" t="b">
        <v>0</v>
      </c>
      <c r="Q766" s="4" t="s">
        <v>8275</v>
      </c>
      <c r="R766" s="17">
        <f>E766/D766*100</f>
        <v>0</v>
      </c>
      <c r="S766">
        <f>AVERAGEIF(O:O,O766,E:E)</f>
        <v>0</v>
      </c>
      <c r="T766" t="str">
        <f t="shared" si="58"/>
        <v>publishing</v>
      </c>
      <c r="U766" t="str">
        <f t="shared" si="59"/>
        <v>fiction</v>
      </c>
    </row>
    <row r="767" spans="1:21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b">
        <f t="shared" si="55"/>
        <v>0</v>
      </c>
      <c r="G767" s="4" t="s">
        <v>8221</v>
      </c>
      <c r="H767" s="4" t="s">
        <v>8224</v>
      </c>
      <c r="I767" s="4" t="s">
        <v>8246</v>
      </c>
      <c r="J767" s="4">
        <v>1413723684</v>
      </c>
      <c r="K767" s="13">
        <f t="shared" si="56"/>
        <v>41931.375972222224</v>
      </c>
      <c r="L767" s="4">
        <v>1411131684</v>
      </c>
      <c r="M767" s="13">
        <f t="shared" si="57"/>
        <v>41901.375972222224</v>
      </c>
      <c r="N767" s="4" t="b">
        <v>0</v>
      </c>
      <c r="O767" s="4">
        <v>44</v>
      </c>
      <c r="P767" s="4" t="b">
        <v>0</v>
      </c>
      <c r="Q767" s="4" t="s">
        <v>8275</v>
      </c>
      <c r="R767" s="17">
        <f>E767/D767*100</f>
        <v>36.014285714285712</v>
      </c>
      <c r="S767">
        <f>AVERAGEIF(O:O,O767,E:E)</f>
        <v>3565.1529411764704</v>
      </c>
      <c r="T767" t="str">
        <f t="shared" si="58"/>
        <v>publishing</v>
      </c>
      <c r="U767" t="str">
        <f t="shared" si="59"/>
        <v>fiction</v>
      </c>
    </row>
    <row r="768" spans="1:21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b">
        <f t="shared" si="55"/>
        <v>0</v>
      </c>
      <c r="G768" s="4" t="s">
        <v>8221</v>
      </c>
      <c r="H768" s="4" t="s">
        <v>8229</v>
      </c>
      <c r="I768" s="4" t="s">
        <v>8251</v>
      </c>
      <c r="J768" s="4">
        <v>1424112483</v>
      </c>
      <c r="K768" s="13">
        <f t="shared" si="56"/>
        <v>42051.616701388892</v>
      </c>
      <c r="L768" s="4">
        <v>1421520483</v>
      </c>
      <c r="M768" s="13">
        <f t="shared" si="57"/>
        <v>42021.616701388892</v>
      </c>
      <c r="N768" s="4" t="b">
        <v>0</v>
      </c>
      <c r="O768" s="4">
        <v>0</v>
      </c>
      <c r="P768" s="4" t="b">
        <v>0</v>
      </c>
      <c r="Q768" s="4" t="s">
        <v>8275</v>
      </c>
      <c r="R768" s="17">
        <f>E768/D768*100</f>
        <v>0</v>
      </c>
      <c r="S768">
        <f>AVERAGEIF(O:O,O768,E:E)</f>
        <v>0</v>
      </c>
      <c r="T768" t="str">
        <f t="shared" si="58"/>
        <v>publishing</v>
      </c>
      <c r="U768" t="str">
        <f t="shared" si="59"/>
        <v>fiction</v>
      </c>
    </row>
    <row r="769" spans="1:21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b">
        <f t="shared" si="55"/>
        <v>0</v>
      </c>
      <c r="G769" s="4" t="s">
        <v>8221</v>
      </c>
      <c r="H769" s="4" t="s">
        <v>8224</v>
      </c>
      <c r="I769" s="4" t="s">
        <v>8246</v>
      </c>
      <c r="J769" s="4">
        <v>1432178810</v>
      </c>
      <c r="K769" s="13">
        <f t="shared" si="56"/>
        <v>42144.9769675926</v>
      </c>
      <c r="L769" s="4">
        <v>1429586810</v>
      </c>
      <c r="M769" s="13">
        <f t="shared" si="57"/>
        <v>42114.9769675926</v>
      </c>
      <c r="N769" s="4" t="b">
        <v>0</v>
      </c>
      <c r="O769" s="4">
        <v>3</v>
      </c>
      <c r="P769" s="4" t="b">
        <v>0</v>
      </c>
      <c r="Q769" s="4" t="s">
        <v>8275</v>
      </c>
      <c r="R769" s="17">
        <f>E769/D769*100</f>
        <v>3.54</v>
      </c>
      <c r="S769">
        <f>AVERAGEIF(O:O,O769,E:E)</f>
        <v>191.76785714285714</v>
      </c>
      <c r="T769" t="str">
        <f t="shared" si="58"/>
        <v>publishing</v>
      </c>
      <c r="U769" t="str">
        <f t="shared" si="59"/>
        <v>fiction</v>
      </c>
    </row>
    <row r="770" spans="1:21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b">
        <f t="shared" si="55"/>
        <v>0</v>
      </c>
      <c r="G770" s="4" t="s">
        <v>8221</v>
      </c>
      <c r="H770" s="4" t="s">
        <v>8224</v>
      </c>
      <c r="I770" s="4" t="s">
        <v>8246</v>
      </c>
      <c r="J770" s="4">
        <v>1387169890</v>
      </c>
      <c r="K770" s="13">
        <f t="shared" si="56"/>
        <v>41624.040393518524</v>
      </c>
      <c r="L770" s="4">
        <v>1384577890</v>
      </c>
      <c r="M770" s="13">
        <f t="shared" si="57"/>
        <v>41594.040393518524</v>
      </c>
      <c r="N770" s="4" t="b">
        <v>0</v>
      </c>
      <c r="O770" s="4">
        <v>0</v>
      </c>
      <c r="P770" s="4" t="b">
        <v>0</v>
      </c>
      <c r="Q770" s="4" t="s">
        <v>8275</v>
      </c>
      <c r="R770" s="17">
        <f>E770/D770*100</f>
        <v>0</v>
      </c>
      <c r="S770">
        <f>AVERAGEIF(O:O,O770,E:E)</f>
        <v>0</v>
      </c>
      <c r="T770" t="str">
        <f t="shared" si="58"/>
        <v>publishing</v>
      </c>
      <c r="U770" t="str">
        <f t="shared" si="59"/>
        <v>fiction</v>
      </c>
    </row>
    <row r="771" spans="1:21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b">
        <f t="shared" ref="F771:F834" si="60">IF(E771&gt;=D771,"successful")</f>
        <v>0</v>
      </c>
      <c r="G771" s="4" t="s">
        <v>8221</v>
      </c>
      <c r="H771" s="4" t="s">
        <v>8224</v>
      </c>
      <c r="I771" s="4" t="s">
        <v>8246</v>
      </c>
      <c r="J771" s="4">
        <v>1388102094</v>
      </c>
      <c r="K771" s="13">
        <f t="shared" ref="K771:K834" si="61">(J771/60)/60/24+DATE(1970,1,1)+(-4/24)</f>
        <v>41634.829791666671</v>
      </c>
      <c r="L771" s="4">
        <v>1385510094</v>
      </c>
      <c r="M771" s="13">
        <f t="shared" ref="M771:M834" si="62">(L771/60)/60/24+DATE(1970,1,1)+(-4/24)</f>
        <v>41604.829791666671</v>
      </c>
      <c r="N771" s="4" t="b">
        <v>0</v>
      </c>
      <c r="O771" s="4">
        <v>52</v>
      </c>
      <c r="P771" s="4" t="b">
        <v>0</v>
      </c>
      <c r="Q771" s="4" t="s">
        <v>8275</v>
      </c>
      <c r="R771" s="17">
        <f>E771/D771*100</f>
        <v>41.4</v>
      </c>
      <c r="S771">
        <f>AVERAGEIF(O:O,O771,E:E)</f>
        <v>4562.0091666666667</v>
      </c>
      <c r="T771" t="str">
        <f t="shared" ref="T771:T834" si="63">LEFT(Q771,FIND("/",Q771)-1)</f>
        <v>publishing</v>
      </c>
      <c r="U771" t="str">
        <f t="shared" ref="U771:U834" si="64">RIGHT(Q771,LEN(Q771)-FIND("/",Q771))</f>
        <v>fiction</v>
      </c>
    </row>
    <row r="772" spans="1:21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b">
        <f t="shared" si="60"/>
        <v>0</v>
      </c>
      <c r="G772" s="4" t="s">
        <v>8221</v>
      </c>
      <c r="H772" s="4" t="s">
        <v>8224</v>
      </c>
      <c r="I772" s="4" t="s">
        <v>8246</v>
      </c>
      <c r="J772" s="4">
        <v>1361750369</v>
      </c>
      <c r="K772" s="13">
        <f t="shared" si="61"/>
        <v>41329.832974537043</v>
      </c>
      <c r="L772" s="4">
        <v>1358294369</v>
      </c>
      <c r="M772" s="13">
        <f t="shared" si="62"/>
        <v>41289.832974537043</v>
      </c>
      <c r="N772" s="4" t="b">
        <v>0</v>
      </c>
      <c r="O772" s="4">
        <v>0</v>
      </c>
      <c r="P772" s="4" t="b">
        <v>0</v>
      </c>
      <c r="Q772" s="4" t="s">
        <v>8275</v>
      </c>
      <c r="R772" s="17">
        <f>E772/D772*100</f>
        <v>0</v>
      </c>
      <c r="S772">
        <f>AVERAGEIF(O:O,O772,E:E)</f>
        <v>0</v>
      </c>
      <c r="T772" t="str">
        <f t="shared" si="63"/>
        <v>publishing</v>
      </c>
      <c r="U772" t="str">
        <f t="shared" si="64"/>
        <v>fiction</v>
      </c>
    </row>
    <row r="773" spans="1:21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b">
        <f t="shared" si="60"/>
        <v>0</v>
      </c>
      <c r="G773" s="4" t="s">
        <v>8221</v>
      </c>
      <c r="H773" s="4" t="s">
        <v>8224</v>
      </c>
      <c r="I773" s="4" t="s">
        <v>8246</v>
      </c>
      <c r="J773" s="4">
        <v>1454183202</v>
      </c>
      <c r="K773" s="13">
        <f t="shared" si="61"/>
        <v>42399.657430555562</v>
      </c>
      <c r="L773" s="4">
        <v>1449863202</v>
      </c>
      <c r="M773" s="13">
        <f t="shared" si="62"/>
        <v>42349.657430555562</v>
      </c>
      <c r="N773" s="4" t="b">
        <v>0</v>
      </c>
      <c r="O773" s="4">
        <v>1</v>
      </c>
      <c r="P773" s="4" t="b">
        <v>0</v>
      </c>
      <c r="Q773" s="4" t="s">
        <v>8275</v>
      </c>
      <c r="R773" s="17">
        <f>E773/D773*100</f>
        <v>2.6315789473684209E-2</v>
      </c>
      <c r="S773">
        <f>AVERAGEIF(O:O,O773,E:E)</f>
        <v>50.223295454545458</v>
      </c>
      <c r="T773" t="str">
        <f t="shared" si="63"/>
        <v>publishing</v>
      </c>
      <c r="U773" t="str">
        <f t="shared" si="64"/>
        <v>fiction</v>
      </c>
    </row>
    <row r="774" spans="1:21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b">
        <f t="shared" si="60"/>
        <v>0</v>
      </c>
      <c r="G774" s="4" t="s">
        <v>8221</v>
      </c>
      <c r="H774" s="4" t="s">
        <v>8224</v>
      </c>
      <c r="I774" s="4" t="s">
        <v>8246</v>
      </c>
      <c r="J774" s="4">
        <v>1257047940</v>
      </c>
      <c r="K774" s="13">
        <f t="shared" si="61"/>
        <v>40117.999305555561</v>
      </c>
      <c r="L774" s="4">
        <v>1252718519</v>
      </c>
      <c r="M774" s="13">
        <f t="shared" si="62"/>
        <v>40067.890266203707</v>
      </c>
      <c r="N774" s="4" t="b">
        <v>0</v>
      </c>
      <c r="O774" s="4">
        <v>1</v>
      </c>
      <c r="P774" s="4" t="b">
        <v>0</v>
      </c>
      <c r="Q774" s="4" t="s">
        <v>8275</v>
      </c>
      <c r="R774" s="17">
        <f>E774/D774*100</f>
        <v>3.3333333333333335</v>
      </c>
      <c r="S774">
        <f>AVERAGEIF(O:O,O774,E:E)</f>
        <v>50.223295454545458</v>
      </c>
      <c r="T774" t="str">
        <f t="shared" si="63"/>
        <v>publishing</v>
      </c>
      <c r="U774" t="str">
        <f t="shared" si="64"/>
        <v>fiction</v>
      </c>
    </row>
    <row r="775" spans="1:21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b">
        <f t="shared" si="60"/>
        <v>0</v>
      </c>
      <c r="G775" s="4" t="s">
        <v>8221</v>
      </c>
      <c r="H775" s="4" t="s">
        <v>8225</v>
      </c>
      <c r="I775" s="4" t="s">
        <v>8247</v>
      </c>
      <c r="J775" s="4">
        <v>1431298860</v>
      </c>
      <c r="K775" s="13">
        <f t="shared" si="61"/>
        <v>42134.792361111111</v>
      </c>
      <c r="L775" s="4">
        <v>1428341985</v>
      </c>
      <c r="M775" s="13">
        <f t="shared" si="62"/>
        <v>42100.56927083333</v>
      </c>
      <c r="N775" s="4" t="b">
        <v>0</v>
      </c>
      <c r="O775" s="4">
        <v>2</v>
      </c>
      <c r="P775" s="4" t="b">
        <v>0</v>
      </c>
      <c r="Q775" s="4" t="s">
        <v>8275</v>
      </c>
      <c r="R775" s="17">
        <f>E775/D775*100</f>
        <v>0.85129023676509719</v>
      </c>
      <c r="S775">
        <f>AVERAGEIF(O:O,O775,E:E)</f>
        <v>91.389593023255813</v>
      </c>
      <c r="T775" t="str">
        <f t="shared" si="63"/>
        <v>publishing</v>
      </c>
      <c r="U775" t="str">
        <f t="shared" si="64"/>
        <v>fiction</v>
      </c>
    </row>
    <row r="776" spans="1:21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b">
        <f t="shared" si="60"/>
        <v>0</v>
      </c>
      <c r="G776" s="4" t="s">
        <v>8221</v>
      </c>
      <c r="H776" s="4" t="s">
        <v>8224</v>
      </c>
      <c r="I776" s="4" t="s">
        <v>8246</v>
      </c>
      <c r="J776" s="4">
        <v>1393181018</v>
      </c>
      <c r="K776" s="13">
        <f t="shared" si="61"/>
        <v>41693.613634259258</v>
      </c>
      <c r="L776" s="4">
        <v>1390589018</v>
      </c>
      <c r="M776" s="13">
        <f t="shared" si="62"/>
        <v>41663.613634259258</v>
      </c>
      <c r="N776" s="4" t="b">
        <v>0</v>
      </c>
      <c r="O776" s="4">
        <v>9</v>
      </c>
      <c r="P776" s="4" t="b">
        <v>0</v>
      </c>
      <c r="Q776" s="4" t="s">
        <v>8275</v>
      </c>
      <c r="R776" s="17">
        <f>E776/D776*100</f>
        <v>70.199999999999989</v>
      </c>
      <c r="S776">
        <f>AVERAGEIF(O:O,O776,E:E)</f>
        <v>751.21245614035092</v>
      </c>
      <c r="T776" t="str">
        <f t="shared" si="63"/>
        <v>publishing</v>
      </c>
      <c r="U776" t="str">
        <f t="shared" si="64"/>
        <v>fiction</v>
      </c>
    </row>
    <row r="777" spans="1:21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b">
        <f t="shared" si="60"/>
        <v>0</v>
      </c>
      <c r="G777" s="4" t="s">
        <v>8221</v>
      </c>
      <c r="H777" s="4" t="s">
        <v>8224</v>
      </c>
      <c r="I777" s="4" t="s">
        <v>8246</v>
      </c>
      <c r="J777" s="4">
        <v>1323998795</v>
      </c>
      <c r="K777" s="13">
        <f t="shared" si="61"/>
        <v>40892.893460648149</v>
      </c>
      <c r="L777" s="4">
        <v>1321406795</v>
      </c>
      <c r="M777" s="13">
        <f t="shared" si="62"/>
        <v>40862.893460648149</v>
      </c>
      <c r="N777" s="4" t="b">
        <v>0</v>
      </c>
      <c r="O777" s="4">
        <v>5</v>
      </c>
      <c r="P777" s="4" t="b">
        <v>0</v>
      </c>
      <c r="Q777" s="4" t="s">
        <v>8275</v>
      </c>
      <c r="R777" s="17">
        <f>E777/D777*100</f>
        <v>1.7000000000000002</v>
      </c>
      <c r="S777">
        <f>AVERAGEIF(O:O,O777,E:E)</f>
        <v>347.37</v>
      </c>
      <c r="T777" t="str">
        <f t="shared" si="63"/>
        <v>publishing</v>
      </c>
      <c r="U777" t="str">
        <f t="shared" si="64"/>
        <v>fiction</v>
      </c>
    </row>
    <row r="778" spans="1:21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b">
        <f t="shared" si="60"/>
        <v>0</v>
      </c>
      <c r="G778" s="4" t="s">
        <v>8221</v>
      </c>
      <c r="H778" s="4" t="s">
        <v>8224</v>
      </c>
      <c r="I778" s="4" t="s">
        <v>8246</v>
      </c>
      <c r="J778" s="4">
        <v>1444539600</v>
      </c>
      <c r="K778" s="13">
        <f t="shared" si="61"/>
        <v>42288.041666666664</v>
      </c>
      <c r="L778" s="4">
        <v>1441297645</v>
      </c>
      <c r="M778" s="13">
        <f t="shared" si="62"/>
        <v>42250.51903935185</v>
      </c>
      <c r="N778" s="4" t="b">
        <v>0</v>
      </c>
      <c r="O778" s="4">
        <v>57</v>
      </c>
      <c r="P778" s="4" t="b">
        <v>0</v>
      </c>
      <c r="Q778" s="4" t="s">
        <v>8275</v>
      </c>
      <c r="R778" s="17">
        <f>E778/D778*100</f>
        <v>51.4</v>
      </c>
      <c r="S778">
        <f>AVERAGEIF(O:O,O778,E:E)</f>
        <v>5781.163043478261</v>
      </c>
      <c r="T778" t="str">
        <f t="shared" si="63"/>
        <v>publishing</v>
      </c>
      <c r="U778" t="str">
        <f t="shared" si="64"/>
        <v>fiction</v>
      </c>
    </row>
    <row r="779" spans="1:21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b">
        <f t="shared" si="60"/>
        <v>0</v>
      </c>
      <c r="G779" s="4" t="s">
        <v>8221</v>
      </c>
      <c r="H779" s="4" t="s">
        <v>8224</v>
      </c>
      <c r="I779" s="4" t="s">
        <v>8246</v>
      </c>
      <c r="J779" s="4">
        <v>1375313577</v>
      </c>
      <c r="K779" s="13">
        <f t="shared" si="61"/>
        <v>41486.81454861111</v>
      </c>
      <c r="L779" s="4">
        <v>1372721577</v>
      </c>
      <c r="M779" s="13">
        <f t="shared" si="62"/>
        <v>41456.81454861111</v>
      </c>
      <c r="N779" s="4" t="b">
        <v>0</v>
      </c>
      <c r="O779" s="4">
        <v>3</v>
      </c>
      <c r="P779" s="4" t="b">
        <v>0</v>
      </c>
      <c r="Q779" s="4" t="s">
        <v>8275</v>
      </c>
      <c r="R779" s="17">
        <f>E779/D779*100</f>
        <v>0.70000000000000007</v>
      </c>
      <c r="S779">
        <f>AVERAGEIF(O:O,O779,E:E)</f>
        <v>191.76785714285714</v>
      </c>
      <c r="T779" t="str">
        <f t="shared" si="63"/>
        <v>publishing</v>
      </c>
      <c r="U779" t="str">
        <f t="shared" si="64"/>
        <v>fiction</v>
      </c>
    </row>
    <row r="780" spans="1:21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b">
        <f t="shared" si="60"/>
        <v>0</v>
      </c>
      <c r="G780" s="4" t="s">
        <v>8221</v>
      </c>
      <c r="H780" s="4" t="s">
        <v>8224</v>
      </c>
      <c r="I780" s="4" t="s">
        <v>8246</v>
      </c>
      <c r="J780" s="4">
        <v>1398876680</v>
      </c>
      <c r="K780" s="13">
        <f t="shared" si="61"/>
        <v>41759.53564814815</v>
      </c>
      <c r="L780" s="4">
        <v>1396284680</v>
      </c>
      <c r="M780" s="13">
        <f t="shared" si="62"/>
        <v>41729.53564814815</v>
      </c>
      <c r="N780" s="4" t="b">
        <v>0</v>
      </c>
      <c r="O780" s="4">
        <v>1</v>
      </c>
      <c r="P780" s="4" t="b">
        <v>0</v>
      </c>
      <c r="Q780" s="4" t="s">
        <v>8275</v>
      </c>
      <c r="R780" s="17">
        <f>E780/D780*100</f>
        <v>0.4</v>
      </c>
      <c r="S780">
        <f>AVERAGEIF(O:O,O780,E:E)</f>
        <v>50.223295454545458</v>
      </c>
      <c r="T780" t="str">
        <f t="shared" si="63"/>
        <v>publishing</v>
      </c>
      <c r="U780" t="str">
        <f t="shared" si="64"/>
        <v>fiction</v>
      </c>
    </row>
    <row r="781" spans="1:21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b">
        <f t="shared" si="60"/>
        <v>0</v>
      </c>
      <c r="G781" s="4" t="s">
        <v>8221</v>
      </c>
      <c r="H781" s="4" t="s">
        <v>8224</v>
      </c>
      <c r="I781" s="4" t="s">
        <v>8246</v>
      </c>
      <c r="J781" s="4">
        <v>1287115200</v>
      </c>
      <c r="K781" s="13">
        <f t="shared" si="61"/>
        <v>40466</v>
      </c>
      <c r="L781" s="4">
        <v>1284567905</v>
      </c>
      <c r="M781" s="13">
        <f t="shared" si="62"/>
        <v>40436.517418981486</v>
      </c>
      <c r="N781" s="4" t="b">
        <v>0</v>
      </c>
      <c r="O781" s="4">
        <v>6</v>
      </c>
      <c r="P781" s="4" t="b">
        <v>0</v>
      </c>
      <c r="Q781" s="4" t="s">
        <v>8275</v>
      </c>
      <c r="R781" s="17">
        <f>E781/D781*100</f>
        <v>2.666666666666667</v>
      </c>
      <c r="S781">
        <f>AVERAGEIF(O:O,O781,E:E)</f>
        <v>740.04042857142861</v>
      </c>
      <c r="T781" t="str">
        <f t="shared" si="63"/>
        <v>publishing</v>
      </c>
      <c r="U781" t="str">
        <f t="shared" si="64"/>
        <v>fiction</v>
      </c>
    </row>
    <row r="782" spans="1:21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tr">
        <f t="shared" si="60"/>
        <v>successful</v>
      </c>
      <c r="G782" s="4" t="s">
        <v>8219</v>
      </c>
      <c r="H782" s="4" t="s">
        <v>8224</v>
      </c>
      <c r="I782" s="4" t="s">
        <v>8246</v>
      </c>
      <c r="J782" s="4">
        <v>1304439025</v>
      </c>
      <c r="K782" s="13">
        <f t="shared" si="61"/>
        <v>40666.507233796299</v>
      </c>
      <c r="L782" s="4">
        <v>1301847025</v>
      </c>
      <c r="M782" s="13">
        <f t="shared" si="62"/>
        <v>40636.507233796299</v>
      </c>
      <c r="N782" s="4" t="b">
        <v>0</v>
      </c>
      <c r="O782" s="4">
        <v>27</v>
      </c>
      <c r="P782" s="4" t="b">
        <v>1</v>
      </c>
      <c r="Q782" s="4" t="s">
        <v>8276</v>
      </c>
      <c r="R782" s="17">
        <f>E782/D782*100</f>
        <v>104</v>
      </c>
      <c r="S782">
        <f>AVERAGEIF(O:O,O782,E:E)</f>
        <v>3204.2722222222224</v>
      </c>
      <c r="T782" t="str">
        <f t="shared" si="63"/>
        <v>music</v>
      </c>
      <c r="U782" t="str">
        <f t="shared" si="64"/>
        <v>rock</v>
      </c>
    </row>
    <row r="783" spans="1:21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tr">
        <f t="shared" si="60"/>
        <v>successful</v>
      </c>
      <c r="G783" s="4" t="s">
        <v>8219</v>
      </c>
      <c r="H783" s="4" t="s">
        <v>8224</v>
      </c>
      <c r="I783" s="4" t="s">
        <v>8246</v>
      </c>
      <c r="J783" s="4">
        <v>1370649674</v>
      </c>
      <c r="K783" s="13">
        <f t="shared" si="61"/>
        <v>41432.834189814821</v>
      </c>
      <c r="L783" s="4">
        <v>1368057674</v>
      </c>
      <c r="M783" s="13">
        <f t="shared" si="62"/>
        <v>41402.834189814821</v>
      </c>
      <c r="N783" s="4" t="b">
        <v>0</v>
      </c>
      <c r="O783" s="4">
        <v>25</v>
      </c>
      <c r="P783" s="4" t="b">
        <v>1</v>
      </c>
      <c r="Q783" s="4" t="s">
        <v>8276</v>
      </c>
      <c r="R783" s="17">
        <f>E783/D783*100</f>
        <v>133.15375</v>
      </c>
      <c r="S783">
        <f>AVERAGEIF(O:O,O783,E:E)</f>
        <v>1634.83275</v>
      </c>
      <c r="T783" t="str">
        <f t="shared" si="63"/>
        <v>music</v>
      </c>
      <c r="U783" t="str">
        <f t="shared" si="64"/>
        <v>rock</v>
      </c>
    </row>
    <row r="784" spans="1:21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tr">
        <f t="shared" si="60"/>
        <v>successful</v>
      </c>
      <c r="G784" s="4" t="s">
        <v>8219</v>
      </c>
      <c r="H784" s="4" t="s">
        <v>8224</v>
      </c>
      <c r="I784" s="4" t="s">
        <v>8246</v>
      </c>
      <c r="J784" s="4">
        <v>1345918302</v>
      </c>
      <c r="K784" s="13">
        <f t="shared" si="61"/>
        <v>41146.591458333336</v>
      </c>
      <c r="L784" s="4">
        <v>1343326302</v>
      </c>
      <c r="M784" s="13">
        <f t="shared" si="62"/>
        <v>41116.591458333336</v>
      </c>
      <c r="N784" s="4" t="b">
        <v>0</v>
      </c>
      <c r="O784" s="4">
        <v>14</v>
      </c>
      <c r="P784" s="4" t="b">
        <v>1</v>
      </c>
      <c r="Q784" s="4" t="s">
        <v>8276</v>
      </c>
      <c r="R784" s="17">
        <f>E784/D784*100</f>
        <v>100</v>
      </c>
      <c r="S784">
        <f>AVERAGEIF(O:O,O784,E:E)</f>
        <v>1006.2454545454545</v>
      </c>
      <c r="T784" t="str">
        <f t="shared" si="63"/>
        <v>music</v>
      </c>
      <c r="U784" t="str">
        <f t="shared" si="64"/>
        <v>rock</v>
      </c>
    </row>
    <row r="785" spans="1:21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tr">
        <f t="shared" si="60"/>
        <v>successful</v>
      </c>
      <c r="G785" s="4" t="s">
        <v>8219</v>
      </c>
      <c r="H785" s="4" t="s">
        <v>8224</v>
      </c>
      <c r="I785" s="4" t="s">
        <v>8246</v>
      </c>
      <c r="J785" s="4">
        <v>1335564000</v>
      </c>
      <c r="K785" s="13">
        <f t="shared" si="61"/>
        <v>41026.75</v>
      </c>
      <c r="L785" s="4">
        <v>1332182049</v>
      </c>
      <c r="M785" s="13">
        <f t="shared" si="62"/>
        <v>40987.607048611113</v>
      </c>
      <c r="N785" s="4" t="b">
        <v>0</v>
      </c>
      <c r="O785" s="4">
        <v>35</v>
      </c>
      <c r="P785" s="4" t="b">
        <v>1</v>
      </c>
      <c r="Q785" s="4" t="s">
        <v>8276</v>
      </c>
      <c r="R785" s="17">
        <f>E785/D785*100</f>
        <v>148.13333333333333</v>
      </c>
      <c r="S785">
        <f>AVERAGEIF(O:O,O785,E:E)</f>
        <v>3370.6326923076922</v>
      </c>
      <c r="T785" t="str">
        <f t="shared" si="63"/>
        <v>music</v>
      </c>
      <c r="U785" t="str">
        <f t="shared" si="64"/>
        <v>rock</v>
      </c>
    </row>
    <row r="786" spans="1:21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tr">
        <f t="shared" si="60"/>
        <v>successful</v>
      </c>
      <c r="G786" s="4" t="s">
        <v>8219</v>
      </c>
      <c r="H786" s="4" t="s">
        <v>8224</v>
      </c>
      <c r="I786" s="4" t="s">
        <v>8246</v>
      </c>
      <c r="J786" s="4">
        <v>1395023719</v>
      </c>
      <c r="K786" s="13">
        <f t="shared" si="61"/>
        <v>41714.941192129634</v>
      </c>
      <c r="L786" s="4">
        <v>1391571319</v>
      </c>
      <c r="M786" s="13">
        <f t="shared" si="62"/>
        <v>41674.982858796298</v>
      </c>
      <c r="N786" s="4" t="b">
        <v>0</v>
      </c>
      <c r="O786" s="4">
        <v>10</v>
      </c>
      <c r="P786" s="4" t="b">
        <v>1</v>
      </c>
      <c r="Q786" s="4" t="s">
        <v>8276</v>
      </c>
      <c r="R786" s="17">
        <f>E786/D786*100</f>
        <v>102.49999999999999</v>
      </c>
      <c r="S786">
        <f>AVERAGEIF(O:O,O786,E:E)</f>
        <v>842.98978723404264</v>
      </c>
      <c r="T786" t="str">
        <f t="shared" si="63"/>
        <v>music</v>
      </c>
      <c r="U786" t="str">
        <f t="shared" si="64"/>
        <v>rock</v>
      </c>
    </row>
    <row r="787" spans="1:21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tr">
        <f t="shared" si="60"/>
        <v>successful</v>
      </c>
      <c r="G787" s="4" t="s">
        <v>8219</v>
      </c>
      <c r="H787" s="4" t="s">
        <v>8224</v>
      </c>
      <c r="I787" s="4" t="s">
        <v>8246</v>
      </c>
      <c r="J787" s="4">
        <v>1362060915</v>
      </c>
      <c r="K787" s="13">
        <f t="shared" si="61"/>
        <v>41333.427256944444</v>
      </c>
      <c r="L787" s="4">
        <v>1359468915</v>
      </c>
      <c r="M787" s="13">
        <f t="shared" si="62"/>
        <v>41303.427256944444</v>
      </c>
      <c r="N787" s="4" t="b">
        <v>0</v>
      </c>
      <c r="O787" s="4">
        <v>29</v>
      </c>
      <c r="P787" s="4" t="b">
        <v>1</v>
      </c>
      <c r="Q787" s="4" t="s">
        <v>8276</v>
      </c>
      <c r="R787" s="17">
        <f>E787/D787*100</f>
        <v>180.62799999999999</v>
      </c>
      <c r="S787">
        <f>AVERAGEIF(O:O,O787,E:E)</f>
        <v>2554.6396296296298</v>
      </c>
      <c r="T787" t="str">
        <f t="shared" si="63"/>
        <v>music</v>
      </c>
      <c r="U787" t="str">
        <f t="shared" si="64"/>
        <v>rock</v>
      </c>
    </row>
    <row r="788" spans="1:21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tr">
        <f t="shared" si="60"/>
        <v>successful</v>
      </c>
      <c r="G788" s="4" t="s">
        <v>8219</v>
      </c>
      <c r="H788" s="4" t="s">
        <v>8224</v>
      </c>
      <c r="I788" s="4" t="s">
        <v>8246</v>
      </c>
      <c r="J788" s="4">
        <v>1336751220</v>
      </c>
      <c r="K788" s="13">
        <f t="shared" si="61"/>
        <v>41040.490972222222</v>
      </c>
      <c r="L788" s="4">
        <v>1331774434</v>
      </c>
      <c r="M788" s="13">
        <f t="shared" si="62"/>
        <v>40982.889282407406</v>
      </c>
      <c r="N788" s="4" t="b">
        <v>0</v>
      </c>
      <c r="O788" s="4">
        <v>44</v>
      </c>
      <c r="P788" s="4" t="b">
        <v>1</v>
      </c>
      <c r="Q788" s="4" t="s">
        <v>8276</v>
      </c>
      <c r="R788" s="17">
        <f>E788/D788*100</f>
        <v>142.79999999999998</v>
      </c>
      <c r="S788">
        <f>AVERAGEIF(O:O,O788,E:E)</f>
        <v>3565.1529411764704</v>
      </c>
      <c r="T788" t="str">
        <f t="shared" si="63"/>
        <v>music</v>
      </c>
      <c r="U788" t="str">
        <f t="shared" si="64"/>
        <v>rock</v>
      </c>
    </row>
    <row r="789" spans="1:21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tr">
        <f t="shared" si="60"/>
        <v>successful</v>
      </c>
      <c r="G789" s="4" t="s">
        <v>8219</v>
      </c>
      <c r="H789" s="4" t="s">
        <v>8224</v>
      </c>
      <c r="I789" s="4" t="s">
        <v>8246</v>
      </c>
      <c r="J789" s="4">
        <v>1383318226</v>
      </c>
      <c r="K789" s="13">
        <f t="shared" si="61"/>
        <v>41579.460949074077</v>
      </c>
      <c r="L789" s="4">
        <v>1380726226</v>
      </c>
      <c r="M789" s="13">
        <f t="shared" si="62"/>
        <v>41549.460949074077</v>
      </c>
      <c r="N789" s="4" t="b">
        <v>0</v>
      </c>
      <c r="O789" s="4">
        <v>17</v>
      </c>
      <c r="P789" s="4" t="b">
        <v>1</v>
      </c>
      <c r="Q789" s="4" t="s">
        <v>8276</v>
      </c>
      <c r="R789" s="17">
        <f>E789/D789*100</f>
        <v>114.16666666666666</v>
      </c>
      <c r="S789">
        <f>AVERAGEIF(O:O,O789,E:E)</f>
        <v>1808.7556603773585</v>
      </c>
      <c r="T789" t="str">
        <f t="shared" si="63"/>
        <v>music</v>
      </c>
      <c r="U789" t="str">
        <f t="shared" si="64"/>
        <v>rock</v>
      </c>
    </row>
    <row r="790" spans="1:21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tr">
        <f t="shared" si="60"/>
        <v>successful</v>
      </c>
      <c r="G790" s="4" t="s">
        <v>8219</v>
      </c>
      <c r="H790" s="4" t="s">
        <v>8224</v>
      </c>
      <c r="I790" s="4" t="s">
        <v>8246</v>
      </c>
      <c r="J790" s="4">
        <v>1341633540</v>
      </c>
      <c r="K790" s="13">
        <f t="shared" si="61"/>
        <v>41096.999305555561</v>
      </c>
      <c r="L790" s="4">
        <v>1338336588</v>
      </c>
      <c r="M790" s="13">
        <f t="shared" si="62"/>
        <v>41058.840138888889</v>
      </c>
      <c r="N790" s="4" t="b">
        <v>0</v>
      </c>
      <c r="O790" s="4">
        <v>34</v>
      </c>
      <c r="P790" s="4" t="b">
        <v>1</v>
      </c>
      <c r="Q790" s="4" t="s">
        <v>8276</v>
      </c>
      <c r="R790" s="17">
        <f>E790/D790*100</f>
        <v>203.505</v>
      </c>
      <c r="S790">
        <f>AVERAGEIF(O:O,O790,E:E)</f>
        <v>3216.0669696969699</v>
      </c>
      <c r="T790" t="str">
        <f t="shared" si="63"/>
        <v>music</v>
      </c>
      <c r="U790" t="str">
        <f t="shared" si="64"/>
        <v>rock</v>
      </c>
    </row>
    <row r="791" spans="1:21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tr">
        <f t="shared" si="60"/>
        <v>successful</v>
      </c>
      <c r="G791" s="4" t="s">
        <v>8219</v>
      </c>
      <c r="H791" s="4" t="s">
        <v>8224</v>
      </c>
      <c r="I791" s="4" t="s">
        <v>8246</v>
      </c>
      <c r="J791" s="4">
        <v>1358755140</v>
      </c>
      <c r="K791" s="13">
        <f t="shared" si="61"/>
        <v>41295.165972222225</v>
      </c>
      <c r="L791" s="4">
        <v>1357187280</v>
      </c>
      <c r="M791" s="13">
        <f t="shared" si="62"/>
        <v>41277.01944444445</v>
      </c>
      <c r="N791" s="4" t="b">
        <v>0</v>
      </c>
      <c r="O791" s="4">
        <v>14</v>
      </c>
      <c r="P791" s="4" t="b">
        <v>1</v>
      </c>
      <c r="Q791" s="4" t="s">
        <v>8276</v>
      </c>
      <c r="R791" s="17">
        <f>E791/D791*100</f>
        <v>109.41176470588236</v>
      </c>
      <c r="S791">
        <f>AVERAGEIF(O:O,O791,E:E)</f>
        <v>1006.2454545454545</v>
      </c>
      <c r="T791" t="str">
        <f t="shared" si="63"/>
        <v>music</v>
      </c>
      <c r="U791" t="str">
        <f t="shared" si="64"/>
        <v>rock</v>
      </c>
    </row>
    <row r="792" spans="1:21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tr">
        <f t="shared" si="60"/>
        <v>successful</v>
      </c>
      <c r="G792" s="4" t="s">
        <v>8219</v>
      </c>
      <c r="H792" s="4" t="s">
        <v>8224</v>
      </c>
      <c r="I792" s="4" t="s">
        <v>8246</v>
      </c>
      <c r="J792" s="4">
        <v>1359680939</v>
      </c>
      <c r="K792" s="13">
        <f t="shared" si="61"/>
        <v>41305.881238425929</v>
      </c>
      <c r="L792" s="4">
        <v>1357088939</v>
      </c>
      <c r="M792" s="13">
        <f t="shared" si="62"/>
        <v>41275.881238425929</v>
      </c>
      <c r="N792" s="4" t="b">
        <v>0</v>
      </c>
      <c r="O792" s="4">
        <v>156</v>
      </c>
      <c r="P792" s="4" t="b">
        <v>1</v>
      </c>
      <c r="Q792" s="4" t="s">
        <v>8276</v>
      </c>
      <c r="R792" s="17">
        <f>E792/D792*100</f>
        <v>144.37459999999999</v>
      </c>
      <c r="S792">
        <f>AVERAGEIF(O:O,O792,E:E)</f>
        <v>13779.23</v>
      </c>
      <c r="T792" t="str">
        <f t="shared" si="63"/>
        <v>music</v>
      </c>
      <c r="U792" t="str">
        <f t="shared" si="64"/>
        <v>rock</v>
      </c>
    </row>
    <row r="793" spans="1:21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tr">
        <f t="shared" si="60"/>
        <v>successful</v>
      </c>
      <c r="G793" s="4" t="s">
        <v>8219</v>
      </c>
      <c r="H793" s="4" t="s">
        <v>8224</v>
      </c>
      <c r="I793" s="4" t="s">
        <v>8246</v>
      </c>
      <c r="J793" s="4">
        <v>1384322340</v>
      </c>
      <c r="K793" s="13">
        <f t="shared" si="61"/>
        <v>41591.082638888889</v>
      </c>
      <c r="L793" s="4">
        <v>1381430646</v>
      </c>
      <c r="M793" s="13">
        <f t="shared" si="62"/>
        <v>41557.613958333335</v>
      </c>
      <c r="N793" s="4" t="b">
        <v>0</v>
      </c>
      <c r="O793" s="4">
        <v>128</v>
      </c>
      <c r="P793" s="4" t="b">
        <v>1</v>
      </c>
      <c r="Q793" s="4" t="s">
        <v>8276</v>
      </c>
      <c r="R793" s="17">
        <f>E793/D793*100</f>
        <v>103.86666666666666</v>
      </c>
      <c r="S793">
        <f>AVERAGEIF(O:O,O793,E:E)</f>
        <v>12864.142857142857</v>
      </c>
      <c r="T793" t="str">
        <f t="shared" si="63"/>
        <v>music</v>
      </c>
      <c r="U793" t="str">
        <f t="shared" si="64"/>
        <v>rock</v>
      </c>
    </row>
    <row r="794" spans="1:21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tr">
        <f t="shared" si="60"/>
        <v>successful</v>
      </c>
      <c r="G794" s="4" t="s">
        <v>8219</v>
      </c>
      <c r="H794" s="4" t="s">
        <v>8224</v>
      </c>
      <c r="I794" s="4" t="s">
        <v>8246</v>
      </c>
      <c r="J794" s="4">
        <v>1383861483</v>
      </c>
      <c r="K794" s="13">
        <f t="shared" si="61"/>
        <v>41585.748645833337</v>
      </c>
      <c r="L794" s="4">
        <v>1381265883</v>
      </c>
      <c r="M794" s="13">
        <f t="shared" si="62"/>
        <v>41555.706979166673</v>
      </c>
      <c r="N794" s="4" t="b">
        <v>0</v>
      </c>
      <c r="O794" s="4">
        <v>60</v>
      </c>
      <c r="P794" s="4" t="b">
        <v>1</v>
      </c>
      <c r="Q794" s="4" t="s">
        <v>8276</v>
      </c>
      <c r="R794" s="17">
        <f>E794/D794*100</f>
        <v>100.44440000000002</v>
      </c>
      <c r="S794">
        <f>AVERAGEIF(O:O,O794,E:E)</f>
        <v>4999.4192857142853</v>
      </c>
      <c r="T794" t="str">
        <f t="shared" si="63"/>
        <v>music</v>
      </c>
      <c r="U794" t="str">
        <f t="shared" si="64"/>
        <v>rock</v>
      </c>
    </row>
    <row r="795" spans="1:21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tr">
        <f t="shared" si="60"/>
        <v>successful</v>
      </c>
      <c r="G795" s="4" t="s">
        <v>8219</v>
      </c>
      <c r="H795" s="4" t="s">
        <v>8224</v>
      </c>
      <c r="I795" s="4" t="s">
        <v>8246</v>
      </c>
      <c r="J795" s="4">
        <v>1372827540</v>
      </c>
      <c r="K795" s="13">
        <f t="shared" si="61"/>
        <v>41458.040972222225</v>
      </c>
      <c r="L795" s="4">
        <v>1371491244</v>
      </c>
      <c r="M795" s="13">
        <f t="shared" si="62"/>
        <v>41442.574583333335</v>
      </c>
      <c r="N795" s="4" t="b">
        <v>0</v>
      </c>
      <c r="O795" s="4">
        <v>32</v>
      </c>
      <c r="P795" s="4" t="b">
        <v>1</v>
      </c>
      <c r="Q795" s="4" t="s">
        <v>8276</v>
      </c>
      <c r="R795" s="17">
        <f>E795/D795*100</f>
        <v>102.77927272727271</v>
      </c>
      <c r="S795">
        <f>AVERAGEIF(O:O,O795,E:E)</f>
        <v>2546.9</v>
      </c>
      <c r="T795" t="str">
        <f t="shared" si="63"/>
        <v>music</v>
      </c>
      <c r="U795" t="str">
        <f t="shared" si="64"/>
        <v>rock</v>
      </c>
    </row>
    <row r="796" spans="1:21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tr">
        <f t="shared" si="60"/>
        <v>successful</v>
      </c>
      <c r="G796" s="4" t="s">
        <v>8219</v>
      </c>
      <c r="H796" s="4" t="s">
        <v>8224</v>
      </c>
      <c r="I796" s="4" t="s">
        <v>8246</v>
      </c>
      <c r="J796" s="4">
        <v>1315242360</v>
      </c>
      <c r="K796" s="13">
        <f t="shared" si="61"/>
        <v>40791.545833333337</v>
      </c>
      <c r="L796" s="4">
        <v>1310438737</v>
      </c>
      <c r="M796" s="13">
        <f t="shared" si="62"/>
        <v>40735.948344907411</v>
      </c>
      <c r="N796" s="4" t="b">
        <v>0</v>
      </c>
      <c r="O796" s="4">
        <v>53</v>
      </c>
      <c r="P796" s="4" t="b">
        <v>1</v>
      </c>
      <c r="Q796" s="4" t="s">
        <v>8276</v>
      </c>
      <c r="R796" s="17">
        <f>E796/D796*100</f>
        <v>105.31250000000001</v>
      </c>
      <c r="S796">
        <f>AVERAGEIF(O:O,O796,E:E)</f>
        <v>4559.2333333333336</v>
      </c>
      <c r="T796" t="str">
        <f t="shared" si="63"/>
        <v>music</v>
      </c>
      <c r="U796" t="str">
        <f t="shared" si="64"/>
        <v>rock</v>
      </c>
    </row>
    <row r="797" spans="1:21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tr">
        <f t="shared" si="60"/>
        <v>successful</v>
      </c>
      <c r="G797" s="4" t="s">
        <v>8219</v>
      </c>
      <c r="H797" s="4" t="s">
        <v>8224</v>
      </c>
      <c r="I797" s="4" t="s">
        <v>8246</v>
      </c>
      <c r="J797" s="4">
        <v>1333774740</v>
      </c>
      <c r="K797" s="13">
        <f t="shared" si="61"/>
        <v>41006.040972222225</v>
      </c>
      <c r="L797" s="4">
        <v>1330094566</v>
      </c>
      <c r="M797" s="13">
        <f t="shared" si="62"/>
        <v>40963.44636574074</v>
      </c>
      <c r="N797" s="4" t="b">
        <v>0</v>
      </c>
      <c r="O797" s="4">
        <v>184</v>
      </c>
      <c r="P797" s="4" t="b">
        <v>1</v>
      </c>
      <c r="Q797" s="4" t="s">
        <v>8276</v>
      </c>
      <c r="R797" s="17">
        <f>E797/D797*100</f>
        <v>111.78571428571429</v>
      </c>
      <c r="S797">
        <f>AVERAGEIF(O:O,O797,E:E)</f>
        <v>12514.862499999999</v>
      </c>
      <c r="T797" t="str">
        <f t="shared" si="63"/>
        <v>music</v>
      </c>
      <c r="U797" t="str">
        <f t="shared" si="64"/>
        <v>rock</v>
      </c>
    </row>
    <row r="798" spans="1:21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tr">
        <f t="shared" si="60"/>
        <v>successful</v>
      </c>
      <c r="G798" s="4" t="s">
        <v>8219</v>
      </c>
      <c r="H798" s="4" t="s">
        <v>8224</v>
      </c>
      <c r="I798" s="4" t="s">
        <v>8246</v>
      </c>
      <c r="J798" s="4">
        <v>1379279400</v>
      </c>
      <c r="K798" s="13">
        <f t="shared" si="61"/>
        <v>41532.715277777781</v>
      </c>
      <c r="L798" s="4">
        <v>1376687485</v>
      </c>
      <c r="M798" s="13">
        <f t="shared" si="62"/>
        <v>41502.716261574074</v>
      </c>
      <c r="N798" s="4" t="b">
        <v>0</v>
      </c>
      <c r="O798" s="4">
        <v>90</v>
      </c>
      <c r="P798" s="4" t="b">
        <v>1</v>
      </c>
      <c r="Q798" s="4" t="s">
        <v>8276</v>
      </c>
      <c r="R798" s="17">
        <f>E798/D798*100</f>
        <v>101.35000000000001</v>
      </c>
      <c r="S798">
        <f>AVERAGEIF(O:O,O798,E:E)</f>
        <v>6285.2591666666667</v>
      </c>
      <c r="T798" t="str">
        <f t="shared" si="63"/>
        <v>music</v>
      </c>
      <c r="U798" t="str">
        <f t="shared" si="64"/>
        <v>rock</v>
      </c>
    </row>
    <row r="799" spans="1:21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tr">
        <f t="shared" si="60"/>
        <v>successful</v>
      </c>
      <c r="G799" s="4" t="s">
        <v>8219</v>
      </c>
      <c r="H799" s="4" t="s">
        <v>8224</v>
      </c>
      <c r="I799" s="4" t="s">
        <v>8246</v>
      </c>
      <c r="J799" s="4">
        <v>1335672000</v>
      </c>
      <c r="K799" s="13">
        <f t="shared" si="61"/>
        <v>41028</v>
      </c>
      <c r="L799" s="4">
        <v>1332978688</v>
      </c>
      <c r="M799" s="13">
        <f t="shared" si="62"/>
        <v>40996.827407407407</v>
      </c>
      <c r="N799" s="4" t="b">
        <v>0</v>
      </c>
      <c r="O799" s="4">
        <v>71</v>
      </c>
      <c r="P799" s="4" t="b">
        <v>1</v>
      </c>
      <c r="Q799" s="4" t="s">
        <v>8276</v>
      </c>
      <c r="R799" s="17">
        <f>E799/D799*100</f>
        <v>107.53333333333333</v>
      </c>
      <c r="S799">
        <f>AVERAGEIF(O:O,O799,E:E)</f>
        <v>5650.0581249999996</v>
      </c>
      <c r="T799" t="str">
        <f t="shared" si="63"/>
        <v>music</v>
      </c>
      <c r="U799" t="str">
        <f t="shared" si="64"/>
        <v>rock</v>
      </c>
    </row>
    <row r="800" spans="1:21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tr">
        <f t="shared" si="60"/>
        <v>successful</v>
      </c>
      <c r="G800" s="4" t="s">
        <v>8219</v>
      </c>
      <c r="H800" s="4" t="s">
        <v>8224</v>
      </c>
      <c r="I800" s="4" t="s">
        <v>8246</v>
      </c>
      <c r="J800" s="4">
        <v>1412086187</v>
      </c>
      <c r="K800" s="13">
        <f t="shared" si="61"/>
        <v>41912.423460648155</v>
      </c>
      <c r="L800" s="4">
        <v>1409494187</v>
      </c>
      <c r="M800" s="13">
        <f t="shared" si="62"/>
        <v>41882.423460648155</v>
      </c>
      <c r="N800" s="4" t="b">
        <v>0</v>
      </c>
      <c r="O800" s="4">
        <v>87</v>
      </c>
      <c r="P800" s="4" t="b">
        <v>1</v>
      </c>
      <c r="Q800" s="4" t="s">
        <v>8276</v>
      </c>
      <c r="R800" s="17">
        <f>E800/D800*100</f>
        <v>114.88571428571429</v>
      </c>
      <c r="S800">
        <f>AVERAGEIF(O:O,O800,E:E)</f>
        <v>7158.84</v>
      </c>
      <c r="T800" t="str">
        <f t="shared" si="63"/>
        <v>music</v>
      </c>
      <c r="U800" t="str">
        <f t="shared" si="64"/>
        <v>rock</v>
      </c>
    </row>
    <row r="801" spans="1:21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tr">
        <f t="shared" si="60"/>
        <v>successful</v>
      </c>
      <c r="G801" s="4" t="s">
        <v>8219</v>
      </c>
      <c r="H801" s="4" t="s">
        <v>8224</v>
      </c>
      <c r="I801" s="4" t="s">
        <v>8246</v>
      </c>
      <c r="J801" s="4">
        <v>1335542446</v>
      </c>
      <c r="K801" s="13">
        <f t="shared" si="61"/>
        <v>41026.500532407408</v>
      </c>
      <c r="L801" s="4">
        <v>1332950446</v>
      </c>
      <c r="M801" s="13">
        <f t="shared" si="62"/>
        <v>40996.500532407408</v>
      </c>
      <c r="N801" s="4" t="b">
        <v>0</v>
      </c>
      <c r="O801" s="4">
        <v>28</v>
      </c>
      <c r="P801" s="4" t="b">
        <v>1</v>
      </c>
      <c r="Q801" s="4" t="s">
        <v>8276</v>
      </c>
      <c r="R801" s="17">
        <f>E801/D801*100</f>
        <v>100.02</v>
      </c>
      <c r="S801">
        <f>AVERAGEIF(O:O,O801,E:E)</f>
        <v>3472.1178947368426</v>
      </c>
      <c r="T801" t="str">
        <f t="shared" si="63"/>
        <v>music</v>
      </c>
      <c r="U801" t="str">
        <f t="shared" si="64"/>
        <v>rock</v>
      </c>
    </row>
    <row r="802" spans="1:21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tr">
        <f t="shared" si="60"/>
        <v>successful</v>
      </c>
      <c r="G802" s="4" t="s">
        <v>8219</v>
      </c>
      <c r="H802" s="4" t="s">
        <v>8225</v>
      </c>
      <c r="I802" s="4" t="s">
        <v>8247</v>
      </c>
      <c r="J802" s="4">
        <v>1410431054</v>
      </c>
      <c r="K802" s="13">
        <f t="shared" si="61"/>
        <v>41893.266828703709</v>
      </c>
      <c r="L802" s="4">
        <v>1407839054</v>
      </c>
      <c r="M802" s="13">
        <f t="shared" si="62"/>
        <v>41863.266828703709</v>
      </c>
      <c r="N802" s="4" t="b">
        <v>0</v>
      </c>
      <c r="O802" s="4">
        <v>56</v>
      </c>
      <c r="P802" s="4" t="b">
        <v>1</v>
      </c>
      <c r="Q802" s="4" t="s">
        <v>8276</v>
      </c>
      <c r="R802" s="17">
        <f>E802/D802*100</f>
        <v>152.13333333333335</v>
      </c>
      <c r="S802">
        <f>AVERAGEIF(O:O,O802,E:E)</f>
        <v>4556.6774999999998</v>
      </c>
      <c r="T802" t="str">
        <f t="shared" si="63"/>
        <v>music</v>
      </c>
      <c r="U802" t="str">
        <f t="shared" si="64"/>
        <v>rock</v>
      </c>
    </row>
    <row r="803" spans="1:21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tr">
        <f t="shared" si="60"/>
        <v>successful</v>
      </c>
      <c r="G803" s="4" t="s">
        <v>8219</v>
      </c>
      <c r="H803" s="4" t="s">
        <v>8224</v>
      </c>
      <c r="I803" s="4" t="s">
        <v>8246</v>
      </c>
      <c r="J803" s="4">
        <v>1309547120</v>
      </c>
      <c r="K803" s="13">
        <f t="shared" si="61"/>
        <v>40725.628703703704</v>
      </c>
      <c r="L803" s="4">
        <v>1306955120</v>
      </c>
      <c r="M803" s="13">
        <f t="shared" si="62"/>
        <v>40695.628703703704</v>
      </c>
      <c r="N803" s="4" t="b">
        <v>0</v>
      </c>
      <c r="O803" s="4">
        <v>51</v>
      </c>
      <c r="P803" s="4" t="b">
        <v>1</v>
      </c>
      <c r="Q803" s="4" t="s">
        <v>8276</v>
      </c>
      <c r="R803" s="17">
        <f>E803/D803*100</f>
        <v>111.52149999999999</v>
      </c>
      <c r="S803">
        <f>AVERAGEIF(O:O,O803,E:E)</f>
        <v>3143.8429999999998</v>
      </c>
      <c r="T803" t="str">
        <f t="shared" si="63"/>
        <v>music</v>
      </c>
      <c r="U803" t="str">
        <f t="shared" si="64"/>
        <v>rock</v>
      </c>
    </row>
    <row r="804" spans="1:21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tr">
        <f t="shared" si="60"/>
        <v>successful</v>
      </c>
      <c r="G804" s="4" t="s">
        <v>8219</v>
      </c>
      <c r="H804" s="4" t="s">
        <v>8224</v>
      </c>
      <c r="I804" s="4" t="s">
        <v>8246</v>
      </c>
      <c r="J804" s="4">
        <v>1347854700</v>
      </c>
      <c r="K804" s="13">
        <f t="shared" si="61"/>
        <v>41169.003472222226</v>
      </c>
      <c r="L804" s="4">
        <v>1343867524</v>
      </c>
      <c r="M804" s="13">
        <f t="shared" si="62"/>
        <v>41122.855601851858</v>
      </c>
      <c r="N804" s="4" t="b">
        <v>0</v>
      </c>
      <c r="O804" s="4">
        <v>75</v>
      </c>
      <c r="P804" s="4" t="b">
        <v>1</v>
      </c>
      <c r="Q804" s="4" t="s">
        <v>8276</v>
      </c>
      <c r="R804" s="17">
        <f>E804/D804*100</f>
        <v>101.33333333333334</v>
      </c>
      <c r="S804">
        <f>AVERAGEIF(O:O,O804,E:E)</f>
        <v>6039.7753846153846</v>
      </c>
      <c r="T804" t="str">
        <f t="shared" si="63"/>
        <v>music</v>
      </c>
      <c r="U804" t="str">
        <f t="shared" si="64"/>
        <v>rock</v>
      </c>
    </row>
    <row r="805" spans="1:21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tr">
        <f t="shared" si="60"/>
        <v>successful</v>
      </c>
      <c r="G805" s="4" t="s">
        <v>8219</v>
      </c>
      <c r="H805" s="4" t="s">
        <v>8224</v>
      </c>
      <c r="I805" s="4" t="s">
        <v>8246</v>
      </c>
      <c r="J805" s="4">
        <v>1306630800</v>
      </c>
      <c r="K805" s="13">
        <f t="shared" si="61"/>
        <v>40691.875</v>
      </c>
      <c r="L805" s="4">
        <v>1304376478</v>
      </c>
      <c r="M805" s="13">
        <f t="shared" si="62"/>
        <v>40665.783310185187</v>
      </c>
      <c r="N805" s="4" t="b">
        <v>0</v>
      </c>
      <c r="O805" s="4">
        <v>38</v>
      </c>
      <c r="P805" s="4" t="b">
        <v>1</v>
      </c>
      <c r="Q805" s="4" t="s">
        <v>8276</v>
      </c>
      <c r="R805" s="17">
        <f>E805/D805*100</f>
        <v>123.2608695652174</v>
      </c>
      <c r="S805">
        <f>AVERAGEIF(O:O,O805,E:E)</f>
        <v>2935.7157894736843</v>
      </c>
      <c r="T805" t="str">
        <f t="shared" si="63"/>
        <v>music</v>
      </c>
      <c r="U805" t="str">
        <f t="shared" si="64"/>
        <v>rock</v>
      </c>
    </row>
    <row r="806" spans="1:21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tr">
        <f t="shared" si="60"/>
        <v>successful</v>
      </c>
      <c r="G806" s="4" t="s">
        <v>8219</v>
      </c>
      <c r="H806" s="4" t="s">
        <v>8224</v>
      </c>
      <c r="I806" s="4" t="s">
        <v>8246</v>
      </c>
      <c r="J806" s="4">
        <v>1311393540</v>
      </c>
      <c r="K806" s="13">
        <f t="shared" si="61"/>
        <v>40746.999305555561</v>
      </c>
      <c r="L806" s="4">
        <v>1309919526</v>
      </c>
      <c r="M806" s="13">
        <f t="shared" si="62"/>
        <v>40729.93895833334</v>
      </c>
      <c r="N806" s="4" t="b">
        <v>0</v>
      </c>
      <c r="O806" s="4">
        <v>18</v>
      </c>
      <c r="P806" s="4" t="b">
        <v>1</v>
      </c>
      <c r="Q806" s="4" t="s">
        <v>8276</v>
      </c>
      <c r="R806" s="17">
        <f>E806/D806*100</f>
        <v>100</v>
      </c>
      <c r="S806">
        <f>AVERAGEIF(O:O,O806,E:E)</f>
        <v>1443.423</v>
      </c>
      <c r="T806" t="str">
        <f t="shared" si="63"/>
        <v>music</v>
      </c>
      <c r="U806" t="str">
        <f t="shared" si="64"/>
        <v>rock</v>
      </c>
    </row>
    <row r="807" spans="1:21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tr">
        <f t="shared" si="60"/>
        <v>successful</v>
      </c>
      <c r="G807" s="4" t="s">
        <v>8219</v>
      </c>
      <c r="H807" s="4" t="s">
        <v>8224</v>
      </c>
      <c r="I807" s="4" t="s">
        <v>8246</v>
      </c>
      <c r="J807" s="4">
        <v>1310857200</v>
      </c>
      <c r="K807" s="13">
        <f t="shared" si="61"/>
        <v>40740.791666666672</v>
      </c>
      <c r="L807" s="4">
        <v>1306525512</v>
      </c>
      <c r="M807" s="13">
        <f t="shared" si="62"/>
        <v>40690.656388888892</v>
      </c>
      <c r="N807" s="4" t="b">
        <v>0</v>
      </c>
      <c r="O807" s="4">
        <v>54</v>
      </c>
      <c r="P807" s="4" t="b">
        <v>1</v>
      </c>
      <c r="Q807" s="4" t="s">
        <v>8276</v>
      </c>
      <c r="R807" s="17">
        <f>E807/D807*100</f>
        <v>105</v>
      </c>
      <c r="S807">
        <f>AVERAGEIF(O:O,O807,E:E)</f>
        <v>3732.9341666666664</v>
      </c>
      <c r="T807" t="str">
        <f t="shared" si="63"/>
        <v>music</v>
      </c>
      <c r="U807" t="str">
        <f t="shared" si="64"/>
        <v>rock</v>
      </c>
    </row>
    <row r="808" spans="1:21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tr">
        <f t="shared" si="60"/>
        <v>successful</v>
      </c>
      <c r="G808" s="4" t="s">
        <v>8219</v>
      </c>
      <c r="H808" s="4" t="s">
        <v>8224</v>
      </c>
      <c r="I808" s="4" t="s">
        <v>8246</v>
      </c>
      <c r="J808" s="4">
        <v>1315413339</v>
      </c>
      <c r="K808" s="13">
        <f t="shared" si="61"/>
        <v>40793.524756944447</v>
      </c>
      <c r="L808" s="4">
        <v>1312821339</v>
      </c>
      <c r="M808" s="13">
        <f t="shared" si="62"/>
        <v>40763.524756944447</v>
      </c>
      <c r="N808" s="4" t="b">
        <v>0</v>
      </c>
      <c r="O808" s="4">
        <v>71</v>
      </c>
      <c r="P808" s="4" t="b">
        <v>1</v>
      </c>
      <c r="Q808" s="4" t="s">
        <v>8276</v>
      </c>
      <c r="R808" s="17">
        <f>E808/D808*100</f>
        <v>104.4375</v>
      </c>
      <c r="S808">
        <f>AVERAGEIF(O:O,O808,E:E)</f>
        <v>5650.0581249999996</v>
      </c>
      <c r="T808" t="str">
        <f t="shared" si="63"/>
        <v>music</v>
      </c>
      <c r="U808" t="str">
        <f t="shared" si="64"/>
        <v>rock</v>
      </c>
    </row>
    <row r="809" spans="1:21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tr">
        <f t="shared" si="60"/>
        <v>successful</v>
      </c>
      <c r="G809" s="4" t="s">
        <v>8219</v>
      </c>
      <c r="H809" s="4" t="s">
        <v>8224</v>
      </c>
      <c r="I809" s="4" t="s">
        <v>8246</v>
      </c>
      <c r="J809" s="4">
        <v>1488333600</v>
      </c>
      <c r="K809" s="13">
        <f t="shared" si="61"/>
        <v>42794.916666666664</v>
      </c>
      <c r="L809" s="4">
        <v>1485270311</v>
      </c>
      <c r="M809" s="13">
        <f t="shared" si="62"/>
        <v>42759.461932870377</v>
      </c>
      <c r="N809" s="4" t="b">
        <v>0</v>
      </c>
      <c r="O809" s="4">
        <v>57</v>
      </c>
      <c r="P809" s="4" t="b">
        <v>1</v>
      </c>
      <c r="Q809" s="4" t="s">
        <v>8276</v>
      </c>
      <c r="R809" s="17">
        <f>E809/D809*100</f>
        <v>105.125</v>
      </c>
      <c r="S809">
        <f>AVERAGEIF(O:O,O809,E:E)</f>
        <v>5781.163043478261</v>
      </c>
      <c r="T809" t="str">
        <f t="shared" si="63"/>
        <v>music</v>
      </c>
      <c r="U809" t="str">
        <f t="shared" si="64"/>
        <v>rock</v>
      </c>
    </row>
    <row r="810" spans="1:21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tr">
        <f t="shared" si="60"/>
        <v>successful</v>
      </c>
      <c r="G810" s="4" t="s">
        <v>8219</v>
      </c>
      <c r="H810" s="4" t="s">
        <v>8229</v>
      </c>
      <c r="I810" s="4" t="s">
        <v>8251</v>
      </c>
      <c r="J810" s="4">
        <v>1419224340</v>
      </c>
      <c r="K810" s="13">
        <f t="shared" si="61"/>
        <v>41995.040972222225</v>
      </c>
      <c r="L810" s="4">
        <v>1416363886</v>
      </c>
      <c r="M810" s="13">
        <f t="shared" si="62"/>
        <v>41961.933865740742</v>
      </c>
      <c r="N810" s="4" t="b">
        <v>0</v>
      </c>
      <c r="O810" s="4">
        <v>43</v>
      </c>
      <c r="P810" s="4" t="b">
        <v>1</v>
      </c>
      <c r="Q810" s="4" t="s">
        <v>8276</v>
      </c>
      <c r="R810" s="17">
        <f>E810/D810*100</f>
        <v>100</v>
      </c>
      <c r="S810">
        <f>AVERAGEIF(O:O,O810,E:E)</f>
        <v>5251.2666666666664</v>
      </c>
      <c r="T810" t="str">
        <f t="shared" si="63"/>
        <v>music</v>
      </c>
      <c r="U810" t="str">
        <f t="shared" si="64"/>
        <v>rock</v>
      </c>
    </row>
    <row r="811" spans="1:21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tr">
        <f t="shared" si="60"/>
        <v>successful</v>
      </c>
      <c r="G811" s="4" t="s">
        <v>8219</v>
      </c>
      <c r="H811" s="4" t="s">
        <v>8224</v>
      </c>
      <c r="I811" s="4" t="s">
        <v>8246</v>
      </c>
      <c r="J811" s="4">
        <v>1390161630</v>
      </c>
      <c r="K811" s="13">
        <f t="shared" si="61"/>
        <v>41658.667013888895</v>
      </c>
      <c r="L811" s="4">
        <v>1387569630</v>
      </c>
      <c r="M811" s="13">
        <f t="shared" si="62"/>
        <v>41628.667013888895</v>
      </c>
      <c r="N811" s="4" t="b">
        <v>0</v>
      </c>
      <c r="O811" s="4">
        <v>52</v>
      </c>
      <c r="P811" s="4" t="b">
        <v>1</v>
      </c>
      <c r="Q811" s="4" t="s">
        <v>8276</v>
      </c>
      <c r="R811" s="17">
        <f>E811/D811*100</f>
        <v>103.77499999999999</v>
      </c>
      <c r="S811">
        <f>AVERAGEIF(O:O,O811,E:E)</f>
        <v>4562.0091666666667</v>
      </c>
      <c r="T811" t="str">
        <f t="shared" si="63"/>
        <v>music</v>
      </c>
      <c r="U811" t="str">
        <f t="shared" si="64"/>
        <v>rock</v>
      </c>
    </row>
    <row r="812" spans="1:21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tr">
        <f t="shared" si="60"/>
        <v>successful</v>
      </c>
      <c r="G812" s="4" t="s">
        <v>8219</v>
      </c>
      <c r="H812" s="4" t="s">
        <v>8224</v>
      </c>
      <c r="I812" s="4" t="s">
        <v>8246</v>
      </c>
      <c r="J812" s="4">
        <v>1346462462</v>
      </c>
      <c r="K812" s="13">
        <f t="shared" si="61"/>
        <v>41152.889606481483</v>
      </c>
      <c r="L812" s="4">
        <v>1343870462</v>
      </c>
      <c r="M812" s="13">
        <f t="shared" si="62"/>
        <v>41122.889606481483</v>
      </c>
      <c r="N812" s="4" t="b">
        <v>0</v>
      </c>
      <c r="O812" s="4">
        <v>27</v>
      </c>
      <c r="P812" s="4" t="b">
        <v>1</v>
      </c>
      <c r="Q812" s="4" t="s">
        <v>8276</v>
      </c>
      <c r="R812" s="17">
        <f>E812/D812*100</f>
        <v>105</v>
      </c>
      <c r="S812">
        <f>AVERAGEIF(O:O,O812,E:E)</f>
        <v>3204.2722222222224</v>
      </c>
      <c r="T812" t="str">
        <f t="shared" si="63"/>
        <v>music</v>
      </c>
      <c r="U812" t="str">
        <f t="shared" si="64"/>
        <v>rock</v>
      </c>
    </row>
    <row r="813" spans="1:21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tr">
        <f t="shared" si="60"/>
        <v>successful</v>
      </c>
      <c r="G813" s="4" t="s">
        <v>8219</v>
      </c>
      <c r="H813" s="4" t="s">
        <v>8224</v>
      </c>
      <c r="I813" s="4" t="s">
        <v>8246</v>
      </c>
      <c r="J813" s="4">
        <v>1373475120</v>
      </c>
      <c r="K813" s="13">
        <f t="shared" si="61"/>
        <v>41465.536111111112</v>
      </c>
      <c r="L813" s="4">
        <v>1371569202</v>
      </c>
      <c r="M813" s="13">
        <f t="shared" si="62"/>
        <v>41443.476875</v>
      </c>
      <c r="N813" s="4" t="b">
        <v>0</v>
      </c>
      <c r="O813" s="4">
        <v>12</v>
      </c>
      <c r="P813" s="4" t="b">
        <v>1</v>
      </c>
      <c r="Q813" s="4" t="s">
        <v>8276</v>
      </c>
      <c r="R813" s="17">
        <f>E813/D813*100</f>
        <v>104</v>
      </c>
      <c r="S813">
        <f>AVERAGEIF(O:O,O813,E:E)</f>
        <v>1176.7069565217391</v>
      </c>
      <c r="T813" t="str">
        <f t="shared" si="63"/>
        <v>music</v>
      </c>
      <c r="U813" t="str">
        <f t="shared" si="64"/>
        <v>rock</v>
      </c>
    </row>
    <row r="814" spans="1:21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tr">
        <f t="shared" si="60"/>
        <v>successful</v>
      </c>
      <c r="G814" s="4" t="s">
        <v>8219</v>
      </c>
      <c r="H814" s="4" t="s">
        <v>8224</v>
      </c>
      <c r="I814" s="4" t="s">
        <v>8246</v>
      </c>
      <c r="J814" s="4">
        <v>1362146280</v>
      </c>
      <c r="K814" s="13">
        <f t="shared" si="61"/>
        <v>41334.415277777778</v>
      </c>
      <c r="L814" s="4">
        <v>1357604752</v>
      </c>
      <c r="M814" s="13">
        <f t="shared" si="62"/>
        <v>41281.8512962963</v>
      </c>
      <c r="N814" s="4" t="b">
        <v>0</v>
      </c>
      <c r="O814" s="4">
        <v>33</v>
      </c>
      <c r="P814" s="4" t="b">
        <v>1</v>
      </c>
      <c r="Q814" s="4" t="s">
        <v>8276</v>
      </c>
      <c r="R814" s="17">
        <f>E814/D814*100</f>
        <v>151.83333333333334</v>
      </c>
      <c r="S814">
        <f>AVERAGEIF(O:O,O814,E:E)</f>
        <v>5887.1719354838715</v>
      </c>
      <c r="T814" t="str">
        <f t="shared" si="63"/>
        <v>music</v>
      </c>
      <c r="U814" t="str">
        <f t="shared" si="64"/>
        <v>rock</v>
      </c>
    </row>
    <row r="815" spans="1:21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tr">
        <f t="shared" si="60"/>
        <v>successful</v>
      </c>
      <c r="G815" s="4" t="s">
        <v>8219</v>
      </c>
      <c r="H815" s="4" t="s">
        <v>8224</v>
      </c>
      <c r="I815" s="4" t="s">
        <v>8246</v>
      </c>
      <c r="J815" s="4">
        <v>1342825365</v>
      </c>
      <c r="K815" s="13">
        <f t="shared" si="61"/>
        <v>41110.793576388889</v>
      </c>
      <c r="L815" s="4">
        <v>1340233365</v>
      </c>
      <c r="M815" s="13">
        <f t="shared" si="62"/>
        <v>41080.793576388889</v>
      </c>
      <c r="N815" s="4" t="b">
        <v>0</v>
      </c>
      <c r="O815" s="4">
        <v>96</v>
      </c>
      <c r="P815" s="4" t="b">
        <v>1</v>
      </c>
      <c r="Q815" s="4" t="s">
        <v>8276</v>
      </c>
      <c r="R815" s="17">
        <f>E815/D815*100</f>
        <v>159.99600000000001</v>
      </c>
      <c r="S815">
        <f>AVERAGEIF(O:O,O815,E:E)</f>
        <v>9172.2071428571417</v>
      </c>
      <c r="T815" t="str">
        <f t="shared" si="63"/>
        <v>music</v>
      </c>
      <c r="U815" t="str">
        <f t="shared" si="64"/>
        <v>rock</v>
      </c>
    </row>
    <row r="816" spans="1:21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tr">
        <f t="shared" si="60"/>
        <v>successful</v>
      </c>
      <c r="G816" s="4" t="s">
        <v>8219</v>
      </c>
      <c r="H816" s="4" t="s">
        <v>8224</v>
      </c>
      <c r="I816" s="4" t="s">
        <v>8246</v>
      </c>
      <c r="J816" s="4">
        <v>1306865040</v>
      </c>
      <c r="K816" s="13">
        <f t="shared" si="61"/>
        <v>40694.586111111115</v>
      </c>
      <c r="L816" s="4">
        <v>1305568201</v>
      </c>
      <c r="M816" s="13">
        <f t="shared" si="62"/>
        <v>40679.576400462967</v>
      </c>
      <c r="N816" s="4" t="b">
        <v>0</v>
      </c>
      <c r="O816" s="4">
        <v>28</v>
      </c>
      <c r="P816" s="4" t="b">
        <v>1</v>
      </c>
      <c r="Q816" s="4" t="s">
        <v>8276</v>
      </c>
      <c r="R816" s="17">
        <f>E816/D816*100</f>
        <v>127.3</v>
      </c>
      <c r="S816">
        <f>AVERAGEIF(O:O,O816,E:E)</f>
        <v>3472.1178947368426</v>
      </c>
      <c r="T816" t="str">
        <f t="shared" si="63"/>
        <v>music</v>
      </c>
      <c r="U816" t="str">
        <f t="shared" si="64"/>
        <v>rock</v>
      </c>
    </row>
    <row r="817" spans="1:21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tr">
        <f t="shared" si="60"/>
        <v>successful</v>
      </c>
      <c r="G817" s="4" t="s">
        <v>8219</v>
      </c>
      <c r="H817" s="4" t="s">
        <v>8224</v>
      </c>
      <c r="I817" s="4" t="s">
        <v>8246</v>
      </c>
      <c r="J817" s="4">
        <v>1414879303</v>
      </c>
      <c r="K817" s="13">
        <f t="shared" si="61"/>
        <v>41944.751192129632</v>
      </c>
      <c r="L817" s="4">
        <v>1412287303</v>
      </c>
      <c r="M817" s="13">
        <f t="shared" si="62"/>
        <v>41914.751192129632</v>
      </c>
      <c r="N817" s="4" t="b">
        <v>0</v>
      </c>
      <c r="O817" s="4">
        <v>43</v>
      </c>
      <c r="P817" s="4" t="b">
        <v>1</v>
      </c>
      <c r="Q817" s="4" t="s">
        <v>8276</v>
      </c>
      <c r="R817" s="17">
        <f>E817/D817*100</f>
        <v>107</v>
      </c>
      <c r="S817">
        <f>AVERAGEIF(O:O,O817,E:E)</f>
        <v>5251.2666666666664</v>
      </c>
      <c r="T817" t="str">
        <f t="shared" si="63"/>
        <v>music</v>
      </c>
      <c r="U817" t="str">
        <f t="shared" si="64"/>
        <v>rock</v>
      </c>
    </row>
    <row r="818" spans="1:21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tr">
        <f t="shared" si="60"/>
        <v>successful</v>
      </c>
      <c r="G818" s="4" t="s">
        <v>8219</v>
      </c>
      <c r="H818" s="4" t="s">
        <v>8224</v>
      </c>
      <c r="I818" s="4" t="s">
        <v>8246</v>
      </c>
      <c r="J818" s="4">
        <v>1365489000</v>
      </c>
      <c r="K818" s="13">
        <f t="shared" si="61"/>
        <v>41373.104166666672</v>
      </c>
      <c r="L818" s="4">
        <v>1362776043</v>
      </c>
      <c r="M818" s="13">
        <f t="shared" si="62"/>
        <v>41341.704201388893</v>
      </c>
      <c r="N818" s="4" t="b">
        <v>0</v>
      </c>
      <c r="O818" s="4">
        <v>205</v>
      </c>
      <c r="P818" s="4" t="b">
        <v>1</v>
      </c>
      <c r="Q818" s="4" t="s">
        <v>8276</v>
      </c>
      <c r="R818" s="17">
        <f>E818/D818*100</f>
        <v>115.12214285714286</v>
      </c>
      <c r="S818">
        <f>AVERAGEIF(O:O,O818,E:E)</f>
        <v>12475.137500000001</v>
      </c>
      <c r="T818" t="str">
        <f t="shared" si="63"/>
        <v>music</v>
      </c>
      <c r="U818" t="str">
        <f t="shared" si="64"/>
        <v>rock</v>
      </c>
    </row>
    <row r="819" spans="1:21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tr">
        <f t="shared" si="60"/>
        <v>successful</v>
      </c>
      <c r="G819" s="4" t="s">
        <v>8219</v>
      </c>
      <c r="H819" s="4" t="s">
        <v>8224</v>
      </c>
      <c r="I819" s="4" t="s">
        <v>8246</v>
      </c>
      <c r="J819" s="4">
        <v>1331441940</v>
      </c>
      <c r="K819" s="13">
        <f t="shared" si="61"/>
        <v>40979.040972222225</v>
      </c>
      <c r="L819" s="4">
        <v>1326810211</v>
      </c>
      <c r="M819" s="13">
        <f t="shared" si="62"/>
        <v>40925.432997685188</v>
      </c>
      <c r="N819" s="4" t="b">
        <v>0</v>
      </c>
      <c r="O819" s="4">
        <v>23</v>
      </c>
      <c r="P819" s="4" t="b">
        <v>1</v>
      </c>
      <c r="Q819" s="4" t="s">
        <v>8276</v>
      </c>
      <c r="R819" s="17">
        <f>E819/D819*100</f>
        <v>137.11066666666665</v>
      </c>
      <c r="S819">
        <f>AVERAGEIF(O:O,O819,E:E)</f>
        <v>2210.1433333333334</v>
      </c>
      <c r="T819" t="str">
        <f t="shared" si="63"/>
        <v>music</v>
      </c>
      <c r="U819" t="str">
        <f t="shared" si="64"/>
        <v>rock</v>
      </c>
    </row>
    <row r="820" spans="1:21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tr">
        <f t="shared" si="60"/>
        <v>successful</v>
      </c>
      <c r="G820" s="4" t="s">
        <v>8219</v>
      </c>
      <c r="H820" s="4" t="s">
        <v>8224</v>
      </c>
      <c r="I820" s="4" t="s">
        <v>8246</v>
      </c>
      <c r="J820" s="4">
        <v>1344358860</v>
      </c>
      <c r="K820" s="13">
        <f t="shared" si="61"/>
        <v>41128.542361111111</v>
      </c>
      <c r="L820" s="4">
        <v>1343682681</v>
      </c>
      <c r="M820" s="13">
        <f t="shared" si="62"/>
        <v>41120.716215277782</v>
      </c>
      <c r="N820" s="4" t="b">
        <v>0</v>
      </c>
      <c r="O820" s="4">
        <v>19</v>
      </c>
      <c r="P820" s="4" t="b">
        <v>1</v>
      </c>
      <c r="Q820" s="4" t="s">
        <v>8276</v>
      </c>
      <c r="R820" s="17">
        <f>E820/D820*100</f>
        <v>155.71428571428572</v>
      </c>
      <c r="S820">
        <f>AVERAGEIF(O:O,O820,E:E)</f>
        <v>2005.9729729729729</v>
      </c>
      <c r="T820" t="str">
        <f t="shared" si="63"/>
        <v>music</v>
      </c>
      <c r="U820" t="str">
        <f t="shared" si="64"/>
        <v>rock</v>
      </c>
    </row>
    <row r="821" spans="1:21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tr">
        <f t="shared" si="60"/>
        <v>successful</v>
      </c>
      <c r="G821" s="4" t="s">
        <v>8219</v>
      </c>
      <c r="H821" s="4" t="s">
        <v>8224</v>
      </c>
      <c r="I821" s="4" t="s">
        <v>8246</v>
      </c>
      <c r="J821" s="4">
        <v>1387601040</v>
      </c>
      <c r="K821" s="13">
        <f t="shared" si="61"/>
        <v>41629.030555555561</v>
      </c>
      <c r="L821" s="4">
        <v>1386806254</v>
      </c>
      <c r="M821" s="13">
        <f t="shared" si="62"/>
        <v>41619.831643518519</v>
      </c>
      <c r="N821" s="4" t="b">
        <v>0</v>
      </c>
      <c r="O821" s="4">
        <v>14</v>
      </c>
      <c r="P821" s="4" t="b">
        <v>1</v>
      </c>
      <c r="Q821" s="4" t="s">
        <v>8276</v>
      </c>
      <c r="R821" s="17">
        <f>E821/D821*100</f>
        <v>108.74999999999999</v>
      </c>
      <c r="S821">
        <f>AVERAGEIF(O:O,O821,E:E)</f>
        <v>1006.2454545454545</v>
      </c>
      <c r="T821" t="str">
        <f t="shared" si="63"/>
        <v>music</v>
      </c>
      <c r="U821" t="str">
        <f t="shared" si="64"/>
        <v>rock</v>
      </c>
    </row>
    <row r="822" spans="1:21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tr">
        <f t="shared" si="60"/>
        <v>successful</v>
      </c>
      <c r="G822" s="4" t="s">
        <v>8219</v>
      </c>
      <c r="H822" s="4" t="s">
        <v>8224</v>
      </c>
      <c r="I822" s="4" t="s">
        <v>8246</v>
      </c>
      <c r="J822" s="4">
        <v>1402290000</v>
      </c>
      <c r="K822" s="13">
        <f t="shared" si="61"/>
        <v>41799.041666666672</v>
      </c>
      <c r="L822" s="4">
        <v>1399666342</v>
      </c>
      <c r="M822" s="13">
        <f t="shared" si="62"/>
        <v>41768.675254629634</v>
      </c>
      <c r="N822" s="4" t="b">
        <v>0</v>
      </c>
      <c r="O822" s="4">
        <v>38</v>
      </c>
      <c r="P822" s="4" t="b">
        <v>1</v>
      </c>
      <c r="Q822" s="4" t="s">
        <v>8276</v>
      </c>
      <c r="R822" s="17">
        <f>E822/D822*100</f>
        <v>134.05000000000001</v>
      </c>
      <c r="S822">
        <f>AVERAGEIF(O:O,O822,E:E)</f>
        <v>2935.7157894736843</v>
      </c>
      <c r="T822" t="str">
        <f t="shared" si="63"/>
        <v>music</v>
      </c>
      <c r="U822" t="str">
        <f t="shared" si="64"/>
        <v>rock</v>
      </c>
    </row>
    <row r="823" spans="1:21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tr">
        <f t="shared" si="60"/>
        <v>successful</v>
      </c>
      <c r="G823" s="4" t="s">
        <v>8219</v>
      </c>
      <c r="H823" s="4" t="s">
        <v>8224</v>
      </c>
      <c r="I823" s="4" t="s">
        <v>8246</v>
      </c>
      <c r="J823" s="4">
        <v>1430712060</v>
      </c>
      <c r="K823" s="13">
        <f t="shared" si="61"/>
        <v>42128.000694444447</v>
      </c>
      <c r="L823" s="4">
        <v>1427753265</v>
      </c>
      <c r="M823" s="13">
        <f t="shared" si="62"/>
        <v>42093.755381944451</v>
      </c>
      <c r="N823" s="4" t="b">
        <v>0</v>
      </c>
      <c r="O823" s="4">
        <v>78</v>
      </c>
      <c r="P823" s="4" t="b">
        <v>1</v>
      </c>
      <c r="Q823" s="4" t="s">
        <v>8276</v>
      </c>
      <c r="R823" s="17">
        <f>E823/D823*100</f>
        <v>100</v>
      </c>
      <c r="S823">
        <f>AVERAGEIF(O:O,O823,E:E)</f>
        <v>7578.5161538461534</v>
      </c>
      <c r="T823" t="str">
        <f t="shared" si="63"/>
        <v>music</v>
      </c>
      <c r="U823" t="str">
        <f t="shared" si="64"/>
        <v>rock</v>
      </c>
    </row>
    <row r="824" spans="1:21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tr">
        <f t="shared" si="60"/>
        <v>successful</v>
      </c>
      <c r="G824" s="4" t="s">
        <v>8219</v>
      </c>
      <c r="H824" s="4" t="s">
        <v>8224</v>
      </c>
      <c r="I824" s="4" t="s">
        <v>8246</v>
      </c>
      <c r="J824" s="4">
        <v>1349477050</v>
      </c>
      <c r="K824" s="13">
        <f t="shared" si="61"/>
        <v>41187.780671296299</v>
      </c>
      <c r="L824" s="4">
        <v>1346885050</v>
      </c>
      <c r="M824" s="13">
        <f t="shared" si="62"/>
        <v>41157.780671296299</v>
      </c>
      <c r="N824" s="4" t="b">
        <v>0</v>
      </c>
      <c r="O824" s="4">
        <v>69</v>
      </c>
      <c r="P824" s="4" t="b">
        <v>1</v>
      </c>
      <c r="Q824" s="4" t="s">
        <v>8276</v>
      </c>
      <c r="R824" s="17">
        <f>E824/D824*100</f>
        <v>119.16666666666667</v>
      </c>
      <c r="S824">
        <f>AVERAGEIF(O:O,O824,E:E)</f>
        <v>6062.6021428571421</v>
      </c>
      <c r="T824" t="str">
        <f t="shared" si="63"/>
        <v>music</v>
      </c>
      <c r="U824" t="str">
        <f t="shared" si="64"/>
        <v>rock</v>
      </c>
    </row>
    <row r="825" spans="1:21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tr">
        <f t="shared" si="60"/>
        <v>successful</v>
      </c>
      <c r="G825" s="4" t="s">
        <v>8219</v>
      </c>
      <c r="H825" s="4" t="s">
        <v>8224</v>
      </c>
      <c r="I825" s="4" t="s">
        <v>8246</v>
      </c>
      <c r="J825" s="4">
        <v>1427062852</v>
      </c>
      <c r="K825" s="13">
        <f t="shared" si="61"/>
        <v>42085.764490740745</v>
      </c>
      <c r="L825" s="4">
        <v>1424474452</v>
      </c>
      <c r="M825" s="13">
        <f t="shared" si="62"/>
        <v>42055.806157407409</v>
      </c>
      <c r="N825" s="4" t="b">
        <v>0</v>
      </c>
      <c r="O825" s="4">
        <v>33</v>
      </c>
      <c r="P825" s="4" t="b">
        <v>1</v>
      </c>
      <c r="Q825" s="4" t="s">
        <v>8276</v>
      </c>
      <c r="R825" s="17">
        <f>E825/D825*100</f>
        <v>179.5</v>
      </c>
      <c r="S825">
        <f>AVERAGEIF(O:O,O825,E:E)</f>
        <v>5887.1719354838715</v>
      </c>
      <c r="T825" t="str">
        <f t="shared" si="63"/>
        <v>music</v>
      </c>
      <c r="U825" t="str">
        <f t="shared" si="64"/>
        <v>rock</v>
      </c>
    </row>
    <row r="826" spans="1:21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tr">
        <f t="shared" si="60"/>
        <v>successful</v>
      </c>
      <c r="G826" s="4" t="s">
        <v>8219</v>
      </c>
      <c r="H826" s="4" t="s">
        <v>8224</v>
      </c>
      <c r="I826" s="4" t="s">
        <v>8246</v>
      </c>
      <c r="J826" s="4">
        <v>1271573940</v>
      </c>
      <c r="K826" s="13">
        <f t="shared" si="61"/>
        <v>40286.124305555561</v>
      </c>
      <c r="L826" s="4">
        <v>1268459318</v>
      </c>
      <c r="M826" s="13">
        <f t="shared" si="62"/>
        <v>40250.07543981482</v>
      </c>
      <c r="N826" s="4" t="b">
        <v>0</v>
      </c>
      <c r="O826" s="4">
        <v>54</v>
      </c>
      <c r="P826" s="4" t="b">
        <v>1</v>
      </c>
      <c r="Q826" s="4" t="s">
        <v>8276</v>
      </c>
      <c r="R826" s="17">
        <f>E826/D826*100</f>
        <v>134.38124999999999</v>
      </c>
      <c r="S826">
        <f>AVERAGEIF(O:O,O826,E:E)</f>
        <v>3732.9341666666664</v>
      </c>
      <c r="T826" t="str">
        <f t="shared" si="63"/>
        <v>music</v>
      </c>
      <c r="U826" t="str">
        <f t="shared" si="64"/>
        <v>rock</v>
      </c>
    </row>
    <row r="827" spans="1:21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tr">
        <f t="shared" si="60"/>
        <v>successful</v>
      </c>
      <c r="G827" s="4" t="s">
        <v>8219</v>
      </c>
      <c r="H827" s="4" t="s">
        <v>8224</v>
      </c>
      <c r="I827" s="4" t="s">
        <v>8246</v>
      </c>
      <c r="J827" s="4">
        <v>1351495284</v>
      </c>
      <c r="K827" s="13">
        <f t="shared" si="61"/>
        <v>41211.139861111114</v>
      </c>
      <c r="L827" s="4">
        <v>1349335284</v>
      </c>
      <c r="M827" s="13">
        <f t="shared" si="62"/>
        <v>41186.139861111114</v>
      </c>
      <c r="N827" s="4" t="b">
        <v>0</v>
      </c>
      <c r="O827" s="4">
        <v>99</v>
      </c>
      <c r="P827" s="4" t="b">
        <v>1</v>
      </c>
      <c r="Q827" s="4" t="s">
        <v>8276</v>
      </c>
      <c r="R827" s="17">
        <f>E827/D827*100</f>
        <v>100.43200000000002</v>
      </c>
      <c r="S827">
        <f>AVERAGEIF(O:O,O827,E:E)</f>
        <v>9689.887777777778</v>
      </c>
      <c r="T827" t="str">
        <f t="shared" si="63"/>
        <v>music</v>
      </c>
      <c r="U827" t="str">
        <f t="shared" si="64"/>
        <v>rock</v>
      </c>
    </row>
    <row r="828" spans="1:21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tr">
        <f t="shared" si="60"/>
        <v>successful</v>
      </c>
      <c r="G828" s="4" t="s">
        <v>8219</v>
      </c>
      <c r="H828" s="4" t="s">
        <v>8224</v>
      </c>
      <c r="I828" s="4" t="s">
        <v>8246</v>
      </c>
      <c r="J828" s="4">
        <v>1332719730</v>
      </c>
      <c r="K828" s="13">
        <f t="shared" si="61"/>
        <v>40993.830208333333</v>
      </c>
      <c r="L828" s="4">
        <v>1330908930</v>
      </c>
      <c r="M828" s="13">
        <f t="shared" si="62"/>
        <v>40972.871875000004</v>
      </c>
      <c r="N828" s="4" t="b">
        <v>0</v>
      </c>
      <c r="O828" s="4">
        <v>49</v>
      </c>
      <c r="P828" s="4" t="b">
        <v>1</v>
      </c>
      <c r="Q828" s="4" t="s">
        <v>8276</v>
      </c>
      <c r="R828" s="17">
        <f>E828/D828*100</f>
        <v>101.45454545454547</v>
      </c>
      <c r="S828">
        <f>AVERAGEIF(O:O,O828,E:E)</f>
        <v>2909.8</v>
      </c>
      <c r="T828" t="str">
        <f t="shared" si="63"/>
        <v>music</v>
      </c>
      <c r="U828" t="str">
        <f t="shared" si="64"/>
        <v>rock</v>
      </c>
    </row>
    <row r="829" spans="1:21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tr">
        <f t="shared" si="60"/>
        <v>successful</v>
      </c>
      <c r="G829" s="4" t="s">
        <v>8219</v>
      </c>
      <c r="H829" s="4" t="s">
        <v>8224</v>
      </c>
      <c r="I829" s="4" t="s">
        <v>8246</v>
      </c>
      <c r="J829" s="4">
        <v>1329248940</v>
      </c>
      <c r="K829" s="13">
        <f t="shared" si="61"/>
        <v>40953.65902777778</v>
      </c>
      <c r="L829" s="4">
        <v>1326972107</v>
      </c>
      <c r="M829" s="13">
        <f t="shared" si="62"/>
        <v>40927.306793981486</v>
      </c>
      <c r="N829" s="4" t="b">
        <v>0</v>
      </c>
      <c r="O829" s="4">
        <v>11</v>
      </c>
      <c r="P829" s="4" t="b">
        <v>1</v>
      </c>
      <c r="Q829" s="4" t="s">
        <v>8276</v>
      </c>
      <c r="R829" s="17">
        <f>E829/D829*100</f>
        <v>103.33333333333334</v>
      </c>
      <c r="S829">
        <f>AVERAGEIF(O:O,O829,E:E)</f>
        <v>1461.2</v>
      </c>
      <c r="T829" t="str">
        <f t="shared" si="63"/>
        <v>music</v>
      </c>
      <c r="U829" t="str">
        <f t="shared" si="64"/>
        <v>rock</v>
      </c>
    </row>
    <row r="830" spans="1:21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tr">
        <f t="shared" si="60"/>
        <v>successful</v>
      </c>
      <c r="G830" s="4" t="s">
        <v>8219</v>
      </c>
      <c r="H830" s="4" t="s">
        <v>8224</v>
      </c>
      <c r="I830" s="4" t="s">
        <v>8246</v>
      </c>
      <c r="J830" s="4">
        <v>1340641440</v>
      </c>
      <c r="K830" s="13">
        <f t="shared" si="61"/>
        <v>41085.51666666667</v>
      </c>
      <c r="L830" s="4">
        <v>1339549982</v>
      </c>
      <c r="M830" s="13">
        <f t="shared" si="62"/>
        <v>41072.884050925932</v>
      </c>
      <c r="N830" s="4" t="b">
        <v>0</v>
      </c>
      <c r="O830" s="4">
        <v>38</v>
      </c>
      <c r="P830" s="4" t="b">
        <v>1</v>
      </c>
      <c r="Q830" s="4" t="s">
        <v>8276</v>
      </c>
      <c r="R830" s="17">
        <f>E830/D830*100</f>
        <v>107</v>
      </c>
      <c r="S830">
        <f>AVERAGEIF(O:O,O830,E:E)</f>
        <v>2935.7157894736843</v>
      </c>
      <c r="T830" t="str">
        <f t="shared" si="63"/>
        <v>music</v>
      </c>
      <c r="U830" t="str">
        <f t="shared" si="64"/>
        <v>rock</v>
      </c>
    </row>
    <row r="831" spans="1:21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tr">
        <f t="shared" si="60"/>
        <v>successful</v>
      </c>
      <c r="G831" s="4" t="s">
        <v>8219</v>
      </c>
      <c r="H831" s="4" t="s">
        <v>8225</v>
      </c>
      <c r="I831" s="4" t="s">
        <v>8247</v>
      </c>
      <c r="J831" s="4">
        <v>1468437240</v>
      </c>
      <c r="K831" s="13">
        <f t="shared" si="61"/>
        <v>42564.634722222225</v>
      </c>
      <c r="L831" s="4">
        <v>1463253240</v>
      </c>
      <c r="M831" s="13">
        <f t="shared" si="62"/>
        <v>42504.634722222225</v>
      </c>
      <c r="N831" s="4" t="b">
        <v>0</v>
      </c>
      <c r="O831" s="4">
        <v>16</v>
      </c>
      <c r="P831" s="4" t="b">
        <v>1</v>
      </c>
      <c r="Q831" s="4" t="s">
        <v>8276</v>
      </c>
      <c r="R831" s="17">
        <f>E831/D831*100</f>
        <v>104</v>
      </c>
      <c r="S831">
        <f>AVERAGEIF(O:O,O831,E:E)</f>
        <v>1278.3540625000001</v>
      </c>
      <c r="T831" t="str">
        <f t="shared" si="63"/>
        <v>music</v>
      </c>
      <c r="U831" t="str">
        <f t="shared" si="64"/>
        <v>rock</v>
      </c>
    </row>
    <row r="832" spans="1:21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tr">
        <f t="shared" si="60"/>
        <v>successful</v>
      </c>
      <c r="G832" s="4" t="s">
        <v>8219</v>
      </c>
      <c r="H832" s="4" t="s">
        <v>8224</v>
      </c>
      <c r="I832" s="4" t="s">
        <v>8246</v>
      </c>
      <c r="J832" s="4">
        <v>1363952225</v>
      </c>
      <c r="K832" s="13">
        <f t="shared" si="61"/>
        <v>41355.317418981482</v>
      </c>
      <c r="L832" s="4">
        <v>1361363825</v>
      </c>
      <c r="M832" s="13">
        <f t="shared" si="62"/>
        <v>41325.359085648153</v>
      </c>
      <c r="N832" s="4" t="b">
        <v>0</v>
      </c>
      <c r="O832" s="4">
        <v>32</v>
      </c>
      <c r="P832" s="4" t="b">
        <v>1</v>
      </c>
      <c r="Q832" s="4" t="s">
        <v>8276</v>
      </c>
      <c r="R832" s="17">
        <f>E832/D832*100</f>
        <v>107.83333333333334</v>
      </c>
      <c r="S832">
        <f>AVERAGEIF(O:O,O832,E:E)</f>
        <v>2546.9</v>
      </c>
      <c r="T832" t="str">
        <f t="shared" si="63"/>
        <v>music</v>
      </c>
      <c r="U832" t="str">
        <f t="shared" si="64"/>
        <v>rock</v>
      </c>
    </row>
    <row r="833" spans="1:21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tr">
        <f t="shared" si="60"/>
        <v>successful</v>
      </c>
      <c r="G833" s="4" t="s">
        <v>8219</v>
      </c>
      <c r="H833" s="4" t="s">
        <v>8224</v>
      </c>
      <c r="I833" s="4" t="s">
        <v>8246</v>
      </c>
      <c r="J833" s="4">
        <v>1335540694</v>
      </c>
      <c r="K833" s="13">
        <f t="shared" si="61"/>
        <v>41026.480254629634</v>
      </c>
      <c r="L833" s="4">
        <v>1332948694</v>
      </c>
      <c r="M833" s="13">
        <f t="shared" si="62"/>
        <v>40996.480254629634</v>
      </c>
      <c r="N833" s="4" t="b">
        <v>0</v>
      </c>
      <c r="O833" s="4">
        <v>20</v>
      </c>
      <c r="P833" s="4" t="b">
        <v>1</v>
      </c>
      <c r="Q833" s="4" t="s">
        <v>8276</v>
      </c>
      <c r="R833" s="17">
        <f>E833/D833*100</f>
        <v>233.33333333333334</v>
      </c>
      <c r="S833">
        <f>AVERAGEIF(O:O,O833,E:E)</f>
        <v>1494.1595454545457</v>
      </c>
      <c r="T833" t="str">
        <f t="shared" si="63"/>
        <v>music</v>
      </c>
      <c r="U833" t="str">
        <f t="shared" si="64"/>
        <v>rock</v>
      </c>
    </row>
    <row r="834" spans="1:21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tr">
        <f t="shared" si="60"/>
        <v>successful</v>
      </c>
      <c r="G834" s="4" t="s">
        <v>8219</v>
      </c>
      <c r="H834" s="4" t="s">
        <v>8224</v>
      </c>
      <c r="I834" s="4" t="s">
        <v>8246</v>
      </c>
      <c r="J834" s="4">
        <v>1327133580</v>
      </c>
      <c r="K834" s="13">
        <f t="shared" si="61"/>
        <v>40929.17569444445</v>
      </c>
      <c r="L834" s="4">
        <v>1321978335</v>
      </c>
      <c r="M834" s="13">
        <f t="shared" si="62"/>
        <v>40869.508506944447</v>
      </c>
      <c r="N834" s="4" t="b">
        <v>0</v>
      </c>
      <c r="O834" s="4">
        <v>154</v>
      </c>
      <c r="P834" s="4" t="b">
        <v>1</v>
      </c>
      <c r="Q834" s="4" t="s">
        <v>8276</v>
      </c>
      <c r="R834" s="17">
        <f>E834/D834*100</f>
        <v>100.60706666666665</v>
      </c>
      <c r="S834">
        <f>AVERAGEIF(O:O,O834,E:E)</f>
        <v>15091.06</v>
      </c>
      <c r="T834" t="str">
        <f t="shared" si="63"/>
        <v>music</v>
      </c>
      <c r="U834" t="str">
        <f t="shared" si="64"/>
        <v>rock</v>
      </c>
    </row>
    <row r="835" spans="1:21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tr">
        <f t="shared" ref="F835:F898" si="65">IF(E835&gt;=D835,"successful")</f>
        <v>successful</v>
      </c>
      <c r="G835" s="4" t="s">
        <v>8219</v>
      </c>
      <c r="H835" s="4" t="s">
        <v>8224</v>
      </c>
      <c r="I835" s="4" t="s">
        <v>8246</v>
      </c>
      <c r="J835" s="4">
        <v>1397941475</v>
      </c>
      <c r="K835" s="13">
        <f t="shared" ref="K835:K898" si="66">(J835/60)/60/24+DATE(1970,1,1)+(-4/24)</f>
        <v>41748.711516203708</v>
      </c>
      <c r="L835" s="4">
        <v>1395349475</v>
      </c>
      <c r="M835" s="13">
        <f t="shared" ref="M835:M898" si="67">(L835/60)/60/24+DATE(1970,1,1)+(-4/24)</f>
        <v>41718.711516203708</v>
      </c>
      <c r="N835" s="4" t="b">
        <v>0</v>
      </c>
      <c r="O835" s="4">
        <v>41</v>
      </c>
      <c r="P835" s="4" t="b">
        <v>1</v>
      </c>
      <c r="Q835" s="4" t="s">
        <v>8276</v>
      </c>
      <c r="R835" s="17">
        <f>E835/D835*100</f>
        <v>101.66666666666666</v>
      </c>
      <c r="S835">
        <f>AVERAGEIF(O:O,O835,E:E)</f>
        <v>2792.8691304347826</v>
      </c>
      <c r="T835" t="str">
        <f t="shared" ref="T835:T898" si="68">LEFT(Q835,FIND("/",Q835)-1)</f>
        <v>music</v>
      </c>
      <c r="U835" t="str">
        <f t="shared" ref="U835:U898" si="69">RIGHT(Q835,LEN(Q835)-FIND("/",Q835))</f>
        <v>rock</v>
      </c>
    </row>
    <row r="836" spans="1:21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tr">
        <f t="shared" si="65"/>
        <v>successful</v>
      </c>
      <c r="G836" s="4" t="s">
        <v>8219</v>
      </c>
      <c r="H836" s="4" t="s">
        <v>8224</v>
      </c>
      <c r="I836" s="4" t="s">
        <v>8246</v>
      </c>
      <c r="J836" s="4">
        <v>1372651140</v>
      </c>
      <c r="K836" s="13">
        <f t="shared" si="66"/>
        <v>41455.999305555561</v>
      </c>
      <c r="L836" s="4">
        <v>1369770292</v>
      </c>
      <c r="M836" s="13">
        <f t="shared" si="67"/>
        <v>41422.656157407408</v>
      </c>
      <c r="N836" s="4" t="b">
        <v>0</v>
      </c>
      <c r="O836" s="4">
        <v>75</v>
      </c>
      <c r="P836" s="4" t="b">
        <v>1</v>
      </c>
      <c r="Q836" s="4" t="s">
        <v>8276</v>
      </c>
      <c r="R836" s="17">
        <f>E836/D836*100</f>
        <v>131.0181818181818</v>
      </c>
      <c r="S836">
        <f>AVERAGEIF(O:O,O836,E:E)</f>
        <v>6039.7753846153846</v>
      </c>
      <c r="T836" t="str">
        <f t="shared" si="68"/>
        <v>music</v>
      </c>
      <c r="U836" t="str">
        <f t="shared" si="69"/>
        <v>rock</v>
      </c>
    </row>
    <row r="837" spans="1:21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tr">
        <f t="shared" si="65"/>
        <v>successful</v>
      </c>
      <c r="G837" s="4" t="s">
        <v>8219</v>
      </c>
      <c r="H837" s="4" t="s">
        <v>8224</v>
      </c>
      <c r="I837" s="4" t="s">
        <v>8246</v>
      </c>
      <c r="J837" s="4">
        <v>1337396400</v>
      </c>
      <c r="K837" s="13">
        <f t="shared" si="66"/>
        <v>41047.958333333336</v>
      </c>
      <c r="L837" s="4">
        <v>1333709958</v>
      </c>
      <c r="M837" s="13">
        <f t="shared" si="67"/>
        <v>41005.291180555556</v>
      </c>
      <c r="N837" s="4" t="b">
        <v>0</v>
      </c>
      <c r="O837" s="4">
        <v>40</v>
      </c>
      <c r="P837" s="4" t="b">
        <v>1</v>
      </c>
      <c r="Q837" s="4" t="s">
        <v>8276</v>
      </c>
      <c r="R837" s="17">
        <f>E837/D837*100</f>
        <v>117.25000000000001</v>
      </c>
      <c r="S837">
        <f>AVERAGEIF(O:O,O837,E:E)</f>
        <v>3923.4666666666667</v>
      </c>
      <c r="T837" t="str">
        <f t="shared" si="68"/>
        <v>music</v>
      </c>
      <c r="U837" t="str">
        <f t="shared" si="69"/>
        <v>rock</v>
      </c>
    </row>
    <row r="838" spans="1:21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tr">
        <f t="shared" si="65"/>
        <v>successful</v>
      </c>
      <c r="G838" s="4" t="s">
        <v>8219</v>
      </c>
      <c r="H838" s="4" t="s">
        <v>8224</v>
      </c>
      <c r="I838" s="4" t="s">
        <v>8246</v>
      </c>
      <c r="J838" s="4">
        <v>1381108918</v>
      </c>
      <c r="K838" s="13">
        <f t="shared" si="66"/>
        <v>41553.89025462963</v>
      </c>
      <c r="L838" s="4">
        <v>1378516918</v>
      </c>
      <c r="M838" s="13">
        <f t="shared" si="67"/>
        <v>41523.89025462963</v>
      </c>
      <c r="N838" s="4" t="b">
        <v>0</v>
      </c>
      <c r="O838" s="4">
        <v>46</v>
      </c>
      <c r="P838" s="4" t="b">
        <v>1</v>
      </c>
      <c r="Q838" s="4" t="s">
        <v>8276</v>
      </c>
      <c r="R838" s="17">
        <f>E838/D838*100</f>
        <v>100.93039999999999</v>
      </c>
      <c r="S838">
        <f>AVERAGEIF(O:O,O838,E:E)</f>
        <v>4256.6611999999996</v>
      </c>
      <c r="T838" t="str">
        <f t="shared" si="68"/>
        <v>music</v>
      </c>
      <c r="U838" t="str">
        <f t="shared" si="69"/>
        <v>rock</v>
      </c>
    </row>
    <row r="839" spans="1:21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tr">
        <f t="shared" si="65"/>
        <v>successful</v>
      </c>
      <c r="G839" s="4" t="s">
        <v>8219</v>
      </c>
      <c r="H839" s="4" t="s">
        <v>8224</v>
      </c>
      <c r="I839" s="4" t="s">
        <v>8246</v>
      </c>
      <c r="J839" s="4">
        <v>1398988662</v>
      </c>
      <c r="K839" s="13">
        <f t="shared" si="66"/>
        <v>41760.831736111111</v>
      </c>
      <c r="L839" s="4">
        <v>1396396662</v>
      </c>
      <c r="M839" s="13">
        <f t="shared" si="67"/>
        <v>41730.831736111111</v>
      </c>
      <c r="N839" s="4" t="b">
        <v>0</v>
      </c>
      <c r="O839" s="4">
        <v>62</v>
      </c>
      <c r="P839" s="4" t="b">
        <v>1</v>
      </c>
      <c r="Q839" s="4" t="s">
        <v>8276</v>
      </c>
      <c r="R839" s="17">
        <f>E839/D839*100</f>
        <v>121.8</v>
      </c>
      <c r="S839">
        <f>AVERAGEIF(O:O,O839,E:E)</f>
        <v>6333.2266666666674</v>
      </c>
      <c r="T839" t="str">
        <f t="shared" si="68"/>
        <v>music</v>
      </c>
      <c r="U839" t="str">
        <f t="shared" si="69"/>
        <v>rock</v>
      </c>
    </row>
    <row r="840" spans="1:21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tr">
        <f t="shared" si="65"/>
        <v>successful</v>
      </c>
      <c r="G840" s="4" t="s">
        <v>8219</v>
      </c>
      <c r="H840" s="4" t="s">
        <v>8224</v>
      </c>
      <c r="I840" s="4" t="s">
        <v>8246</v>
      </c>
      <c r="J840" s="4">
        <v>1326835985</v>
      </c>
      <c r="K840" s="13">
        <f t="shared" si="66"/>
        <v>40925.731307870374</v>
      </c>
      <c r="L840" s="4">
        <v>1324243985</v>
      </c>
      <c r="M840" s="13">
        <f t="shared" si="67"/>
        <v>40895.731307870374</v>
      </c>
      <c r="N840" s="4" t="b">
        <v>0</v>
      </c>
      <c r="O840" s="4">
        <v>61</v>
      </c>
      <c r="P840" s="4" t="b">
        <v>1</v>
      </c>
      <c r="Q840" s="4" t="s">
        <v>8276</v>
      </c>
      <c r="R840" s="17">
        <f>E840/D840*100</f>
        <v>145.4</v>
      </c>
      <c r="S840">
        <f>AVERAGEIF(O:O,O840,E:E)</f>
        <v>5367.37</v>
      </c>
      <c r="T840" t="str">
        <f t="shared" si="68"/>
        <v>music</v>
      </c>
      <c r="U840" t="str">
        <f t="shared" si="69"/>
        <v>rock</v>
      </c>
    </row>
    <row r="841" spans="1:21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tr">
        <f t="shared" si="65"/>
        <v>successful</v>
      </c>
      <c r="G841" s="4" t="s">
        <v>8219</v>
      </c>
      <c r="H841" s="4" t="s">
        <v>8224</v>
      </c>
      <c r="I841" s="4" t="s">
        <v>8246</v>
      </c>
      <c r="J841" s="4">
        <v>1348337956</v>
      </c>
      <c r="K841" s="13">
        <f t="shared" si="66"/>
        <v>41174.596712962964</v>
      </c>
      <c r="L841" s="4">
        <v>1345745956</v>
      </c>
      <c r="M841" s="13">
        <f t="shared" si="67"/>
        <v>41144.596712962964</v>
      </c>
      <c r="N841" s="4" t="b">
        <v>0</v>
      </c>
      <c r="O841" s="4">
        <v>96</v>
      </c>
      <c r="P841" s="4" t="b">
        <v>1</v>
      </c>
      <c r="Q841" s="4" t="s">
        <v>8276</v>
      </c>
      <c r="R841" s="17">
        <f>E841/D841*100</f>
        <v>116.61660000000001</v>
      </c>
      <c r="S841">
        <f>AVERAGEIF(O:O,O841,E:E)</f>
        <v>9172.2071428571417</v>
      </c>
      <c r="T841" t="str">
        <f t="shared" si="68"/>
        <v>music</v>
      </c>
      <c r="U841" t="str">
        <f t="shared" si="69"/>
        <v>rock</v>
      </c>
    </row>
    <row r="842" spans="1:21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tr">
        <f t="shared" si="65"/>
        <v>successful</v>
      </c>
      <c r="G842" s="4" t="s">
        <v>8219</v>
      </c>
      <c r="H842" s="4" t="s">
        <v>8224</v>
      </c>
      <c r="I842" s="4" t="s">
        <v>8246</v>
      </c>
      <c r="J842" s="4">
        <v>1474694787</v>
      </c>
      <c r="K842" s="13">
        <f t="shared" si="66"/>
        <v>42637.060034722228</v>
      </c>
      <c r="L842" s="4">
        <v>1472102787</v>
      </c>
      <c r="M842" s="13">
        <f t="shared" si="67"/>
        <v>42607.060034722228</v>
      </c>
      <c r="N842" s="4" t="b">
        <v>0</v>
      </c>
      <c r="O842" s="4">
        <v>190</v>
      </c>
      <c r="P842" s="4" t="b">
        <v>1</v>
      </c>
      <c r="Q842" s="4" t="s">
        <v>8277</v>
      </c>
      <c r="R842" s="17">
        <f>E842/D842*100</f>
        <v>120.4166</v>
      </c>
      <c r="S842">
        <f>AVERAGEIF(O:O,O842,E:E)</f>
        <v>11056.33</v>
      </c>
      <c r="T842" t="str">
        <f t="shared" si="68"/>
        <v>music</v>
      </c>
      <c r="U842" t="str">
        <f t="shared" si="69"/>
        <v>metal</v>
      </c>
    </row>
    <row r="843" spans="1:21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tr">
        <f t="shared" si="65"/>
        <v>successful</v>
      </c>
      <c r="G843" s="4" t="s">
        <v>8219</v>
      </c>
      <c r="H843" s="4" t="s">
        <v>8224</v>
      </c>
      <c r="I843" s="4" t="s">
        <v>8246</v>
      </c>
      <c r="J843" s="4">
        <v>1415653663</v>
      </c>
      <c r="K843" s="13">
        <f t="shared" si="66"/>
        <v>41953.713692129626</v>
      </c>
      <c r="L843" s="4">
        <v>1413058063</v>
      </c>
      <c r="M843" s="13">
        <f t="shared" si="67"/>
        <v>41923.672025462962</v>
      </c>
      <c r="N843" s="4" t="b">
        <v>1</v>
      </c>
      <c r="O843" s="4">
        <v>94</v>
      </c>
      <c r="P843" s="4" t="b">
        <v>1</v>
      </c>
      <c r="Q843" s="4" t="s">
        <v>8277</v>
      </c>
      <c r="R843" s="17">
        <f>E843/D843*100</f>
        <v>101.32000000000001</v>
      </c>
      <c r="S843">
        <f>AVERAGEIF(O:O,O843,E:E)</f>
        <v>8782.2181818181834</v>
      </c>
      <c r="T843" t="str">
        <f t="shared" si="68"/>
        <v>music</v>
      </c>
      <c r="U843" t="str">
        <f t="shared" si="69"/>
        <v>metal</v>
      </c>
    </row>
    <row r="844" spans="1:21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tr">
        <f t="shared" si="65"/>
        <v>successful</v>
      </c>
      <c r="G844" s="4" t="s">
        <v>8219</v>
      </c>
      <c r="H844" s="4" t="s">
        <v>8229</v>
      </c>
      <c r="I844" s="4" t="s">
        <v>8251</v>
      </c>
      <c r="J844" s="4">
        <v>1381723140</v>
      </c>
      <c r="K844" s="13">
        <f t="shared" si="66"/>
        <v>41560.999305555561</v>
      </c>
      <c r="L844" s="4">
        <v>1378735983</v>
      </c>
      <c r="M844" s="13">
        <f t="shared" si="67"/>
        <v>41526.425729166673</v>
      </c>
      <c r="N844" s="4" t="b">
        <v>1</v>
      </c>
      <c r="O844" s="4">
        <v>39</v>
      </c>
      <c r="P844" s="4" t="b">
        <v>1</v>
      </c>
      <c r="Q844" s="4" t="s">
        <v>8277</v>
      </c>
      <c r="R844" s="17">
        <f>E844/D844*100</f>
        <v>104.32</v>
      </c>
      <c r="S844">
        <f>AVERAGEIF(O:O,O844,E:E)</f>
        <v>2905.058</v>
      </c>
      <c r="T844" t="str">
        <f t="shared" si="68"/>
        <v>music</v>
      </c>
      <c r="U844" t="str">
        <f t="shared" si="69"/>
        <v>metal</v>
      </c>
    </row>
    <row r="845" spans="1:21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tr">
        <f t="shared" si="65"/>
        <v>successful</v>
      </c>
      <c r="G845" s="4" t="s">
        <v>8219</v>
      </c>
      <c r="H845" s="4" t="s">
        <v>8224</v>
      </c>
      <c r="I845" s="4" t="s">
        <v>8246</v>
      </c>
      <c r="J845" s="4">
        <v>1481184000</v>
      </c>
      <c r="K845" s="13">
        <f t="shared" si="66"/>
        <v>42712.166666666664</v>
      </c>
      <c r="L845" s="4">
        <v>1479708680</v>
      </c>
      <c r="M845" s="13">
        <f t="shared" si="67"/>
        <v>42695.091203703705</v>
      </c>
      <c r="N845" s="4" t="b">
        <v>0</v>
      </c>
      <c r="O845" s="4">
        <v>127</v>
      </c>
      <c r="P845" s="4" t="b">
        <v>1</v>
      </c>
      <c r="Q845" s="4" t="s">
        <v>8277</v>
      </c>
      <c r="R845" s="17">
        <f>E845/D845*100</f>
        <v>267.13333333333333</v>
      </c>
      <c r="S845">
        <f>AVERAGEIF(O:O,O845,E:E)</f>
        <v>8014</v>
      </c>
      <c r="T845" t="str">
        <f t="shared" si="68"/>
        <v>music</v>
      </c>
      <c r="U845" t="str">
        <f t="shared" si="69"/>
        <v>metal</v>
      </c>
    </row>
    <row r="846" spans="1:21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tr">
        <f t="shared" si="65"/>
        <v>successful</v>
      </c>
      <c r="G846" s="4" t="s">
        <v>8219</v>
      </c>
      <c r="H846" s="4" t="s">
        <v>8224</v>
      </c>
      <c r="I846" s="4" t="s">
        <v>8246</v>
      </c>
      <c r="J846" s="4">
        <v>1414817940</v>
      </c>
      <c r="K846" s="13">
        <f t="shared" si="66"/>
        <v>41944.040972222225</v>
      </c>
      <c r="L846" s="4">
        <v>1411489552</v>
      </c>
      <c r="M846" s="13">
        <f t="shared" si="67"/>
        <v>41905.517962962964</v>
      </c>
      <c r="N846" s="4" t="b">
        <v>1</v>
      </c>
      <c r="O846" s="4">
        <v>159</v>
      </c>
      <c r="P846" s="4" t="b">
        <v>1</v>
      </c>
      <c r="Q846" s="4" t="s">
        <v>8277</v>
      </c>
      <c r="R846" s="17">
        <f>E846/D846*100</f>
        <v>194.13333333333333</v>
      </c>
      <c r="S846">
        <f>AVERAGEIF(O:O,O846,E:E)</f>
        <v>12170.714285714286</v>
      </c>
      <c r="T846" t="str">
        <f t="shared" si="68"/>
        <v>music</v>
      </c>
      <c r="U846" t="str">
        <f t="shared" si="69"/>
        <v>metal</v>
      </c>
    </row>
    <row r="847" spans="1:21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tr">
        <f t="shared" si="65"/>
        <v>successful</v>
      </c>
      <c r="G847" s="4" t="s">
        <v>8219</v>
      </c>
      <c r="H847" s="4" t="s">
        <v>8224</v>
      </c>
      <c r="I847" s="4" t="s">
        <v>8246</v>
      </c>
      <c r="J847" s="4">
        <v>1473047940</v>
      </c>
      <c r="K847" s="13">
        <f t="shared" si="66"/>
        <v>42617.999305555561</v>
      </c>
      <c r="L847" s="4">
        <v>1469595396</v>
      </c>
      <c r="M847" s="13">
        <f t="shared" si="67"/>
        <v>42578.039305555554</v>
      </c>
      <c r="N847" s="4" t="b">
        <v>0</v>
      </c>
      <c r="O847" s="4">
        <v>177</v>
      </c>
      <c r="P847" s="4" t="b">
        <v>1</v>
      </c>
      <c r="Q847" s="4" t="s">
        <v>8277</v>
      </c>
      <c r="R847" s="17">
        <f>E847/D847*100</f>
        <v>120.3802</v>
      </c>
      <c r="S847">
        <f>AVERAGEIF(O:O,O847,E:E)</f>
        <v>6019.01</v>
      </c>
      <c r="T847" t="str">
        <f t="shared" si="68"/>
        <v>music</v>
      </c>
      <c r="U847" t="str">
        <f t="shared" si="69"/>
        <v>metal</v>
      </c>
    </row>
    <row r="848" spans="1:21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tr">
        <f t="shared" si="65"/>
        <v>successful</v>
      </c>
      <c r="G848" s="4" t="s">
        <v>8219</v>
      </c>
      <c r="H848" s="4" t="s">
        <v>8225</v>
      </c>
      <c r="I848" s="4" t="s">
        <v>8247</v>
      </c>
      <c r="J848" s="4">
        <v>1394460000</v>
      </c>
      <c r="K848" s="13">
        <f t="shared" si="66"/>
        <v>41708.416666666672</v>
      </c>
      <c r="L848" s="4">
        <v>1393233855</v>
      </c>
      <c r="M848" s="13">
        <f t="shared" si="67"/>
        <v>41694.225173611114</v>
      </c>
      <c r="N848" s="4" t="b">
        <v>0</v>
      </c>
      <c r="O848" s="4">
        <v>47</v>
      </c>
      <c r="P848" s="4" t="b">
        <v>1</v>
      </c>
      <c r="Q848" s="4" t="s">
        <v>8277</v>
      </c>
      <c r="R848" s="17">
        <f>E848/D848*100</f>
        <v>122.00090909090908</v>
      </c>
      <c r="S848">
        <f>AVERAGEIF(O:O,O848,E:E)</f>
        <v>4347.336956521739</v>
      </c>
      <c r="T848" t="str">
        <f t="shared" si="68"/>
        <v>music</v>
      </c>
      <c r="U848" t="str">
        <f t="shared" si="69"/>
        <v>metal</v>
      </c>
    </row>
    <row r="849" spans="1:21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tr">
        <f t="shared" si="65"/>
        <v>successful</v>
      </c>
      <c r="G849" s="4" t="s">
        <v>8219</v>
      </c>
      <c r="H849" s="4" t="s">
        <v>8224</v>
      </c>
      <c r="I849" s="4" t="s">
        <v>8246</v>
      </c>
      <c r="J849" s="4">
        <v>1436555376</v>
      </c>
      <c r="K849" s="13">
        <f t="shared" si="66"/>
        <v>42195.631666666675</v>
      </c>
      <c r="L849" s="4">
        <v>1433963376</v>
      </c>
      <c r="M849" s="13">
        <f t="shared" si="67"/>
        <v>42165.631666666675</v>
      </c>
      <c r="N849" s="4" t="b">
        <v>0</v>
      </c>
      <c r="O849" s="4">
        <v>1</v>
      </c>
      <c r="P849" s="4" t="b">
        <v>1</v>
      </c>
      <c r="Q849" s="4" t="s">
        <v>8277</v>
      </c>
      <c r="R849" s="17">
        <f>E849/D849*100</f>
        <v>100</v>
      </c>
      <c r="S849">
        <f>AVERAGEIF(O:O,O849,E:E)</f>
        <v>50.223295454545458</v>
      </c>
      <c r="T849" t="str">
        <f t="shared" si="68"/>
        <v>music</v>
      </c>
      <c r="U849" t="str">
        <f t="shared" si="69"/>
        <v>metal</v>
      </c>
    </row>
    <row r="850" spans="1:21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tr">
        <f t="shared" si="65"/>
        <v>successful</v>
      </c>
      <c r="G850" s="4" t="s">
        <v>8219</v>
      </c>
      <c r="H850" s="4" t="s">
        <v>8224</v>
      </c>
      <c r="I850" s="4" t="s">
        <v>8246</v>
      </c>
      <c r="J850" s="4">
        <v>1429038033</v>
      </c>
      <c r="K850" s="13">
        <f t="shared" si="66"/>
        <v>42108.625381944446</v>
      </c>
      <c r="L850" s="4">
        <v>1426446033</v>
      </c>
      <c r="M850" s="13">
        <f t="shared" si="67"/>
        <v>42078.625381944446</v>
      </c>
      <c r="N850" s="4" t="b">
        <v>0</v>
      </c>
      <c r="O850" s="4">
        <v>16</v>
      </c>
      <c r="P850" s="4" t="b">
        <v>1</v>
      </c>
      <c r="Q850" s="4" t="s">
        <v>8277</v>
      </c>
      <c r="R850" s="17">
        <f>E850/D850*100</f>
        <v>100</v>
      </c>
      <c r="S850">
        <f>AVERAGEIF(O:O,O850,E:E)</f>
        <v>1278.3540625000001</v>
      </c>
      <c r="T850" t="str">
        <f t="shared" si="68"/>
        <v>music</v>
      </c>
      <c r="U850" t="str">
        <f t="shared" si="69"/>
        <v>metal</v>
      </c>
    </row>
    <row r="851" spans="1:21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tr">
        <f t="shared" si="65"/>
        <v>successful</v>
      </c>
      <c r="G851" s="4" t="s">
        <v>8219</v>
      </c>
      <c r="H851" s="4" t="s">
        <v>8224</v>
      </c>
      <c r="I851" s="4" t="s">
        <v>8246</v>
      </c>
      <c r="J851" s="4">
        <v>1426473264</v>
      </c>
      <c r="K851" s="13">
        <f t="shared" si="66"/>
        <v>42078.940555555557</v>
      </c>
      <c r="L851" s="4">
        <v>1424057664</v>
      </c>
      <c r="M851" s="13">
        <f t="shared" si="67"/>
        <v>42050.982222222221</v>
      </c>
      <c r="N851" s="4" t="b">
        <v>0</v>
      </c>
      <c r="O851" s="4">
        <v>115</v>
      </c>
      <c r="P851" s="4" t="b">
        <v>1</v>
      </c>
      <c r="Q851" s="4" t="s">
        <v>8277</v>
      </c>
      <c r="R851" s="17">
        <f>E851/D851*100</f>
        <v>119.9</v>
      </c>
      <c r="S851">
        <f>AVERAGEIF(O:O,O851,E:E)</f>
        <v>9626.2959999999985</v>
      </c>
      <c r="T851" t="str">
        <f t="shared" si="68"/>
        <v>music</v>
      </c>
      <c r="U851" t="str">
        <f t="shared" si="69"/>
        <v>metal</v>
      </c>
    </row>
    <row r="852" spans="1:21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tr">
        <f t="shared" si="65"/>
        <v>successful</v>
      </c>
      <c r="G852" s="4" t="s">
        <v>8219</v>
      </c>
      <c r="H852" s="4" t="s">
        <v>8224</v>
      </c>
      <c r="I852" s="4" t="s">
        <v>8246</v>
      </c>
      <c r="J852" s="4">
        <v>1461560340</v>
      </c>
      <c r="K852" s="13">
        <f t="shared" si="66"/>
        <v>42485.040972222225</v>
      </c>
      <c r="L852" s="4">
        <v>1458762717</v>
      </c>
      <c r="M852" s="13">
        <f t="shared" si="67"/>
        <v>42452.661076388897</v>
      </c>
      <c r="N852" s="4" t="b">
        <v>0</v>
      </c>
      <c r="O852" s="4">
        <v>133</v>
      </c>
      <c r="P852" s="4" t="b">
        <v>1</v>
      </c>
      <c r="Q852" s="4" t="s">
        <v>8277</v>
      </c>
      <c r="R852" s="17">
        <f>E852/D852*100</f>
        <v>155.17499999999998</v>
      </c>
      <c r="S852">
        <f>AVERAGEIF(O:O,O852,E:E)</f>
        <v>8990.2000000000007</v>
      </c>
      <c r="T852" t="str">
        <f t="shared" si="68"/>
        <v>music</v>
      </c>
      <c r="U852" t="str">
        <f t="shared" si="69"/>
        <v>metal</v>
      </c>
    </row>
    <row r="853" spans="1:21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tr">
        <f t="shared" si="65"/>
        <v>successful</v>
      </c>
      <c r="G853" s="4" t="s">
        <v>8219</v>
      </c>
      <c r="H853" s="4" t="s">
        <v>8230</v>
      </c>
      <c r="I853" s="4" t="s">
        <v>8249</v>
      </c>
      <c r="J853" s="4">
        <v>1469994300</v>
      </c>
      <c r="K853" s="13">
        <f t="shared" si="66"/>
        <v>42582.656250000007</v>
      </c>
      <c r="L853" s="4">
        <v>1464815253</v>
      </c>
      <c r="M853" s="13">
        <f t="shared" si="67"/>
        <v>42522.713576388887</v>
      </c>
      <c r="N853" s="4" t="b">
        <v>0</v>
      </c>
      <c r="O853" s="4">
        <v>70</v>
      </c>
      <c r="P853" s="4" t="b">
        <v>1</v>
      </c>
      <c r="Q853" s="4" t="s">
        <v>8277</v>
      </c>
      <c r="R853" s="17">
        <f>E853/D853*100</f>
        <v>130.44999999999999</v>
      </c>
      <c r="S853">
        <f>AVERAGEIF(O:O,O853,E:E)</f>
        <v>15630.539500000003</v>
      </c>
      <c r="T853" t="str">
        <f t="shared" si="68"/>
        <v>music</v>
      </c>
      <c r="U853" t="str">
        <f t="shared" si="69"/>
        <v>metal</v>
      </c>
    </row>
    <row r="854" spans="1:21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tr">
        <f t="shared" si="65"/>
        <v>successful</v>
      </c>
      <c r="G854" s="4" t="s">
        <v>8219</v>
      </c>
      <c r="H854" s="4" t="s">
        <v>8224</v>
      </c>
      <c r="I854" s="4" t="s">
        <v>8246</v>
      </c>
      <c r="J854" s="4">
        <v>1477342800</v>
      </c>
      <c r="K854" s="13">
        <f t="shared" si="66"/>
        <v>42667.708333333336</v>
      </c>
      <c r="L854" s="4">
        <v>1476386395</v>
      </c>
      <c r="M854" s="13">
        <f t="shared" si="67"/>
        <v>42656.638831018521</v>
      </c>
      <c r="N854" s="4" t="b">
        <v>0</v>
      </c>
      <c r="O854" s="4">
        <v>62</v>
      </c>
      <c r="P854" s="4" t="b">
        <v>1</v>
      </c>
      <c r="Q854" s="4" t="s">
        <v>8277</v>
      </c>
      <c r="R854" s="17">
        <f>E854/D854*100</f>
        <v>104.97142857142859</v>
      </c>
      <c r="S854">
        <f>AVERAGEIF(O:O,O854,E:E)</f>
        <v>6333.2266666666674</v>
      </c>
      <c r="T854" t="str">
        <f t="shared" si="68"/>
        <v>music</v>
      </c>
      <c r="U854" t="str">
        <f t="shared" si="69"/>
        <v>metal</v>
      </c>
    </row>
    <row r="855" spans="1:21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tr">
        <f t="shared" si="65"/>
        <v>successful</v>
      </c>
      <c r="G855" s="4" t="s">
        <v>8219</v>
      </c>
      <c r="H855" s="4" t="s">
        <v>8224</v>
      </c>
      <c r="I855" s="4" t="s">
        <v>8246</v>
      </c>
      <c r="J855" s="4">
        <v>1424116709</v>
      </c>
      <c r="K855" s="13">
        <f t="shared" si="66"/>
        <v>42051.665613425932</v>
      </c>
      <c r="L855" s="4">
        <v>1421524709</v>
      </c>
      <c r="M855" s="13">
        <f t="shared" si="67"/>
        <v>42021.665613425932</v>
      </c>
      <c r="N855" s="4" t="b">
        <v>0</v>
      </c>
      <c r="O855" s="4">
        <v>10</v>
      </c>
      <c r="P855" s="4" t="b">
        <v>1</v>
      </c>
      <c r="Q855" s="4" t="s">
        <v>8277</v>
      </c>
      <c r="R855" s="17">
        <f>E855/D855*100</f>
        <v>100</v>
      </c>
      <c r="S855">
        <f>AVERAGEIF(O:O,O855,E:E)</f>
        <v>842.98978723404264</v>
      </c>
      <c r="T855" t="str">
        <f t="shared" si="68"/>
        <v>music</v>
      </c>
      <c r="U855" t="str">
        <f t="shared" si="69"/>
        <v>metal</v>
      </c>
    </row>
    <row r="856" spans="1:21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tr">
        <f t="shared" si="65"/>
        <v>successful</v>
      </c>
      <c r="G856" s="4" t="s">
        <v>8219</v>
      </c>
      <c r="H856" s="4" t="s">
        <v>8224</v>
      </c>
      <c r="I856" s="4" t="s">
        <v>8246</v>
      </c>
      <c r="J856" s="4">
        <v>1482901546</v>
      </c>
      <c r="K856" s="13">
        <f t="shared" si="66"/>
        <v>42732.045671296299</v>
      </c>
      <c r="L856" s="4">
        <v>1480309546</v>
      </c>
      <c r="M856" s="13">
        <f t="shared" si="67"/>
        <v>42702.045671296299</v>
      </c>
      <c r="N856" s="4" t="b">
        <v>0</v>
      </c>
      <c r="O856" s="4">
        <v>499</v>
      </c>
      <c r="P856" s="4" t="b">
        <v>1</v>
      </c>
      <c r="Q856" s="4" t="s">
        <v>8277</v>
      </c>
      <c r="R856" s="17">
        <f>E856/D856*100</f>
        <v>118.2205035971223</v>
      </c>
      <c r="S856">
        <f>AVERAGEIF(O:O,O856,E:E)</f>
        <v>32865.300000000003</v>
      </c>
      <c r="T856" t="str">
        <f t="shared" si="68"/>
        <v>music</v>
      </c>
      <c r="U856" t="str">
        <f t="shared" si="69"/>
        <v>metal</v>
      </c>
    </row>
    <row r="857" spans="1:21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tr">
        <f t="shared" si="65"/>
        <v>successful</v>
      </c>
      <c r="G857" s="4" t="s">
        <v>8219</v>
      </c>
      <c r="H857" s="4" t="s">
        <v>8224</v>
      </c>
      <c r="I857" s="4" t="s">
        <v>8246</v>
      </c>
      <c r="J857" s="4">
        <v>1469329217</v>
      </c>
      <c r="K857" s="13">
        <f t="shared" si="66"/>
        <v>42574.958530092597</v>
      </c>
      <c r="L857" s="4">
        <v>1466737217</v>
      </c>
      <c r="M857" s="13">
        <f t="shared" si="67"/>
        <v>42544.958530092597</v>
      </c>
      <c r="N857" s="4" t="b">
        <v>0</v>
      </c>
      <c r="O857" s="4">
        <v>47</v>
      </c>
      <c r="P857" s="4" t="b">
        <v>1</v>
      </c>
      <c r="Q857" s="4" t="s">
        <v>8277</v>
      </c>
      <c r="R857" s="17">
        <f>E857/D857*100</f>
        <v>103.44827586206897</v>
      </c>
      <c r="S857">
        <f>AVERAGEIF(O:O,O857,E:E)</f>
        <v>4347.336956521739</v>
      </c>
      <c r="T857" t="str">
        <f t="shared" si="68"/>
        <v>music</v>
      </c>
      <c r="U857" t="str">
        <f t="shared" si="69"/>
        <v>metal</v>
      </c>
    </row>
    <row r="858" spans="1:21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tr">
        <f t="shared" si="65"/>
        <v>successful</v>
      </c>
      <c r="G858" s="4" t="s">
        <v>8219</v>
      </c>
      <c r="H858" s="4" t="s">
        <v>8236</v>
      </c>
      <c r="I858" s="4" t="s">
        <v>8249</v>
      </c>
      <c r="J858" s="4">
        <v>1477422000</v>
      </c>
      <c r="K858" s="13">
        <f t="shared" si="66"/>
        <v>42668.625000000007</v>
      </c>
      <c r="L858" s="4">
        <v>1472282956</v>
      </c>
      <c r="M858" s="13">
        <f t="shared" si="67"/>
        <v>42609.145324074074</v>
      </c>
      <c r="N858" s="4" t="b">
        <v>0</v>
      </c>
      <c r="O858" s="4">
        <v>28</v>
      </c>
      <c r="P858" s="4" t="b">
        <v>1</v>
      </c>
      <c r="Q858" s="4" t="s">
        <v>8277</v>
      </c>
      <c r="R858" s="17">
        <f>E858/D858*100</f>
        <v>218.00000000000003</v>
      </c>
      <c r="S858">
        <f>AVERAGEIF(O:O,O858,E:E)</f>
        <v>3472.1178947368426</v>
      </c>
      <c r="T858" t="str">
        <f t="shared" si="68"/>
        <v>music</v>
      </c>
      <c r="U858" t="str">
        <f t="shared" si="69"/>
        <v>metal</v>
      </c>
    </row>
    <row r="859" spans="1:21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tr">
        <f t="shared" si="65"/>
        <v>successful</v>
      </c>
      <c r="G859" s="4" t="s">
        <v>8219</v>
      </c>
      <c r="H859" s="4" t="s">
        <v>8227</v>
      </c>
      <c r="I859" s="4" t="s">
        <v>8249</v>
      </c>
      <c r="J859" s="4">
        <v>1448463431</v>
      </c>
      <c r="K859" s="13">
        <f t="shared" si="66"/>
        <v>42333.456377314818</v>
      </c>
      <c r="L859" s="4">
        <v>1444831031</v>
      </c>
      <c r="M859" s="13">
        <f t="shared" si="67"/>
        <v>42291.414710648147</v>
      </c>
      <c r="N859" s="4" t="b">
        <v>0</v>
      </c>
      <c r="O859" s="4">
        <v>24</v>
      </c>
      <c r="P859" s="4" t="b">
        <v>1</v>
      </c>
      <c r="Q859" s="4" t="s">
        <v>8277</v>
      </c>
      <c r="R859" s="17">
        <f>E859/D859*100</f>
        <v>100</v>
      </c>
      <c r="S859">
        <f>AVERAGEIF(O:O,O859,E:E)</f>
        <v>1764.2944117647057</v>
      </c>
      <c r="T859" t="str">
        <f t="shared" si="68"/>
        <v>music</v>
      </c>
      <c r="U859" t="str">
        <f t="shared" si="69"/>
        <v>metal</v>
      </c>
    </row>
    <row r="860" spans="1:21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tr">
        <f t="shared" si="65"/>
        <v>successful</v>
      </c>
      <c r="G860" s="4" t="s">
        <v>8219</v>
      </c>
      <c r="H860" s="4" t="s">
        <v>8225</v>
      </c>
      <c r="I860" s="4" t="s">
        <v>8247</v>
      </c>
      <c r="J860" s="4">
        <v>1429138740</v>
      </c>
      <c r="K860" s="13">
        <f t="shared" si="66"/>
        <v>42109.790972222225</v>
      </c>
      <c r="L860" s="4">
        <v>1426528418</v>
      </c>
      <c r="M860" s="13">
        <f t="shared" si="67"/>
        <v>42079.578912037039</v>
      </c>
      <c r="N860" s="4" t="b">
        <v>0</v>
      </c>
      <c r="O860" s="4">
        <v>76</v>
      </c>
      <c r="P860" s="4" t="b">
        <v>1</v>
      </c>
      <c r="Q860" s="4" t="s">
        <v>8277</v>
      </c>
      <c r="R860" s="17">
        <f>E860/D860*100</f>
        <v>144.00583333333333</v>
      </c>
      <c r="S860">
        <f>AVERAGEIF(O:O,O860,E:E)</f>
        <v>6833.6214285714286</v>
      </c>
      <c r="T860" t="str">
        <f t="shared" si="68"/>
        <v>music</v>
      </c>
      <c r="U860" t="str">
        <f t="shared" si="69"/>
        <v>metal</v>
      </c>
    </row>
    <row r="861" spans="1:21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tr">
        <f t="shared" si="65"/>
        <v>successful</v>
      </c>
      <c r="G861" s="4" t="s">
        <v>8219</v>
      </c>
      <c r="H861" s="4" t="s">
        <v>8224</v>
      </c>
      <c r="I861" s="4" t="s">
        <v>8246</v>
      </c>
      <c r="J861" s="4">
        <v>1433376000</v>
      </c>
      <c r="K861" s="13">
        <f t="shared" si="66"/>
        <v>42158.833333333336</v>
      </c>
      <c r="L861" s="4">
        <v>1430768468</v>
      </c>
      <c r="M861" s="13">
        <f t="shared" si="67"/>
        <v>42128.65356481482</v>
      </c>
      <c r="N861" s="4" t="b">
        <v>0</v>
      </c>
      <c r="O861" s="4">
        <v>98</v>
      </c>
      <c r="P861" s="4" t="b">
        <v>1</v>
      </c>
      <c r="Q861" s="4" t="s">
        <v>8277</v>
      </c>
      <c r="R861" s="17">
        <f>E861/D861*100</f>
        <v>104.67500000000001</v>
      </c>
      <c r="S861">
        <f>AVERAGEIF(O:O,O861,E:E)</f>
        <v>7234.5714285714284</v>
      </c>
      <c r="T861" t="str">
        <f t="shared" si="68"/>
        <v>music</v>
      </c>
      <c r="U861" t="str">
        <f t="shared" si="69"/>
        <v>metal</v>
      </c>
    </row>
    <row r="862" spans="1:21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b">
        <f t="shared" si="65"/>
        <v>0</v>
      </c>
      <c r="G862" s="4" t="s">
        <v>8221</v>
      </c>
      <c r="H862" s="4" t="s">
        <v>8224</v>
      </c>
      <c r="I862" s="4" t="s">
        <v>8246</v>
      </c>
      <c r="J862" s="4">
        <v>1385123713</v>
      </c>
      <c r="K862" s="13">
        <f t="shared" si="66"/>
        <v>41600.357789351852</v>
      </c>
      <c r="L862" s="4">
        <v>1382528113</v>
      </c>
      <c r="M862" s="13">
        <f t="shared" si="67"/>
        <v>41570.316122685188</v>
      </c>
      <c r="N862" s="4" t="b">
        <v>0</v>
      </c>
      <c r="O862" s="4">
        <v>48</v>
      </c>
      <c r="P862" s="4" t="b">
        <v>0</v>
      </c>
      <c r="Q862" s="4" t="s">
        <v>8278</v>
      </c>
      <c r="R862" s="17">
        <f>E862/D862*100</f>
        <v>18.142857142857142</v>
      </c>
      <c r="S862">
        <f>AVERAGEIF(O:O,O862,E:E)</f>
        <v>6681.7362499999999</v>
      </c>
      <c r="T862" t="str">
        <f t="shared" si="68"/>
        <v>music</v>
      </c>
      <c r="U862" t="str">
        <f t="shared" si="69"/>
        <v>jazz</v>
      </c>
    </row>
    <row r="863" spans="1:21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b">
        <f t="shared" si="65"/>
        <v>0</v>
      </c>
      <c r="G863" s="4" t="s">
        <v>8221</v>
      </c>
      <c r="H863" s="4" t="s">
        <v>8224</v>
      </c>
      <c r="I863" s="4" t="s">
        <v>8246</v>
      </c>
      <c r="J863" s="4">
        <v>1474067404</v>
      </c>
      <c r="K863" s="13">
        <f t="shared" si="66"/>
        <v>42629.798657407409</v>
      </c>
      <c r="L863" s="4">
        <v>1471475404</v>
      </c>
      <c r="M863" s="13">
        <f t="shared" si="67"/>
        <v>42599.798657407409</v>
      </c>
      <c r="N863" s="4" t="b">
        <v>0</v>
      </c>
      <c r="O863" s="4">
        <v>2</v>
      </c>
      <c r="P863" s="4" t="b">
        <v>0</v>
      </c>
      <c r="Q863" s="4" t="s">
        <v>8278</v>
      </c>
      <c r="R863" s="17">
        <f>E863/D863*100</f>
        <v>2.2444444444444445</v>
      </c>
      <c r="S863">
        <f>AVERAGEIF(O:O,O863,E:E)</f>
        <v>91.389593023255813</v>
      </c>
      <c r="T863" t="str">
        <f t="shared" si="68"/>
        <v>music</v>
      </c>
      <c r="U863" t="str">
        <f t="shared" si="69"/>
        <v>jazz</v>
      </c>
    </row>
    <row r="864" spans="1:21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b">
        <f t="shared" si="65"/>
        <v>0</v>
      </c>
      <c r="G864" s="4" t="s">
        <v>8221</v>
      </c>
      <c r="H864" s="4" t="s">
        <v>8225</v>
      </c>
      <c r="I864" s="4" t="s">
        <v>8247</v>
      </c>
      <c r="J864" s="4">
        <v>1384179548</v>
      </c>
      <c r="K864" s="13">
        <f t="shared" si="66"/>
        <v>41589.429953703708</v>
      </c>
      <c r="L864" s="4">
        <v>1381583948</v>
      </c>
      <c r="M864" s="13">
        <f t="shared" si="67"/>
        <v>41559.388287037036</v>
      </c>
      <c r="N864" s="4" t="b">
        <v>0</v>
      </c>
      <c r="O864" s="4">
        <v>4</v>
      </c>
      <c r="P864" s="4" t="b">
        <v>0</v>
      </c>
      <c r="Q864" s="4" t="s">
        <v>8278</v>
      </c>
      <c r="R864" s="17">
        <f>E864/D864*100</f>
        <v>0.33999999999999997</v>
      </c>
      <c r="S864">
        <f>AVERAGEIF(O:O,O864,E:E)</f>
        <v>227.77278688524589</v>
      </c>
      <c r="T864" t="str">
        <f t="shared" si="68"/>
        <v>music</v>
      </c>
      <c r="U864" t="str">
        <f t="shared" si="69"/>
        <v>jazz</v>
      </c>
    </row>
    <row r="865" spans="1:21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b">
        <f t="shared" si="65"/>
        <v>0</v>
      </c>
      <c r="G865" s="4" t="s">
        <v>8221</v>
      </c>
      <c r="H865" s="4" t="s">
        <v>8224</v>
      </c>
      <c r="I865" s="4" t="s">
        <v>8246</v>
      </c>
      <c r="J865" s="4">
        <v>1329014966</v>
      </c>
      <c r="K865" s="13">
        <f t="shared" si="66"/>
        <v>40950.950995370375</v>
      </c>
      <c r="L865" s="4">
        <v>1326422966</v>
      </c>
      <c r="M865" s="13">
        <f t="shared" si="67"/>
        <v>40920.950995370375</v>
      </c>
      <c r="N865" s="4" t="b">
        <v>0</v>
      </c>
      <c r="O865" s="4">
        <v>5</v>
      </c>
      <c r="P865" s="4" t="b">
        <v>0</v>
      </c>
      <c r="Q865" s="4" t="s">
        <v>8278</v>
      </c>
      <c r="R865" s="17">
        <f>E865/D865*100</f>
        <v>4.5</v>
      </c>
      <c r="S865">
        <f>AVERAGEIF(O:O,O865,E:E)</f>
        <v>347.37</v>
      </c>
      <c r="T865" t="str">
        <f t="shared" si="68"/>
        <v>music</v>
      </c>
      <c r="U865" t="str">
        <f t="shared" si="69"/>
        <v>jazz</v>
      </c>
    </row>
    <row r="866" spans="1:21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b">
        <f t="shared" si="65"/>
        <v>0</v>
      </c>
      <c r="G866" s="4" t="s">
        <v>8221</v>
      </c>
      <c r="H866" s="4" t="s">
        <v>8224</v>
      </c>
      <c r="I866" s="4" t="s">
        <v>8246</v>
      </c>
      <c r="J866" s="4">
        <v>1381917540</v>
      </c>
      <c r="K866" s="13">
        <f t="shared" si="66"/>
        <v>41563.249305555561</v>
      </c>
      <c r="L866" s="4">
        <v>1379990038</v>
      </c>
      <c r="M866" s="13">
        <f t="shared" si="67"/>
        <v>41540.940254629633</v>
      </c>
      <c r="N866" s="4" t="b">
        <v>0</v>
      </c>
      <c r="O866" s="4">
        <v>79</v>
      </c>
      <c r="P866" s="4" t="b">
        <v>0</v>
      </c>
      <c r="Q866" s="4" t="s">
        <v>8278</v>
      </c>
      <c r="R866" s="17">
        <f>E866/D866*100</f>
        <v>41.53846153846154</v>
      </c>
      <c r="S866">
        <f>AVERAGEIF(O:O,O866,E:E)</f>
        <v>5590.7553846153851</v>
      </c>
      <c r="T866" t="str">
        <f t="shared" si="68"/>
        <v>music</v>
      </c>
      <c r="U866" t="str">
        <f t="shared" si="69"/>
        <v>jazz</v>
      </c>
    </row>
    <row r="867" spans="1:21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b">
        <f t="shared" si="65"/>
        <v>0</v>
      </c>
      <c r="G867" s="4" t="s">
        <v>8221</v>
      </c>
      <c r="H867" s="4" t="s">
        <v>8224</v>
      </c>
      <c r="I867" s="4" t="s">
        <v>8246</v>
      </c>
      <c r="J867" s="4">
        <v>1358361197</v>
      </c>
      <c r="K867" s="13">
        <f t="shared" si="66"/>
        <v>41290.606446759266</v>
      </c>
      <c r="L867" s="4">
        <v>1353177197</v>
      </c>
      <c r="M867" s="13">
        <f t="shared" si="67"/>
        <v>41230.606446759266</v>
      </c>
      <c r="N867" s="4" t="b">
        <v>0</v>
      </c>
      <c r="O867" s="4">
        <v>2</v>
      </c>
      <c r="P867" s="4" t="b">
        <v>0</v>
      </c>
      <c r="Q867" s="4" t="s">
        <v>8278</v>
      </c>
      <c r="R867" s="17">
        <f>E867/D867*100</f>
        <v>2.0454545454545454</v>
      </c>
      <c r="S867">
        <f>AVERAGEIF(O:O,O867,E:E)</f>
        <v>91.389593023255813</v>
      </c>
      <c r="T867" t="str">
        <f t="shared" si="68"/>
        <v>music</v>
      </c>
      <c r="U867" t="str">
        <f t="shared" si="69"/>
        <v>jazz</v>
      </c>
    </row>
    <row r="868" spans="1:21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b">
        <f t="shared" si="65"/>
        <v>0</v>
      </c>
      <c r="G868" s="4" t="s">
        <v>8221</v>
      </c>
      <c r="H868" s="4" t="s">
        <v>8224</v>
      </c>
      <c r="I868" s="4" t="s">
        <v>8246</v>
      </c>
      <c r="J868" s="4">
        <v>1425136200</v>
      </c>
      <c r="K868" s="13">
        <f t="shared" si="66"/>
        <v>42063.465277777781</v>
      </c>
      <c r="L868" s="4">
        <v>1421853518</v>
      </c>
      <c r="M868" s="13">
        <f t="shared" si="67"/>
        <v>42025.471273148149</v>
      </c>
      <c r="N868" s="4" t="b">
        <v>0</v>
      </c>
      <c r="O868" s="4">
        <v>11</v>
      </c>
      <c r="P868" s="4" t="b">
        <v>0</v>
      </c>
      <c r="Q868" s="4" t="s">
        <v>8278</v>
      </c>
      <c r="R868" s="17">
        <f>E868/D868*100</f>
        <v>18.285714285714285</v>
      </c>
      <c r="S868">
        <f>AVERAGEIF(O:O,O868,E:E)</f>
        <v>1461.2</v>
      </c>
      <c r="T868" t="str">
        <f t="shared" si="68"/>
        <v>music</v>
      </c>
      <c r="U868" t="str">
        <f t="shared" si="69"/>
        <v>jazz</v>
      </c>
    </row>
    <row r="869" spans="1:21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b">
        <f t="shared" si="65"/>
        <v>0</v>
      </c>
      <c r="G869" s="4" t="s">
        <v>8221</v>
      </c>
      <c r="H869" s="4" t="s">
        <v>8224</v>
      </c>
      <c r="I869" s="4" t="s">
        <v>8246</v>
      </c>
      <c r="J869" s="4">
        <v>1259643540</v>
      </c>
      <c r="K869" s="13">
        <f t="shared" si="66"/>
        <v>40148.040972222225</v>
      </c>
      <c r="L869" s="4">
        <v>1254450706</v>
      </c>
      <c r="M869" s="13">
        <f t="shared" si="67"/>
        <v>40087.938726851855</v>
      </c>
      <c r="N869" s="4" t="b">
        <v>0</v>
      </c>
      <c r="O869" s="4">
        <v>11</v>
      </c>
      <c r="P869" s="4" t="b">
        <v>0</v>
      </c>
      <c r="Q869" s="4" t="s">
        <v>8278</v>
      </c>
      <c r="R869" s="17">
        <f>E869/D869*100</f>
        <v>24.02</v>
      </c>
      <c r="S869">
        <f>AVERAGEIF(O:O,O869,E:E)</f>
        <v>1461.2</v>
      </c>
      <c r="T869" t="str">
        <f t="shared" si="68"/>
        <v>music</v>
      </c>
      <c r="U869" t="str">
        <f t="shared" si="69"/>
        <v>jazz</v>
      </c>
    </row>
    <row r="870" spans="1:21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b">
        <f t="shared" si="65"/>
        <v>0</v>
      </c>
      <c r="G870" s="4" t="s">
        <v>8221</v>
      </c>
      <c r="H870" s="4" t="s">
        <v>8224</v>
      </c>
      <c r="I870" s="4" t="s">
        <v>8246</v>
      </c>
      <c r="J870" s="4">
        <v>1389055198</v>
      </c>
      <c r="K870" s="13">
        <f t="shared" si="66"/>
        <v>41645.861087962963</v>
      </c>
      <c r="L870" s="4">
        <v>1386463198</v>
      </c>
      <c r="M870" s="13">
        <f t="shared" si="67"/>
        <v>41615.861087962963</v>
      </c>
      <c r="N870" s="4" t="b">
        <v>0</v>
      </c>
      <c r="O870" s="4">
        <v>1</v>
      </c>
      <c r="P870" s="4" t="b">
        <v>0</v>
      </c>
      <c r="Q870" s="4" t="s">
        <v>8278</v>
      </c>
      <c r="R870" s="17">
        <f>E870/D870*100</f>
        <v>0.1111111111111111</v>
      </c>
      <c r="S870">
        <f>AVERAGEIF(O:O,O870,E:E)</f>
        <v>50.223295454545458</v>
      </c>
      <c r="T870" t="str">
        <f t="shared" si="68"/>
        <v>music</v>
      </c>
      <c r="U870" t="str">
        <f t="shared" si="69"/>
        <v>jazz</v>
      </c>
    </row>
    <row r="871" spans="1:21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b">
        <f t="shared" si="65"/>
        <v>0</v>
      </c>
      <c r="G871" s="4" t="s">
        <v>8221</v>
      </c>
      <c r="H871" s="4" t="s">
        <v>8224</v>
      </c>
      <c r="I871" s="4" t="s">
        <v>8246</v>
      </c>
      <c r="J871" s="4">
        <v>1365448657</v>
      </c>
      <c r="K871" s="13">
        <f t="shared" si="66"/>
        <v>41372.637233796297</v>
      </c>
      <c r="L871" s="4">
        <v>1362860257</v>
      </c>
      <c r="M871" s="13">
        <f t="shared" si="67"/>
        <v>41342.678900462968</v>
      </c>
      <c r="N871" s="4" t="b">
        <v>0</v>
      </c>
      <c r="O871" s="4">
        <v>3</v>
      </c>
      <c r="P871" s="4" t="b">
        <v>0</v>
      </c>
      <c r="Q871" s="4" t="s">
        <v>8278</v>
      </c>
      <c r="R871" s="17">
        <f>E871/D871*100</f>
        <v>11.818181818181818</v>
      </c>
      <c r="S871">
        <f>AVERAGEIF(O:O,O871,E:E)</f>
        <v>191.76785714285714</v>
      </c>
      <c r="T871" t="str">
        <f t="shared" si="68"/>
        <v>music</v>
      </c>
      <c r="U871" t="str">
        <f t="shared" si="69"/>
        <v>jazz</v>
      </c>
    </row>
    <row r="872" spans="1:21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b">
        <f t="shared" si="65"/>
        <v>0</v>
      </c>
      <c r="G872" s="4" t="s">
        <v>8221</v>
      </c>
      <c r="H872" s="4" t="s">
        <v>8225</v>
      </c>
      <c r="I872" s="4" t="s">
        <v>8247</v>
      </c>
      <c r="J872" s="4">
        <v>1377995523</v>
      </c>
      <c r="K872" s="13">
        <f t="shared" si="66"/>
        <v>41517.855590277781</v>
      </c>
      <c r="L872" s="4">
        <v>1375403523</v>
      </c>
      <c r="M872" s="13">
        <f t="shared" si="67"/>
        <v>41487.855590277781</v>
      </c>
      <c r="N872" s="4" t="b">
        <v>0</v>
      </c>
      <c r="O872" s="4">
        <v>5</v>
      </c>
      <c r="P872" s="4" t="b">
        <v>0</v>
      </c>
      <c r="Q872" s="4" t="s">
        <v>8278</v>
      </c>
      <c r="R872" s="17">
        <f>E872/D872*100</f>
        <v>0.31</v>
      </c>
      <c r="S872">
        <f>AVERAGEIF(O:O,O872,E:E)</f>
        <v>347.37</v>
      </c>
      <c r="T872" t="str">
        <f t="shared" si="68"/>
        <v>music</v>
      </c>
      <c r="U872" t="str">
        <f t="shared" si="69"/>
        <v>jazz</v>
      </c>
    </row>
    <row r="873" spans="1:21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b">
        <f t="shared" si="65"/>
        <v>0</v>
      </c>
      <c r="G873" s="4" t="s">
        <v>8221</v>
      </c>
      <c r="H873" s="4" t="s">
        <v>8224</v>
      </c>
      <c r="I873" s="4" t="s">
        <v>8246</v>
      </c>
      <c r="J873" s="4">
        <v>1385735295</v>
      </c>
      <c r="K873" s="13">
        <f t="shared" si="66"/>
        <v>41607.436284722222</v>
      </c>
      <c r="L873" s="4">
        <v>1383139695</v>
      </c>
      <c r="M873" s="13">
        <f t="shared" si="67"/>
        <v>41577.394618055558</v>
      </c>
      <c r="N873" s="4" t="b">
        <v>0</v>
      </c>
      <c r="O873" s="4">
        <v>12</v>
      </c>
      <c r="P873" s="4" t="b">
        <v>0</v>
      </c>
      <c r="Q873" s="4" t="s">
        <v>8278</v>
      </c>
      <c r="R873" s="17">
        <f>E873/D873*100</f>
        <v>5.416666666666667</v>
      </c>
      <c r="S873">
        <f>AVERAGEIF(O:O,O873,E:E)</f>
        <v>1176.7069565217391</v>
      </c>
      <c r="T873" t="str">
        <f t="shared" si="68"/>
        <v>music</v>
      </c>
      <c r="U873" t="str">
        <f t="shared" si="69"/>
        <v>jazz</v>
      </c>
    </row>
    <row r="874" spans="1:21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b">
        <f t="shared" si="65"/>
        <v>0</v>
      </c>
      <c r="G874" s="4" t="s">
        <v>8221</v>
      </c>
      <c r="H874" s="4" t="s">
        <v>8224</v>
      </c>
      <c r="I874" s="4" t="s">
        <v>8246</v>
      </c>
      <c r="J874" s="4">
        <v>1299786527</v>
      </c>
      <c r="K874" s="13">
        <f t="shared" si="66"/>
        <v>40612.658877314818</v>
      </c>
      <c r="L874" s="4">
        <v>1295898527</v>
      </c>
      <c r="M874" s="13">
        <f t="shared" si="67"/>
        <v>40567.658877314818</v>
      </c>
      <c r="N874" s="4" t="b">
        <v>0</v>
      </c>
      <c r="O874" s="4">
        <v>2</v>
      </c>
      <c r="P874" s="4" t="b">
        <v>0</v>
      </c>
      <c r="Q874" s="4" t="s">
        <v>8278</v>
      </c>
      <c r="R874" s="17">
        <f>E874/D874*100</f>
        <v>0.8125</v>
      </c>
      <c r="S874">
        <f>AVERAGEIF(O:O,O874,E:E)</f>
        <v>91.389593023255813</v>
      </c>
      <c r="T874" t="str">
        <f t="shared" si="68"/>
        <v>music</v>
      </c>
      <c r="U874" t="str">
        <f t="shared" si="69"/>
        <v>jazz</v>
      </c>
    </row>
    <row r="875" spans="1:21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b">
        <f t="shared" si="65"/>
        <v>0</v>
      </c>
      <c r="G875" s="4" t="s">
        <v>8221</v>
      </c>
      <c r="H875" s="4" t="s">
        <v>8224</v>
      </c>
      <c r="I875" s="4" t="s">
        <v>8246</v>
      </c>
      <c r="J875" s="4">
        <v>1352610040</v>
      </c>
      <c r="K875" s="13">
        <f t="shared" si="66"/>
        <v>41224.042129629634</v>
      </c>
      <c r="L875" s="4">
        <v>1349150440</v>
      </c>
      <c r="M875" s="13">
        <f t="shared" si="67"/>
        <v>41184.000462962969</v>
      </c>
      <c r="N875" s="4" t="b">
        <v>0</v>
      </c>
      <c r="O875" s="4">
        <v>5</v>
      </c>
      <c r="P875" s="4" t="b">
        <v>0</v>
      </c>
      <c r="Q875" s="4" t="s">
        <v>8278</v>
      </c>
      <c r="R875" s="17">
        <f>E875/D875*100</f>
        <v>1.2857142857142856</v>
      </c>
      <c r="S875">
        <f>AVERAGEIF(O:O,O875,E:E)</f>
        <v>347.37</v>
      </c>
      <c r="T875" t="str">
        <f t="shared" si="68"/>
        <v>music</v>
      </c>
      <c r="U875" t="str">
        <f t="shared" si="69"/>
        <v>jazz</v>
      </c>
    </row>
    <row r="876" spans="1:21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b">
        <f t="shared" si="65"/>
        <v>0</v>
      </c>
      <c r="G876" s="4" t="s">
        <v>8221</v>
      </c>
      <c r="H876" s="4" t="s">
        <v>8224</v>
      </c>
      <c r="I876" s="4" t="s">
        <v>8246</v>
      </c>
      <c r="J876" s="4">
        <v>1367676034</v>
      </c>
      <c r="K876" s="13">
        <f t="shared" si="66"/>
        <v>41398.417060185187</v>
      </c>
      <c r="L876" s="4">
        <v>1365084034</v>
      </c>
      <c r="M876" s="13">
        <f t="shared" si="67"/>
        <v>41368.417060185187</v>
      </c>
      <c r="N876" s="4" t="b">
        <v>0</v>
      </c>
      <c r="O876" s="4">
        <v>21</v>
      </c>
      <c r="P876" s="4" t="b">
        <v>0</v>
      </c>
      <c r="Q876" s="4" t="s">
        <v>8278</v>
      </c>
      <c r="R876" s="17">
        <f>E876/D876*100</f>
        <v>24.333333333333336</v>
      </c>
      <c r="S876">
        <f>AVERAGEIF(O:O,O876,E:E)</f>
        <v>1658.1821621621621</v>
      </c>
      <c r="T876" t="str">
        <f t="shared" si="68"/>
        <v>music</v>
      </c>
      <c r="U876" t="str">
        <f t="shared" si="69"/>
        <v>jazz</v>
      </c>
    </row>
    <row r="877" spans="1:21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b">
        <f t="shared" si="65"/>
        <v>0</v>
      </c>
      <c r="G877" s="4" t="s">
        <v>8221</v>
      </c>
      <c r="H877" s="4" t="s">
        <v>8224</v>
      </c>
      <c r="I877" s="4" t="s">
        <v>8246</v>
      </c>
      <c r="J877" s="4">
        <v>1442856131</v>
      </c>
      <c r="K877" s="13">
        <f t="shared" si="66"/>
        <v>42268.557071759256</v>
      </c>
      <c r="L877" s="4">
        <v>1441128131</v>
      </c>
      <c r="M877" s="13">
        <f t="shared" si="67"/>
        <v>42248.557071759256</v>
      </c>
      <c r="N877" s="4" t="b">
        <v>0</v>
      </c>
      <c r="O877" s="4">
        <v>0</v>
      </c>
      <c r="P877" s="4" t="b">
        <v>0</v>
      </c>
      <c r="Q877" s="4" t="s">
        <v>8278</v>
      </c>
      <c r="R877" s="17">
        <f>E877/D877*100</f>
        <v>0</v>
      </c>
      <c r="S877">
        <f>AVERAGEIF(O:O,O877,E:E)</f>
        <v>0</v>
      </c>
      <c r="T877" t="str">
        <f t="shared" si="68"/>
        <v>music</v>
      </c>
      <c r="U877" t="str">
        <f t="shared" si="69"/>
        <v>jazz</v>
      </c>
    </row>
    <row r="878" spans="1:21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b">
        <f t="shared" si="65"/>
        <v>0</v>
      </c>
      <c r="G878" s="4" t="s">
        <v>8221</v>
      </c>
      <c r="H878" s="4" t="s">
        <v>8225</v>
      </c>
      <c r="I878" s="4" t="s">
        <v>8247</v>
      </c>
      <c r="J878" s="4">
        <v>1359978927</v>
      </c>
      <c r="K878" s="13">
        <f t="shared" si="66"/>
        <v>41309.33017361111</v>
      </c>
      <c r="L878" s="4">
        <v>1357127727</v>
      </c>
      <c r="M878" s="13">
        <f t="shared" si="67"/>
        <v>41276.33017361111</v>
      </c>
      <c r="N878" s="4" t="b">
        <v>0</v>
      </c>
      <c r="O878" s="4">
        <v>45</v>
      </c>
      <c r="P878" s="4" t="b">
        <v>0</v>
      </c>
      <c r="Q878" s="4" t="s">
        <v>8278</v>
      </c>
      <c r="R878" s="17">
        <f>E878/D878*100</f>
        <v>40.799492385786799</v>
      </c>
      <c r="S878">
        <f>AVERAGEIF(O:O,O878,E:E)</f>
        <v>5035.5005000000001</v>
      </c>
      <c r="T878" t="str">
        <f t="shared" si="68"/>
        <v>music</v>
      </c>
      <c r="U878" t="str">
        <f t="shared" si="69"/>
        <v>jazz</v>
      </c>
    </row>
    <row r="879" spans="1:21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b">
        <f t="shared" si="65"/>
        <v>0</v>
      </c>
      <c r="G879" s="4" t="s">
        <v>8221</v>
      </c>
      <c r="H879" s="4" t="s">
        <v>8224</v>
      </c>
      <c r="I879" s="4" t="s">
        <v>8246</v>
      </c>
      <c r="J879" s="4">
        <v>1387479360</v>
      </c>
      <c r="K879" s="13">
        <f t="shared" si="66"/>
        <v>41627.622222222228</v>
      </c>
      <c r="L879" s="4">
        <v>1384887360</v>
      </c>
      <c r="M879" s="13">
        <f t="shared" si="67"/>
        <v>41597.622222222228</v>
      </c>
      <c r="N879" s="4" t="b">
        <v>0</v>
      </c>
      <c r="O879" s="4">
        <v>29</v>
      </c>
      <c r="P879" s="4" t="b">
        <v>0</v>
      </c>
      <c r="Q879" s="4" t="s">
        <v>8278</v>
      </c>
      <c r="R879" s="17">
        <f>E879/D879*100</f>
        <v>67.55</v>
      </c>
      <c r="S879">
        <f>AVERAGEIF(O:O,O879,E:E)</f>
        <v>2554.6396296296298</v>
      </c>
      <c r="T879" t="str">
        <f t="shared" si="68"/>
        <v>music</v>
      </c>
      <c r="U879" t="str">
        <f t="shared" si="69"/>
        <v>jazz</v>
      </c>
    </row>
    <row r="880" spans="1:21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b">
        <f t="shared" si="65"/>
        <v>0</v>
      </c>
      <c r="G880" s="4" t="s">
        <v>8221</v>
      </c>
      <c r="H880" s="4" t="s">
        <v>8224</v>
      </c>
      <c r="I880" s="4" t="s">
        <v>8246</v>
      </c>
      <c r="J880" s="4">
        <v>1293082524</v>
      </c>
      <c r="K880" s="13">
        <f t="shared" si="66"/>
        <v>40535.066250000003</v>
      </c>
      <c r="L880" s="4">
        <v>1290490524</v>
      </c>
      <c r="M880" s="13">
        <f t="shared" si="67"/>
        <v>40505.066250000003</v>
      </c>
      <c r="N880" s="4" t="b">
        <v>0</v>
      </c>
      <c r="O880" s="4">
        <v>2</v>
      </c>
      <c r="P880" s="4" t="b">
        <v>0</v>
      </c>
      <c r="Q880" s="4" t="s">
        <v>8278</v>
      </c>
      <c r="R880" s="17">
        <f>E880/D880*100</f>
        <v>1.3</v>
      </c>
      <c r="S880">
        <f>AVERAGEIF(O:O,O880,E:E)</f>
        <v>91.389593023255813</v>
      </c>
      <c r="T880" t="str">
        <f t="shared" si="68"/>
        <v>music</v>
      </c>
      <c r="U880" t="str">
        <f t="shared" si="69"/>
        <v>jazz</v>
      </c>
    </row>
    <row r="881" spans="1:21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b">
        <f t="shared" si="65"/>
        <v>0</v>
      </c>
      <c r="G881" s="4" t="s">
        <v>8221</v>
      </c>
      <c r="H881" s="4" t="s">
        <v>8224</v>
      </c>
      <c r="I881" s="4" t="s">
        <v>8246</v>
      </c>
      <c r="J881" s="4">
        <v>1338321305</v>
      </c>
      <c r="K881" s="13">
        <f t="shared" si="66"/>
        <v>41058.663252314815</v>
      </c>
      <c r="L881" s="4">
        <v>1336506905</v>
      </c>
      <c r="M881" s="13">
        <f t="shared" si="67"/>
        <v>41037.663252314815</v>
      </c>
      <c r="N881" s="4" t="b">
        <v>0</v>
      </c>
      <c r="O881" s="4">
        <v>30</v>
      </c>
      <c r="P881" s="4" t="b">
        <v>0</v>
      </c>
      <c r="Q881" s="4" t="s">
        <v>8278</v>
      </c>
      <c r="R881" s="17">
        <f>E881/D881*100</f>
        <v>30.666666666666664</v>
      </c>
      <c r="S881">
        <f>AVERAGEIF(O:O,O881,E:E)</f>
        <v>2533.3331250000001</v>
      </c>
      <c r="T881" t="str">
        <f t="shared" si="68"/>
        <v>music</v>
      </c>
      <c r="U881" t="str">
        <f t="shared" si="69"/>
        <v>jazz</v>
      </c>
    </row>
    <row r="882" spans="1:21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b">
        <f t="shared" si="65"/>
        <v>0</v>
      </c>
      <c r="G882" s="4" t="s">
        <v>8221</v>
      </c>
      <c r="H882" s="4" t="s">
        <v>8224</v>
      </c>
      <c r="I882" s="4" t="s">
        <v>8246</v>
      </c>
      <c r="J882" s="4">
        <v>1351582938</v>
      </c>
      <c r="K882" s="13">
        <f t="shared" si="66"/>
        <v>41212.154375000006</v>
      </c>
      <c r="L882" s="4">
        <v>1348731738</v>
      </c>
      <c r="M882" s="13">
        <f t="shared" si="67"/>
        <v>41179.154375000006</v>
      </c>
      <c r="N882" s="4" t="b">
        <v>0</v>
      </c>
      <c r="O882" s="4">
        <v>8</v>
      </c>
      <c r="P882" s="4" t="b">
        <v>0</v>
      </c>
      <c r="Q882" s="4" t="s">
        <v>8279</v>
      </c>
      <c r="R882" s="17">
        <f>E882/D882*100</f>
        <v>2.9894179894179893</v>
      </c>
      <c r="S882">
        <f>AVERAGEIF(O:O,O882,E:E)</f>
        <v>570.671875</v>
      </c>
      <c r="T882" t="str">
        <f t="shared" si="68"/>
        <v>music</v>
      </c>
      <c r="U882" t="str">
        <f t="shared" si="69"/>
        <v>indie rock</v>
      </c>
    </row>
    <row r="883" spans="1:21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b">
        <f t="shared" si="65"/>
        <v>0</v>
      </c>
      <c r="G883" s="4" t="s">
        <v>8221</v>
      </c>
      <c r="H883" s="4" t="s">
        <v>8224</v>
      </c>
      <c r="I883" s="4" t="s">
        <v>8246</v>
      </c>
      <c r="J883" s="4">
        <v>1326520886</v>
      </c>
      <c r="K883" s="13">
        <f t="shared" si="66"/>
        <v>40922.084328703706</v>
      </c>
      <c r="L883" s="4">
        <v>1322632886</v>
      </c>
      <c r="M883" s="13">
        <f t="shared" si="67"/>
        <v>40877.084328703706</v>
      </c>
      <c r="N883" s="4" t="b">
        <v>0</v>
      </c>
      <c r="O883" s="4">
        <v>1</v>
      </c>
      <c r="P883" s="4" t="b">
        <v>0</v>
      </c>
      <c r="Q883" s="4" t="s">
        <v>8279</v>
      </c>
      <c r="R883" s="17">
        <f>E883/D883*100</f>
        <v>0.8</v>
      </c>
      <c r="S883">
        <f>AVERAGEIF(O:O,O883,E:E)</f>
        <v>50.223295454545458</v>
      </c>
      <c r="T883" t="str">
        <f t="shared" si="68"/>
        <v>music</v>
      </c>
      <c r="U883" t="str">
        <f t="shared" si="69"/>
        <v>indie rock</v>
      </c>
    </row>
    <row r="884" spans="1:21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b">
        <f t="shared" si="65"/>
        <v>0</v>
      </c>
      <c r="G884" s="4" t="s">
        <v>8221</v>
      </c>
      <c r="H884" s="4" t="s">
        <v>8224</v>
      </c>
      <c r="I884" s="4" t="s">
        <v>8246</v>
      </c>
      <c r="J884" s="4">
        <v>1315341550</v>
      </c>
      <c r="K884" s="13">
        <f t="shared" si="66"/>
        <v>40792.693865740745</v>
      </c>
      <c r="L884" s="4">
        <v>1312490350</v>
      </c>
      <c r="M884" s="13">
        <f t="shared" si="67"/>
        <v>40759.693865740745</v>
      </c>
      <c r="N884" s="4" t="b">
        <v>0</v>
      </c>
      <c r="O884" s="4">
        <v>14</v>
      </c>
      <c r="P884" s="4" t="b">
        <v>0</v>
      </c>
      <c r="Q884" s="4" t="s">
        <v>8279</v>
      </c>
      <c r="R884" s="17">
        <f>E884/D884*100</f>
        <v>20.133333333333333</v>
      </c>
      <c r="S884">
        <f>AVERAGEIF(O:O,O884,E:E)</f>
        <v>1006.2454545454545</v>
      </c>
      <c r="T884" t="str">
        <f t="shared" si="68"/>
        <v>music</v>
      </c>
      <c r="U884" t="str">
        <f t="shared" si="69"/>
        <v>indie rock</v>
      </c>
    </row>
    <row r="885" spans="1:21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b">
        <f t="shared" si="65"/>
        <v>0</v>
      </c>
      <c r="G885" s="4" t="s">
        <v>8221</v>
      </c>
      <c r="H885" s="4" t="s">
        <v>8224</v>
      </c>
      <c r="I885" s="4" t="s">
        <v>8246</v>
      </c>
      <c r="J885" s="4">
        <v>1456957635</v>
      </c>
      <c r="K885" s="13">
        <f t="shared" si="66"/>
        <v>42431.768923611111</v>
      </c>
      <c r="L885" s="4">
        <v>1451773635</v>
      </c>
      <c r="M885" s="13">
        <f t="shared" si="67"/>
        <v>42371.768923611111</v>
      </c>
      <c r="N885" s="4" t="b">
        <v>0</v>
      </c>
      <c r="O885" s="4">
        <v>24</v>
      </c>
      <c r="P885" s="4" t="b">
        <v>0</v>
      </c>
      <c r="Q885" s="4" t="s">
        <v>8279</v>
      </c>
      <c r="R885" s="17">
        <f>E885/D885*100</f>
        <v>40.020000000000003</v>
      </c>
      <c r="S885">
        <f>AVERAGEIF(O:O,O885,E:E)</f>
        <v>1764.2944117647057</v>
      </c>
      <c r="T885" t="str">
        <f t="shared" si="68"/>
        <v>music</v>
      </c>
      <c r="U885" t="str">
        <f t="shared" si="69"/>
        <v>indie rock</v>
      </c>
    </row>
    <row r="886" spans="1:21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b">
        <f t="shared" si="65"/>
        <v>0</v>
      </c>
      <c r="G886" s="4" t="s">
        <v>8221</v>
      </c>
      <c r="H886" s="4" t="s">
        <v>8224</v>
      </c>
      <c r="I886" s="4" t="s">
        <v>8246</v>
      </c>
      <c r="J886" s="4">
        <v>1336789860</v>
      </c>
      <c r="K886" s="13">
        <f t="shared" si="66"/>
        <v>41040.938194444447</v>
      </c>
      <c r="L886" s="4">
        <v>1331666146</v>
      </c>
      <c r="M886" s="13">
        <f t="shared" si="67"/>
        <v>40981.635949074072</v>
      </c>
      <c r="N886" s="4" t="b">
        <v>0</v>
      </c>
      <c r="O886" s="4">
        <v>2</v>
      </c>
      <c r="P886" s="4" t="b">
        <v>0</v>
      </c>
      <c r="Q886" s="4" t="s">
        <v>8279</v>
      </c>
      <c r="R886" s="17">
        <f>E886/D886*100</f>
        <v>1</v>
      </c>
      <c r="S886">
        <f>AVERAGEIF(O:O,O886,E:E)</f>
        <v>91.389593023255813</v>
      </c>
      <c r="T886" t="str">
        <f t="shared" si="68"/>
        <v>music</v>
      </c>
      <c r="U886" t="str">
        <f t="shared" si="69"/>
        <v>indie rock</v>
      </c>
    </row>
    <row r="887" spans="1:21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b">
        <f t="shared" si="65"/>
        <v>0</v>
      </c>
      <c r="G887" s="4" t="s">
        <v>8221</v>
      </c>
      <c r="H887" s="4" t="s">
        <v>8224</v>
      </c>
      <c r="I887" s="4" t="s">
        <v>8246</v>
      </c>
      <c r="J887" s="4">
        <v>1483137311</v>
      </c>
      <c r="K887" s="13">
        <f t="shared" si="66"/>
        <v>42734.774432870377</v>
      </c>
      <c r="L887" s="4">
        <v>1481322911</v>
      </c>
      <c r="M887" s="13">
        <f t="shared" si="67"/>
        <v>42713.774432870377</v>
      </c>
      <c r="N887" s="4" t="b">
        <v>0</v>
      </c>
      <c r="O887" s="4">
        <v>21</v>
      </c>
      <c r="P887" s="4" t="b">
        <v>0</v>
      </c>
      <c r="Q887" s="4" t="s">
        <v>8279</v>
      </c>
      <c r="R887" s="17">
        <f>E887/D887*100</f>
        <v>75</v>
      </c>
      <c r="S887">
        <f>AVERAGEIF(O:O,O887,E:E)</f>
        <v>1658.1821621621621</v>
      </c>
      <c r="T887" t="str">
        <f t="shared" si="68"/>
        <v>music</v>
      </c>
      <c r="U887" t="str">
        <f t="shared" si="69"/>
        <v>indie rock</v>
      </c>
    </row>
    <row r="888" spans="1:21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b">
        <f t="shared" si="65"/>
        <v>0</v>
      </c>
      <c r="G888" s="4" t="s">
        <v>8221</v>
      </c>
      <c r="H888" s="4" t="s">
        <v>8224</v>
      </c>
      <c r="I888" s="4" t="s">
        <v>8246</v>
      </c>
      <c r="J888" s="4">
        <v>1473972813</v>
      </c>
      <c r="K888" s="13">
        <f t="shared" si="66"/>
        <v>42628.70385416667</v>
      </c>
      <c r="L888" s="4">
        <v>1471812813</v>
      </c>
      <c r="M888" s="13">
        <f t="shared" si="67"/>
        <v>42603.70385416667</v>
      </c>
      <c r="N888" s="4" t="b">
        <v>0</v>
      </c>
      <c r="O888" s="4">
        <v>7</v>
      </c>
      <c r="P888" s="4" t="b">
        <v>0</v>
      </c>
      <c r="Q888" s="4" t="s">
        <v>8279</v>
      </c>
      <c r="R888" s="17">
        <f>E888/D888*100</f>
        <v>41</v>
      </c>
      <c r="S888">
        <f>AVERAGEIF(O:O,O888,E:E)</f>
        <v>705.95522388059703</v>
      </c>
      <c r="T888" t="str">
        <f t="shared" si="68"/>
        <v>music</v>
      </c>
      <c r="U888" t="str">
        <f t="shared" si="69"/>
        <v>indie rock</v>
      </c>
    </row>
    <row r="889" spans="1:21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b">
        <f t="shared" si="65"/>
        <v>0</v>
      </c>
      <c r="G889" s="4" t="s">
        <v>8221</v>
      </c>
      <c r="H889" s="4" t="s">
        <v>8224</v>
      </c>
      <c r="I889" s="4" t="s">
        <v>8246</v>
      </c>
      <c r="J889" s="4">
        <v>1338159655</v>
      </c>
      <c r="K889" s="13">
        <f t="shared" si="66"/>
        <v>41056.792303240742</v>
      </c>
      <c r="L889" s="4">
        <v>1335567655</v>
      </c>
      <c r="M889" s="13">
        <f t="shared" si="67"/>
        <v>41026.792303240742</v>
      </c>
      <c r="N889" s="4" t="b">
        <v>0</v>
      </c>
      <c r="O889" s="4">
        <v>0</v>
      </c>
      <c r="P889" s="4" t="b">
        <v>0</v>
      </c>
      <c r="Q889" s="4" t="s">
        <v>8279</v>
      </c>
      <c r="R889" s="17">
        <f>E889/D889*100</f>
        <v>0</v>
      </c>
      <c r="S889">
        <f>AVERAGEIF(O:O,O889,E:E)</f>
        <v>0</v>
      </c>
      <c r="T889" t="str">
        <f t="shared" si="68"/>
        <v>music</v>
      </c>
      <c r="U889" t="str">
        <f t="shared" si="69"/>
        <v>indie rock</v>
      </c>
    </row>
    <row r="890" spans="1:21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b">
        <f t="shared" si="65"/>
        <v>0</v>
      </c>
      <c r="G890" s="4" t="s">
        <v>8221</v>
      </c>
      <c r="H890" s="4" t="s">
        <v>8224</v>
      </c>
      <c r="I890" s="4" t="s">
        <v>8246</v>
      </c>
      <c r="J890" s="4">
        <v>1314856800</v>
      </c>
      <c r="K890" s="13">
        <f t="shared" si="66"/>
        <v>40787.083333333336</v>
      </c>
      <c r="L890" s="4">
        <v>1311789885</v>
      </c>
      <c r="M890" s="13">
        <f t="shared" si="67"/>
        <v>40751.586631944447</v>
      </c>
      <c r="N890" s="4" t="b">
        <v>0</v>
      </c>
      <c r="O890" s="4">
        <v>4</v>
      </c>
      <c r="P890" s="4" t="b">
        <v>0</v>
      </c>
      <c r="Q890" s="4" t="s">
        <v>8279</v>
      </c>
      <c r="R890" s="17">
        <f>E890/D890*100</f>
        <v>7.1999999999999993</v>
      </c>
      <c r="S890">
        <f>AVERAGEIF(O:O,O890,E:E)</f>
        <v>227.77278688524589</v>
      </c>
      <c r="T890" t="str">
        <f t="shared" si="68"/>
        <v>music</v>
      </c>
      <c r="U890" t="str">
        <f t="shared" si="69"/>
        <v>indie rock</v>
      </c>
    </row>
    <row r="891" spans="1:21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b">
        <f t="shared" si="65"/>
        <v>0</v>
      </c>
      <c r="G891" s="4" t="s">
        <v>8221</v>
      </c>
      <c r="H891" s="4" t="s">
        <v>8224</v>
      </c>
      <c r="I891" s="4" t="s">
        <v>8246</v>
      </c>
      <c r="J891" s="4">
        <v>1412534943</v>
      </c>
      <c r="K891" s="13">
        <f t="shared" si="66"/>
        <v>41917.617395833338</v>
      </c>
      <c r="L891" s="4">
        <v>1409942943</v>
      </c>
      <c r="M891" s="13">
        <f t="shared" si="67"/>
        <v>41887.617395833338</v>
      </c>
      <c r="N891" s="4" t="b">
        <v>0</v>
      </c>
      <c r="O891" s="4">
        <v>32</v>
      </c>
      <c r="P891" s="4" t="b">
        <v>0</v>
      </c>
      <c r="Q891" s="4" t="s">
        <v>8279</v>
      </c>
      <c r="R891" s="17">
        <f>E891/D891*100</f>
        <v>9.4412800000000008</v>
      </c>
      <c r="S891">
        <f>AVERAGEIF(O:O,O891,E:E)</f>
        <v>2546.9</v>
      </c>
      <c r="T891" t="str">
        <f t="shared" si="68"/>
        <v>music</v>
      </c>
      <c r="U891" t="str">
        <f t="shared" si="69"/>
        <v>indie rock</v>
      </c>
    </row>
    <row r="892" spans="1:21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b">
        <f t="shared" si="65"/>
        <v>0</v>
      </c>
      <c r="G892" s="4" t="s">
        <v>8221</v>
      </c>
      <c r="H892" s="4" t="s">
        <v>8224</v>
      </c>
      <c r="I892" s="4" t="s">
        <v>8246</v>
      </c>
      <c r="J892" s="4">
        <v>1385055979</v>
      </c>
      <c r="K892" s="13">
        <f t="shared" si="66"/>
        <v>41599.573831018519</v>
      </c>
      <c r="L892" s="4">
        <v>1382460379</v>
      </c>
      <c r="M892" s="13">
        <f t="shared" si="67"/>
        <v>41569.532164351855</v>
      </c>
      <c r="N892" s="4" t="b">
        <v>0</v>
      </c>
      <c r="O892" s="4">
        <v>4</v>
      </c>
      <c r="P892" s="4" t="b">
        <v>0</v>
      </c>
      <c r="Q892" s="4" t="s">
        <v>8279</v>
      </c>
      <c r="R892" s="17">
        <f>E892/D892*100</f>
        <v>4.1666666666666661</v>
      </c>
      <c r="S892">
        <f>AVERAGEIF(O:O,O892,E:E)</f>
        <v>227.77278688524589</v>
      </c>
      <c r="T892" t="str">
        <f t="shared" si="68"/>
        <v>music</v>
      </c>
      <c r="U892" t="str">
        <f t="shared" si="69"/>
        <v>indie rock</v>
      </c>
    </row>
    <row r="893" spans="1:21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b">
        <f t="shared" si="65"/>
        <v>0</v>
      </c>
      <c r="G893" s="4" t="s">
        <v>8221</v>
      </c>
      <c r="H893" s="4" t="s">
        <v>8224</v>
      </c>
      <c r="I893" s="4" t="s">
        <v>8246</v>
      </c>
      <c r="J893" s="4">
        <v>1408581930</v>
      </c>
      <c r="K893" s="13">
        <f t="shared" si="66"/>
        <v>41871.864930555559</v>
      </c>
      <c r="L893" s="4">
        <v>1405989930</v>
      </c>
      <c r="M893" s="13">
        <f t="shared" si="67"/>
        <v>41841.864930555559</v>
      </c>
      <c r="N893" s="4" t="b">
        <v>0</v>
      </c>
      <c r="O893" s="4">
        <v>9</v>
      </c>
      <c r="P893" s="4" t="b">
        <v>0</v>
      </c>
      <c r="Q893" s="4" t="s">
        <v>8279</v>
      </c>
      <c r="R893" s="17">
        <f>E893/D893*100</f>
        <v>3.25</v>
      </c>
      <c r="S893">
        <f>AVERAGEIF(O:O,O893,E:E)</f>
        <v>751.21245614035092</v>
      </c>
      <c r="T893" t="str">
        <f t="shared" si="68"/>
        <v>music</v>
      </c>
      <c r="U893" t="str">
        <f t="shared" si="69"/>
        <v>indie rock</v>
      </c>
    </row>
    <row r="894" spans="1:21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b">
        <f t="shared" si="65"/>
        <v>0</v>
      </c>
      <c r="G894" s="4" t="s">
        <v>8221</v>
      </c>
      <c r="H894" s="4" t="s">
        <v>8224</v>
      </c>
      <c r="I894" s="4" t="s">
        <v>8246</v>
      </c>
      <c r="J894" s="4">
        <v>1280635200</v>
      </c>
      <c r="K894" s="13">
        <f t="shared" si="66"/>
        <v>40391</v>
      </c>
      <c r="L894" s="4">
        <v>1273121283</v>
      </c>
      <c r="M894" s="13">
        <f t="shared" si="67"/>
        <v>40304.033368055556</v>
      </c>
      <c r="N894" s="4" t="b">
        <v>0</v>
      </c>
      <c r="O894" s="4">
        <v>17</v>
      </c>
      <c r="P894" s="4" t="b">
        <v>0</v>
      </c>
      <c r="Q894" s="4" t="s">
        <v>8279</v>
      </c>
      <c r="R894" s="17">
        <f>E894/D894*100</f>
        <v>40.75</v>
      </c>
      <c r="S894">
        <f>AVERAGEIF(O:O,O894,E:E)</f>
        <v>1808.7556603773585</v>
      </c>
      <c r="T894" t="str">
        <f t="shared" si="68"/>
        <v>music</v>
      </c>
      <c r="U894" t="str">
        <f t="shared" si="69"/>
        <v>indie rock</v>
      </c>
    </row>
    <row r="895" spans="1:21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b">
        <f t="shared" si="65"/>
        <v>0</v>
      </c>
      <c r="G895" s="4" t="s">
        <v>8221</v>
      </c>
      <c r="H895" s="4" t="s">
        <v>8224</v>
      </c>
      <c r="I895" s="4" t="s">
        <v>8246</v>
      </c>
      <c r="J895" s="4">
        <v>1427920363</v>
      </c>
      <c r="K895" s="13">
        <f t="shared" si="66"/>
        <v>42095.689386574079</v>
      </c>
      <c r="L895" s="4">
        <v>1425331963</v>
      </c>
      <c r="M895" s="13">
        <f t="shared" si="67"/>
        <v>42065.731053240743</v>
      </c>
      <c r="N895" s="4" t="b">
        <v>0</v>
      </c>
      <c r="O895" s="4">
        <v>5</v>
      </c>
      <c r="P895" s="4" t="b">
        <v>0</v>
      </c>
      <c r="Q895" s="4" t="s">
        <v>8279</v>
      </c>
      <c r="R895" s="17">
        <f>E895/D895*100</f>
        <v>10</v>
      </c>
      <c r="S895">
        <f>AVERAGEIF(O:O,O895,E:E)</f>
        <v>347.37</v>
      </c>
      <c r="T895" t="str">
        <f t="shared" si="68"/>
        <v>music</v>
      </c>
      <c r="U895" t="str">
        <f t="shared" si="69"/>
        <v>indie rock</v>
      </c>
    </row>
    <row r="896" spans="1:21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b">
        <f t="shared" si="65"/>
        <v>0</v>
      </c>
      <c r="G896" s="4" t="s">
        <v>8221</v>
      </c>
      <c r="H896" s="4" t="s">
        <v>8224</v>
      </c>
      <c r="I896" s="4" t="s">
        <v>8246</v>
      </c>
      <c r="J896" s="4">
        <v>1465169610</v>
      </c>
      <c r="K896" s="13">
        <f t="shared" si="66"/>
        <v>42526.814930555563</v>
      </c>
      <c r="L896" s="4">
        <v>1462577610</v>
      </c>
      <c r="M896" s="13">
        <f t="shared" si="67"/>
        <v>42496.814930555563</v>
      </c>
      <c r="N896" s="4" t="b">
        <v>0</v>
      </c>
      <c r="O896" s="4">
        <v>53</v>
      </c>
      <c r="P896" s="4" t="b">
        <v>0</v>
      </c>
      <c r="Q896" s="4" t="s">
        <v>8279</v>
      </c>
      <c r="R896" s="17">
        <f>E896/D896*100</f>
        <v>39.17</v>
      </c>
      <c r="S896">
        <f>AVERAGEIF(O:O,O896,E:E)</f>
        <v>4559.2333333333336</v>
      </c>
      <c r="T896" t="str">
        <f t="shared" si="68"/>
        <v>music</v>
      </c>
      <c r="U896" t="str">
        <f t="shared" si="69"/>
        <v>indie rock</v>
      </c>
    </row>
    <row r="897" spans="1:21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b">
        <f t="shared" si="65"/>
        <v>0</v>
      </c>
      <c r="G897" s="4" t="s">
        <v>8221</v>
      </c>
      <c r="H897" s="4" t="s">
        <v>8224</v>
      </c>
      <c r="I897" s="4" t="s">
        <v>8246</v>
      </c>
      <c r="J897" s="4">
        <v>1287975829</v>
      </c>
      <c r="K897" s="13">
        <f t="shared" si="66"/>
        <v>40475.9609837963</v>
      </c>
      <c r="L897" s="4">
        <v>1284087829</v>
      </c>
      <c r="M897" s="13">
        <f t="shared" si="67"/>
        <v>40430.9609837963</v>
      </c>
      <c r="N897" s="4" t="b">
        <v>0</v>
      </c>
      <c r="O897" s="4">
        <v>7</v>
      </c>
      <c r="P897" s="4" t="b">
        <v>0</v>
      </c>
      <c r="Q897" s="4" t="s">
        <v>8279</v>
      </c>
      <c r="R897" s="17">
        <f>E897/D897*100</f>
        <v>2.4375</v>
      </c>
      <c r="S897">
        <f>AVERAGEIF(O:O,O897,E:E)</f>
        <v>705.95522388059703</v>
      </c>
      <c r="T897" t="str">
        <f t="shared" si="68"/>
        <v>music</v>
      </c>
      <c r="U897" t="str">
        <f t="shared" si="69"/>
        <v>indie rock</v>
      </c>
    </row>
    <row r="898" spans="1:21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b">
        <f t="shared" si="65"/>
        <v>0</v>
      </c>
      <c r="G898" s="4" t="s">
        <v>8221</v>
      </c>
      <c r="H898" s="4" t="s">
        <v>8224</v>
      </c>
      <c r="I898" s="4" t="s">
        <v>8246</v>
      </c>
      <c r="J898" s="4">
        <v>1440734400</v>
      </c>
      <c r="K898" s="13">
        <f t="shared" si="66"/>
        <v>42244.000000000007</v>
      </c>
      <c r="L898" s="4">
        <v>1438549026</v>
      </c>
      <c r="M898" s="13">
        <f t="shared" si="67"/>
        <v>42218.706319444449</v>
      </c>
      <c r="N898" s="4" t="b">
        <v>0</v>
      </c>
      <c r="O898" s="4">
        <v>72</v>
      </c>
      <c r="P898" s="4" t="b">
        <v>0</v>
      </c>
      <c r="Q898" s="4" t="s">
        <v>8279</v>
      </c>
      <c r="R898" s="17">
        <f>E898/D898*100</f>
        <v>40</v>
      </c>
      <c r="S898">
        <f>AVERAGEIF(O:O,O898,E:E)</f>
        <v>5956.7993333333325</v>
      </c>
      <c r="T898" t="str">
        <f t="shared" si="68"/>
        <v>music</v>
      </c>
      <c r="U898" t="str">
        <f t="shared" si="69"/>
        <v>indie rock</v>
      </c>
    </row>
    <row r="899" spans="1:21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b">
        <f t="shared" ref="F899:F962" si="70">IF(E899&gt;=D899,"successful")</f>
        <v>0</v>
      </c>
      <c r="G899" s="4" t="s">
        <v>8221</v>
      </c>
      <c r="H899" s="4" t="s">
        <v>8224</v>
      </c>
      <c r="I899" s="4" t="s">
        <v>8246</v>
      </c>
      <c r="J899" s="4">
        <v>1354123908</v>
      </c>
      <c r="K899" s="13">
        <f t="shared" ref="K899:K962" si="71">(J899/60)/60/24+DATE(1970,1,1)+(-4/24)</f>
        <v>41241.563750000001</v>
      </c>
      <c r="L899" s="4">
        <v>1351528308</v>
      </c>
      <c r="M899" s="13">
        <f t="shared" ref="M899:M962" si="72">(L899/60)/60/24+DATE(1970,1,1)+(-4/24)</f>
        <v>41211.522083333337</v>
      </c>
      <c r="N899" s="4" t="b">
        <v>0</v>
      </c>
      <c r="O899" s="4">
        <v>0</v>
      </c>
      <c r="P899" s="4" t="b">
        <v>0</v>
      </c>
      <c r="Q899" s="4" t="s">
        <v>8279</v>
      </c>
      <c r="R899" s="17">
        <f>E899/D899*100</f>
        <v>0</v>
      </c>
      <c r="S899">
        <f>AVERAGEIF(O:O,O899,E:E)</f>
        <v>0</v>
      </c>
      <c r="T899" t="str">
        <f t="shared" ref="T899:T962" si="73">LEFT(Q899,FIND("/",Q899)-1)</f>
        <v>music</v>
      </c>
      <c r="U899" t="str">
        <f t="shared" ref="U899:U962" si="74">RIGHT(Q899,LEN(Q899)-FIND("/",Q899))</f>
        <v>indie rock</v>
      </c>
    </row>
    <row r="900" spans="1:21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b">
        <f t="shared" si="70"/>
        <v>0</v>
      </c>
      <c r="G900" s="4" t="s">
        <v>8221</v>
      </c>
      <c r="H900" s="4" t="s">
        <v>8224</v>
      </c>
      <c r="I900" s="4" t="s">
        <v>8246</v>
      </c>
      <c r="J900" s="4">
        <v>1326651110</v>
      </c>
      <c r="K900" s="13">
        <f t="shared" si="71"/>
        <v>40923.591550925928</v>
      </c>
      <c r="L900" s="4">
        <v>1322763110</v>
      </c>
      <c r="M900" s="13">
        <f t="shared" si="72"/>
        <v>40878.591550925928</v>
      </c>
      <c r="N900" s="4" t="b">
        <v>0</v>
      </c>
      <c r="O900" s="4">
        <v>2</v>
      </c>
      <c r="P900" s="4" t="b">
        <v>0</v>
      </c>
      <c r="Q900" s="4" t="s">
        <v>8279</v>
      </c>
      <c r="R900" s="17">
        <f>E900/D900*100</f>
        <v>2.8000000000000003</v>
      </c>
      <c r="S900">
        <f>AVERAGEIF(O:O,O900,E:E)</f>
        <v>91.389593023255813</v>
      </c>
      <c r="T900" t="str">
        <f t="shared" si="73"/>
        <v>music</v>
      </c>
      <c r="U900" t="str">
        <f t="shared" si="74"/>
        <v>indie rock</v>
      </c>
    </row>
    <row r="901" spans="1:21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b">
        <f t="shared" si="70"/>
        <v>0</v>
      </c>
      <c r="G901" s="4" t="s">
        <v>8221</v>
      </c>
      <c r="H901" s="4" t="s">
        <v>8224</v>
      </c>
      <c r="I901" s="4" t="s">
        <v>8246</v>
      </c>
      <c r="J901" s="4">
        <v>1306549362</v>
      </c>
      <c r="K901" s="13">
        <f t="shared" si="71"/>
        <v>40690.932430555556</v>
      </c>
      <c r="L901" s="4">
        <v>1302661362</v>
      </c>
      <c r="M901" s="13">
        <f t="shared" si="72"/>
        <v>40645.932430555556</v>
      </c>
      <c r="N901" s="4" t="b">
        <v>0</v>
      </c>
      <c r="O901" s="4">
        <v>8</v>
      </c>
      <c r="P901" s="4" t="b">
        <v>0</v>
      </c>
      <c r="Q901" s="4" t="s">
        <v>8279</v>
      </c>
      <c r="R901" s="17">
        <f>E901/D901*100</f>
        <v>37.333333333333336</v>
      </c>
      <c r="S901">
        <f>AVERAGEIF(O:O,O901,E:E)</f>
        <v>570.671875</v>
      </c>
      <c r="T901" t="str">
        <f t="shared" si="73"/>
        <v>music</v>
      </c>
      <c r="U901" t="str">
        <f t="shared" si="74"/>
        <v>indie rock</v>
      </c>
    </row>
    <row r="902" spans="1:21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b">
        <f t="shared" si="70"/>
        <v>0</v>
      </c>
      <c r="G902" s="4" t="s">
        <v>8221</v>
      </c>
      <c r="H902" s="4" t="s">
        <v>8224</v>
      </c>
      <c r="I902" s="4" t="s">
        <v>8246</v>
      </c>
      <c r="J902" s="4">
        <v>1459365802</v>
      </c>
      <c r="K902" s="13">
        <f t="shared" si="71"/>
        <v>42459.641226851854</v>
      </c>
      <c r="L902" s="4">
        <v>1456777402</v>
      </c>
      <c r="M902" s="13">
        <f t="shared" si="72"/>
        <v>42429.682893518526</v>
      </c>
      <c r="N902" s="4" t="b">
        <v>0</v>
      </c>
      <c r="O902" s="4">
        <v>2</v>
      </c>
      <c r="P902" s="4" t="b">
        <v>0</v>
      </c>
      <c r="Q902" s="4" t="s">
        <v>8278</v>
      </c>
      <c r="R902" s="17">
        <f>E902/D902*100</f>
        <v>0.42</v>
      </c>
      <c r="S902">
        <f>AVERAGEIF(O:O,O902,E:E)</f>
        <v>91.389593023255813</v>
      </c>
      <c r="T902" t="str">
        <f t="shared" si="73"/>
        <v>music</v>
      </c>
      <c r="U902" t="str">
        <f t="shared" si="74"/>
        <v>jazz</v>
      </c>
    </row>
    <row r="903" spans="1:21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b">
        <f t="shared" si="70"/>
        <v>0</v>
      </c>
      <c r="G903" s="4" t="s">
        <v>8221</v>
      </c>
      <c r="H903" s="4" t="s">
        <v>8224</v>
      </c>
      <c r="I903" s="4" t="s">
        <v>8246</v>
      </c>
      <c r="J903" s="4">
        <v>1276024260</v>
      </c>
      <c r="K903" s="13">
        <f t="shared" si="71"/>
        <v>40337.632638888892</v>
      </c>
      <c r="L903" s="4">
        <v>1272050914</v>
      </c>
      <c r="M903" s="13">
        <f t="shared" si="72"/>
        <v>40291.644837962966</v>
      </c>
      <c r="N903" s="4" t="b">
        <v>0</v>
      </c>
      <c r="O903" s="4">
        <v>0</v>
      </c>
      <c r="P903" s="4" t="b">
        <v>0</v>
      </c>
      <c r="Q903" s="4" t="s">
        <v>8278</v>
      </c>
      <c r="R903" s="17">
        <f>E903/D903*100</f>
        <v>0</v>
      </c>
      <c r="S903">
        <f>AVERAGEIF(O:O,O903,E:E)</f>
        <v>0</v>
      </c>
      <c r="T903" t="str">
        <f t="shared" si="73"/>
        <v>music</v>
      </c>
      <c r="U903" t="str">
        <f t="shared" si="74"/>
        <v>jazz</v>
      </c>
    </row>
    <row r="904" spans="1:21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b">
        <f t="shared" si="70"/>
        <v>0</v>
      </c>
      <c r="G904" s="4" t="s">
        <v>8221</v>
      </c>
      <c r="H904" s="4" t="s">
        <v>8224</v>
      </c>
      <c r="I904" s="4" t="s">
        <v>8246</v>
      </c>
      <c r="J904" s="4">
        <v>1409412600</v>
      </c>
      <c r="K904" s="13">
        <f t="shared" si="71"/>
        <v>41881.479166666672</v>
      </c>
      <c r="L904" s="4">
        <v>1404947422</v>
      </c>
      <c r="M904" s="13">
        <f t="shared" si="72"/>
        <v>41829.79886574074</v>
      </c>
      <c r="N904" s="4" t="b">
        <v>0</v>
      </c>
      <c r="O904" s="4">
        <v>3</v>
      </c>
      <c r="P904" s="4" t="b">
        <v>0</v>
      </c>
      <c r="Q904" s="4" t="s">
        <v>8278</v>
      </c>
      <c r="R904" s="17">
        <f>E904/D904*100</f>
        <v>0.3</v>
      </c>
      <c r="S904">
        <f>AVERAGEIF(O:O,O904,E:E)</f>
        <v>191.76785714285714</v>
      </c>
      <c r="T904" t="str">
        <f t="shared" si="73"/>
        <v>music</v>
      </c>
      <c r="U904" t="str">
        <f t="shared" si="74"/>
        <v>jazz</v>
      </c>
    </row>
    <row r="905" spans="1:21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b">
        <f t="shared" si="70"/>
        <v>0</v>
      </c>
      <c r="G905" s="4" t="s">
        <v>8221</v>
      </c>
      <c r="H905" s="4" t="s">
        <v>8224</v>
      </c>
      <c r="I905" s="4" t="s">
        <v>8246</v>
      </c>
      <c r="J905" s="4">
        <v>1348367100</v>
      </c>
      <c r="K905" s="13">
        <f t="shared" si="71"/>
        <v>41174.934027777781</v>
      </c>
      <c r="L905" s="4">
        <v>1346180780</v>
      </c>
      <c r="M905" s="13">
        <f t="shared" si="72"/>
        <v>41149.62939814815</v>
      </c>
      <c r="N905" s="4" t="b">
        <v>0</v>
      </c>
      <c r="O905" s="4">
        <v>4</v>
      </c>
      <c r="P905" s="4" t="b">
        <v>0</v>
      </c>
      <c r="Q905" s="4" t="s">
        <v>8278</v>
      </c>
      <c r="R905" s="17">
        <f>E905/D905*100</f>
        <v>3.2</v>
      </c>
      <c r="S905">
        <f>AVERAGEIF(O:O,O905,E:E)</f>
        <v>227.77278688524589</v>
      </c>
      <c r="T905" t="str">
        <f t="shared" si="73"/>
        <v>music</v>
      </c>
      <c r="U905" t="str">
        <f t="shared" si="74"/>
        <v>jazz</v>
      </c>
    </row>
    <row r="906" spans="1:21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b">
        <f t="shared" si="70"/>
        <v>0</v>
      </c>
      <c r="G906" s="4" t="s">
        <v>8221</v>
      </c>
      <c r="H906" s="4" t="s">
        <v>8224</v>
      </c>
      <c r="I906" s="4" t="s">
        <v>8246</v>
      </c>
      <c r="J906" s="4">
        <v>1451786137</v>
      </c>
      <c r="K906" s="13">
        <f t="shared" si="71"/>
        <v>42371.913622685192</v>
      </c>
      <c r="L906" s="4">
        <v>1449194137</v>
      </c>
      <c r="M906" s="13">
        <f t="shared" si="72"/>
        <v>42341.913622685192</v>
      </c>
      <c r="N906" s="4" t="b">
        <v>0</v>
      </c>
      <c r="O906" s="4">
        <v>3</v>
      </c>
      <c r="P906" s="4" t="b">
        <v>0</v>
      </c>
      <c r="Q906" s="4" t="s">
        <v>8278</v>
      </c>
      <c r="R906" s="17">
        <f>E906/D906*100</f>
        <v>0.30199999999999999</v>
      </c>
      <c r="S906">
        <f>AVERAGEIF(O:O,O906,E:E)</f>
        <v>191.76785714285714</v>
      </c>
      <c r="T906" t="str">
        <f t="shared" si="73"/>
        <v>music</v>
      </c>
      <c r="U906" t="str">
        <f t="shared" si="74"/>
        <v>jazz</v>
      </c>
    </row>
    <row r="907" spans="1:21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b">
        <f t="shared" si="70"/>
        <v>0</v>
      </c>
      <c r="G907" s="4" t="s">
        <v>8221</v>
      </c>
      <c r="H907" s="4" t="s">
        <v>8224</v>
      </c>
      <c r="I907" s="4" t="s">
        <v>8246</v>
      </c>
      <c r="J907" s="4">
        <v>1295847926</v>
      </c>
      <c r="K907" s="13">
        <f t="shared" si="71"/>
        <v>40567.073217592595</v>
      </c>
      <c r="L907" s="4">
        <v>1290663926</v>
      </c>
      <c r="M907" s="13">
        <f t="shared" si="72"/>
        <v>40507.073217592595</v>
      </c>
      <c r="N907" s="4" t="b">
        <v>0</v>
      </c>
      <c r="O907" s="4">
        <v>6</v>
      </c>
      <c r="P907" s="4" t="b">
        <v>0</v>
      </c>
      <c r="Q907" s="4" t="s">
        <v>8278</v>
      </c>
      <c r="R907" s="17">
        <f>E907/D907*100</f>
        <v>3.0153846153846153</v>
      </c>
      <c r="S907">
        <f>AVERAGEIF(O:O,O907,E:E)</f>
        <v>740.04042857142861</v>
      </c>
      <c r="T907" t="str">
        <f t="shared" si="73"/>
        <v>music</v>
      </c>
      <c r="U907" t="str">
        <f t="shared" si="74"/>
        <v>jazz</v>
      </c>
    </row>
    <row r="908" spans="1:21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b">
        <f t="shared" si="70"/>
        <v>0</v>
      </c>
      <c r="G908" s="4" t="s">
        <v>8221</v>
      </c>
      <c r="H908" s="4" t="s">
        <v>8224</v>
      </c>
      <c r="I908" s="4" t="s">
        <v>8246</v>
      </c>
      <c r="J908" s="4">
        <v>1394681590</v>
      </c>
      <c r="K908" s="13">
        <f t="shared" si="71"/>
        <v>41710.981365740743</v>
      </c>
      <c r="L908" s="4">
        <v>1392093190</v>
      </c>
      <c r="M908" s="13">
        <f t="shared" si="72"/>
        <v>41681.023032407407</v>
      </c>
      <c r="N908" s="4" t="b">
        <v>0</v>
      </c>
      <c r="O908" s="4">
        <v>0</v>
      </c>
      <c r="P908" s="4" t="b">
        <v>0</v>
      </c>
      <c r="Q908" s="4" t="s">
        <v>8278</v>
      </c>
      <c r="R908" s="17">
        <f>E908/D908*100</f>
        <v>0</v>
      </c>
      <c r="S908">
        <f>AVERAGEIF(O:O,O908,E:E)</f>
        <v>0</v>
      </c>
      <c r="T908" t="str">
        <f t="shared" si="73"/>
        <v>music</v>
      </c>
      <c r="U908" t="str">
        <f t="shared" si="74"/>
        <v>jazz</v>
      </c>
    </row>
    <row r="909" spans="1:21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b">
        <f t="shared" si="70"/>
        <v>0</v>
      </c>
      <c r="G909" s="4" t="s">
        <v>8221</v>
      </c>
      <c r="H909" s="4" t="s">
        <v>8224</v>
      </c>
      <c r="I909" s="4" t="s">
        <v>8246</v>
      </c>
      <c r="J909" s="4">
        <v>1315715823</v>
      </c>
      <c r="K909" s="13">
        <f t="shared" si="71"/>
        <v>40797.025729166671</v>
      </c>
      <c r="L909" s="4">
        <v>1313123823</v>
      </c>
      <c r="M909" s="13">
        <f t="shared" si="72"/>
        <v>40767.025729166671</v>
      </c>
      <c r="N909" s="4" t="b">
        <v>0</v>
      </c>
      <c r="O909" s="4">
        <v>0</v>
      </c>
      <c r="P909" s="4" t="b">
        <v>0</v>
      </c>
      <c r="Q909" s="4" t="s">
        <v>8278</v>
      </c>
      <c r="R909" s="17">
        <f>E909/D909*100</f>
        <v>0</v>
      </c>
      <c r="S909">
        <f>AVERAGEIF(O:O,O909,E:E)</f>
        <v>0</v>
      </c>
      <c r="T909" t="str">
        <f t="shared" si="73"/>
        <v>music</v>
      </c>
      <c r="U909" t="str">
        <f t="shared" si="74"/>
        <v>jazz</v>
      </c>
    </row>
    <row r="910" spans="1:21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b">
        <f t="shared" si="70"/>
        <v>0</v>
      </c>
      <c r="G910" s="4" t="s">
        <v>8221</v>
      </c>
      <c r="H910" s="4" t="s">
        <v>8224</v>
      </c>
      <c r="I910" s="4" t="s">
        <v>8246</v>
      </c>
      <c r="J910" s="4">
        <v>1280206740</v>
      </c>
      <c r="K910" s="13">
        <f t="shared" si="71"/>
        <v>40386.040972222225</v>
      </c>
      <c r="L910" s="4">
        <v>1276283655</v>
      </c>
      <c r="M910" s="13">
        <f t="shared" si="72"/>
        <v>40340.634895833333</v>
      </c>
      <c r="N910" s="4" t="b">
        <v>0</v>
      </c>
      <c r="O910" s="4">
        <v>0</v>
      </c>
      <c r="P910" s="4" t="b">
        <v>0</v>
      </c>
      <c r="Q910" s="4" t="s">
        <v>8278</v>
      </c>
      <c r="R910" s="17">
        <f>E910/D910*100</f>
        <v>0</v>
      </c>
      <c r="S910">
        <f>AVERAGEIF(O:O,O910,E:E)</f>
        <v>0</v>
      </c>
      <c r="T910" t="str">
        <f t="shared" si="73"/>
        <v>music</v>
      </c>
      <c r="U910" t="str">
        <f t="shared" si="74"/>
        <v>jazz</v>
      </c>
    </row>
    <row r="911" spans="1:21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b">
        <f t="shared" si="70"/>
        <v>0</v>
      </c>
      <c r="G911" s="4" t="s">
        <v>8221</v>
      </c>
      <c r="H911" s="4" t="s">
        <v>8224</v>
      </c>
      <c r="I911" s="4" t="s">
        <v>8246</v>
      </c>
      <c r="J911" s="4">
        <v>1343016000</v>
      </c>
      <c r="K911" s="13">
        <f t="shared" si="71"/>
        <v>41113</v>
      </c>
      <c r="L911" s="4">
        <v>1340296440</v>
      </c>
      <c r="M911" s="13">
        <f t="shared" si="72"/>
        <v>41081.523611111115</v>
      </c>
      <c r="N911" s="4" t="b">
        <v>0</v>
      </c>
      <c r="O911" s="4">
        <v>8</v>
      </c>
      <c r="P911" s="4" t="b">
        <v>0</v>
      </c>
      <c r="Q911" s="4" t="s">
        <v>8278</v>
      </c>
      <c r="R911" s="17">
        <f>E911/D911*100</f>
        <v>3.25</v>
      </c>
      <c r="S911">
        <f>AVERAGEIF(O:O,O911,E:E)</f>
        <v>570.671875</v>
      </c>
      <c r="T911" t="str">
        <f t="shared" si="73"/>
        <v>music</v>
      </c>
      <c r="U911" t="str">
        <f t="shared" si="74"/>
        <v>jazz</v>
      </c>
    </row>
    <row r="912" spans="1:21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b">
        <f t="shared" si="70"/>
        <v>0</v>
      </c>
      <c r="G912" s="4" t="s">
        <v>8221</v>
      </c>
      <c r="H912" s="4" t="s">
        <v>8225</v>
      </c>
      <c r="I912" s="4" t="s">
        <v>8247</v>
      </c>
      <c r="J912" s="4">
        <v>1488546319</v>
      </c>
      <c r="K912" s="13">
        <f t="shared" si="71"/>
        <v>42797.378692129634</v>
      </c>
      <c r="L912" s="4">
        <v>1483362319</v>
      </c>
      <c r="M912" s="13">
        <f t="shared" si="72"/>
        <v>42737.378692129634</v>
      </c>
      <c r="N912" s="4" t="b">
        <v>0</v>
      </c>
      <c r="O912" s="4">
        <v>5</v>
      </c>
      <c r="P912" s="4" t="b">
        <v>0</v>
      </c>
      <c r="Q912" s="4" t="s">
        <v>8278</v>
      </c>
      <c r="R912" s="17">
        <f>E912/D912*100</f>
        <v>22.363636363636363</v>
      </c>
      <c r="S912">
        <f>AVERAGEIF(O:O,O912,E:E)</f>
        <v>347.37</v>
      </c>
      <c r="T912" t="str">
        <f t="shared" si="73"/>
        <v>music</v>
      </c>
      <c r="U912" t="str">
        <f t="shared" si="74"/>
        <v>jazz</v>
      </c>
    </row>
    <row r="913" spans="1:21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b">
        <f t="shared" si="70"/>
        <v>0</v>
      </c>
      <c r="G913" s="4" t="s">
        <v>8221</v>
      </c>
      <c r="H913" s="4" t="s">
        <v>8224</v>
      </c>
      <c r="I913" s="4" t="s">
        <v>8246</v>
      </c>
      <c r="J913" s="4">
        <v>1390522045</v>
      </c>
      <c r="K913" s="13">
        <f t="shared" si="71"/>
        <v>41662.838483796302</v>
      </c>
      <c r="L913" s="4">
        <v>1388707645</v>
      </c>
      <c r="M913" s="13">
        <f t="shared" si="72"/>
        <v>41641.838483796302</v>
      </c>
      <c r="N913" s="4" t="b">
        <v>0</v>
      </c>
      <c r="O913" s="4">
        <v>0</v>
      </c>
      <c r="P913" s="4" t="b">
        <v>0</v>
      </c>
      <c r="Q913" s="4" t="s">
        <v>8278</v>
      </c>
      <c r="R913" s="17">
        <f>E913/D913*100</f>
        <v>0</v>
      </c>
      <c r="S913">
        <f>AVERAGEIF(O:O,O913,E:E)</f>
        <v>0</v>
      </c>
      <c r="T913" t="str">
        <f t="shared" si="73"/>
        <v>music</v>
      </c>
      <c r="U913" t="str">
        <f t="shared" si="74"/>
        <v>jazz</v>
      </c>
    </row>
    <row r="914" spans="1:21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b">
        <f t="shared" si="70"/>
        <v>0</v>
      </c>
      <c r="G914" s="4" t="s">
        <v>8221</v>
      </c>
      <c r="H914" s="4" t="s">
        <v>8224</v>
      </c>
      <c r="I914" s="4" t="s">
        <v>8246</v>
      </c>
      <c r="J914" s="4">
        <v>1355197047</v>
      </c>
      <c r="K914" s="13">
        <f t="shared" si="71"/>
        <v>41253.984340277777</v>
      </c>
      <c r="L914" s="4">
        <v>1350009447</v>
      </c>
      <c r="M914" s="13">
        <f t="shared" si="72"/>
        <v>41193.942673611113</v>
      </c>
      <c r="N914" s="4" t="b">
        <v>0</v>
      </c>
      <c r="O914" s="4">
        <v>2</v>
      </c>
      <c r="P914" s="4" t="b">
        <v>0</v>
      </c>
      <c r="Q914" s="4" t="s">
        <v>8278</v>
      </c>
      <c r="R914" s="17">
        <f>E914/D914*100</f>
        <v>0.85714285714285721</v>
      </c>
      <c r="S914">
        <f>AVERAGEIF(O:O,O914,E:E)</f>
        <v>91.389593023255813</v>
      </c>
      <c r="T914" t="str">
        <f t="shared" si="73"/>
        <v>music</v>
      </c>
      <c r="U914" t="str">
        <f t="shared" si="74"/>
        <v>jazz</v>
      </c>
    </row>
    <row r="915" spans="1:21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b">
        <f t="shared" si="70"/>
        <v>0</v>
      </c>
      <c r="G915" s="4" t="s">
        <v>8221</v>
      </c>
      <c r="H915" s="4" t="s">
        <v>8224</v>
      </c>
      <c r="I915" s="4" t="s">
        <v>8246</v>
      </c>
      <c r="J915" s="4">
        <v>1336188019</v>
      </c>
      <c r="K915" s="13">
        <f t="shared" si="71"/>
        <v>41033.972442129634</v>
      </c>
      <c r="L915" s="4">
        <v>1333596019</v>
      </c>
      <c r="M915" s="13">
        <f t="shared" si="72"/>
        <v>41003.972442129634</v>
      </c>
      <c r="N915" s="4" t="b">
        <v>0</v>
      </c>
      <c r="O915" s="4">
        <v>24</v>
      </c>
      <c r="P915" s="4" t="b">
        <v>0</v>
      </c>
      <c r="Q915" s="4" t="s">
        <v>8278</v>
      </c>
      <c r="R915" s="17">
        <f>E915/D915*100</f>
        <v>6.6066666666666665</v>
      </c>
      <c r="S915">
        <f>AVERAGEIF(O:O,O915,E:E)</f>
        <v>1764.2944117647057</v>
      </c>
      <c r="T915" t="str">
        <f t="shared" si="73"/>
        <v>music</v>
      </c>
      <c r="U915" t="str">
        <f t="shared" si="74"/>
        <v>jazz</v>
      </c>
    </row>
    <row r="916" spans="1:21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b">
        <f t="shared" si="70"/>
        <v>0</v>
      </c>
      <c r="G916" s="4" t="s">
        <v>8221</v>
      </c>
      <c r="H916" s="4" t="s">
        <v>8224</v>
      </c>
      <c r="I916" s="4" t="s">
        <v>8246</v>
      </c>
      <c r="J916" s="4">
        <v>1345918747</v>
      </c>
      <c r="K916" s="13">
        <f t="shared" si="71"/>
        <v>41146.596608796302</v>
      </c>
      <c r="L916" s="4">
        <v>1343326747</v>
      </c>
      <c r="M916" s="13">
        <f t="shared" si="72"/>
        <v>41116.596608796302</v>
      </c>
      <c r="N916" s="4" t="b">
        <v>0</v>
      </c>
      <c r="O916" s="4">
        <v>0</v>
      </c>
      <c r="P916" s="4" t="b">
        <v>0</v>
      </c>
      <c r="Q916" s="4" t="s">
        <v>8278</v>
      </c>
      <c r="R916" s="17">
        <f>E916/D916*100</f>
        <v>0</v>
      </c>
      <c r="S916">
        <f>AVERAGEIF(O:O,O916,E:E)</f>
        <v>0</v>
      </c>
      <c r="T916" t="str">
        <f t="shared" si="73"/>
        <v>music</v>
      </c>
      <c r="U916" t="str">
        <f t="shared" si="74"/>
        <v>jazz</v>
      </c>
    </row>
    <row r="917" spans="1:21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b">
        <f t="shared" si="70"/>
        <v>0</v>
      </c>
      <c r="G917" s="4" t="s">
        <v>8221</v>
      </c>
      <c r="H917" s="4" t="s">
        <v>8224</v>
      </c>
      <c r="I917" s="4" t="s">
        <v>8246</v>
      </c>
      <c r="J917" s="4">
        <v>1330577940</v>
      </c>
      <c r="K917" s="13">
        <f t="shared" si="71"/>
        <v>40969.040972222225</v>
      </c>
      <c r="L917" s="4">
        <v>1327853914</v>
      </c>
      <c r="M917" s="13">
        <f t="shared" si="72"/>
        <v>40937.51289351852</v>
      </c>
      <c r="N917" s="4" t="b">
        <v>0</v>
      </c>
      <c r="O917" s="4">
        <v>9</v>
      </c>
      <c r="P917" s="4" t="b">
        <v>0</v>
      </c>
      <c r="Q917" s="4" t="s">
        <v>8278</v>
      </c>
      <c r="R917" s="17">
        <f>E917/D917*100</f>
        <v>5.7692307692307692</v>
      </c>
      <c r="S917">
        <f>AVERAGEIF(O:O,O917,E:E)</f>
        <v>751.21245614035092</v>
      </c>
      <c r="T917" t="str">
        <f t="shared" si="73"/>
        <v>music</v>
      </c>
      <c r="U917" t="str">
        <f t="shared" si="74"/>
        <v>jazz</v>
      </c>
    </row>
    <row r="918" spans="1:21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b">
        <f t="shared" si="70"/>
        <v>0</v>
      </c>
      <c r="G918" s="4" t="s">
        <v>8221</v>
      </c>
      <c r="H918" s="4" t="s">
        <v>8224</v>
      </c>
      <c r="I918" s="4" t="s">
        <v>8246</v>
      </c>
      <c r="J918" s="4">
        <v>1287723600</v>
      </c>
      <c r="K918" s="13">
        <f t="shared" si="71"/>
        <v>40473.041666666672</v>
      </c>
      <c r="L918" s="4">
        <v>1284409734</v>
      </c>
      <c r="M918" s="13">
        <f t="shared" si="72"/>
        <v>40434.686736111114</v>
      </c>
      <c r="N918" s="4" t="b">
        <v>0</v>
      </c>
      <c r="O918" s="4">
        <v>0</v>
      </c>
      <c r="P918" s="4" t="b">
        <v>0</v>
      </c>
      <c r="Q918" s="4" t="s">
        <v>8278</v>
      </c>
      <c r="R918" s="17">
        <f>E918/D918*100</f>
        <v>0</v>
      </c>
      <c r="S918">
        <f>AVERAGEIF(O:O,O918,E:E)</f>
        <v>0</v>
      </c>
      <c r="T918" t="str">
        <f t="shared" si="73"/>
        <v>music</v>
      </c>
      <c r="U918" t="str">
        <f t="shared" si="74"/>
        <v>jazz</v>
      </c>
    </row>
    <row r="919" spans="1:21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b">
        <f t="shared" si="70"/>
        <v>0</v>
      </c>
      <c r="G919" s="4" t="s">
        <v>8221</v>
      </c>
      <c r="H919" s="4" t="s">
        <v>8224</v>
      </c>
      <c r="I919" s="4" t="s">
        <v>8246</v>
      </c>
      <c r="J919" s="4">
        <v>1405305000</v>
      </c>
      <c r="K919" s="13">
        <f t="shared" si="71"/>
        <v>41833.9375</v>
      </c>
      <c r="L919" s="4">
        <v>1402612730</v>
      </c>
      <c r="M919" s="13">
        <f t="shared" si="72"/>
        <v>41802.776967592596</v>
      </c>
      <c r="N919" s="4" t="b">
        <v>0</v>
      </c>
      <c r="O919" s="4">
        <v>1</v>
      </c>
      <c r="P919" s="4" t="b">
        <v>0</v>
      </c>
      <c r="Q919" s="4" t="s">
        <v>8278</v>
      </c>
      <c r="R919" s="17">
        <f>E919/D919*100</f>
        <v>0.6</v>
      </c>
      <c r="S919">
        <f>AVERAGEIF(O:O,O919,E:E)</f>
        <v>50.223295454545458</v>
      </c>
      <c r="T919" t="str">
        <f t="shared" si="73"/>
        <v>music</v>
      </c>
      <c r="U919" t="str">
        <f t="shared" si="74"/>
        <v>jazz</v>
      </c>
    </row>
    <row r="920" spans="1:21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b">
        <f t="shared" si="70"/>
        <v>0</v>
      </c>
      <c r="G920" s="4" t="s">
        <v>8221</v>
      </c>
      <c r="H920" s="4" t="s">
        <v>8225</v>
      </c>
      <c r="I920" s="4" t="s">
        <v>8247</v>
      </c>
      <c r="J920" s="4">
        <v>1417474761</v>
      </c>
      <c r="K920" s="13">
        <f t="shared" si="71"/>
        <v>41974.791215277779</v>
      </c>
      <c r="L920" s="4">
        <v>1414879161</v>
      </c>
      <c r="M920" s="13">
        <f t="shared" si="72"/>
        <v>41944.749548611115</v>
      </c>
      <c r="N920" s="4" t="b">
        <v>0</v>
      </c>
      <c r="O920" s="4">
        <v>10</v>
      </c>
      <c r="P920" s="4" t="b">
        <v>0</v>
      </c>
      <c r="Q920" s="4" t="s">
        <v>8278</v>
      </c>
      <c r="R920" s="17">
        <f>E920/D920*100</f>
        <v>5.0256410256410255</v>
      </c>
      <c r="S920">
        <f>AVERAGEIF(O:O,O920,E:E)</f>
        <v>842.98978723404264</v>
      </c>
      <c r="T920" t="str">
        <f t="shared" si="73"/>
        <v>music</v>
      </c>
      <c r="U920" t="str">
        <f t="shared" si="74"/>
        <v>jazz</v>
      </c>
    </row>
    <row r="921" spans="1:21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b">
        <f t="shared" si="70"/>
        <v>0</v>
      </c>
      <c r="G921" s="4" t="s">
        <v>8221</v>
      </c>
      <c r="H921" s="4" t="s">
        <v>8224</v>
      </c>
      <c r="I921" s="4" t="s">
        <v>8246</v>
      </c>
      <c r="J921" s="4">
        <v>1355930645</v>
      </c>
      <c r="K921" s="13">
        <f t="shared" si="71"/>
        <v>41262.475057870375</v>
      </c>
      <c r="L921" s="4">
        <v>1352906645</v>
      </c>
      <c r="M921" s="13">
        <f t="shared" si="72"/>
        <v>41227.475057870375</v>
      </c>
      <c r="N921" s="4" t="b">
        <v>0</v>
      </c>
      <c r="O921" s="4">
        <v>1</v>
      </c>
      <c r="P921" s="4" t="b">
        <v>0</v>
      </c>
      <c r="Q921" s="4" t="s">
        <v>8278</v>
      </c>
      <c r="R921" s="17">
        <f>E921/D921*100</f>
        <v>0.5</v>
      </c>
      <c r="S921">
        <f>AVERAGEIF(O:O,O921,E:E)</f>
        <v>50.223295454545458</v>
      </c>
      <c r="T921" t="str">
        <f t="shared" si="73"/>
        <v>music</v>
      </c>
      <c r="U921" t="str">
        <f t="shared" si="74"/>
        <v>jazz</v>
      </c>
    </row>
    <row r="922" spans="1:21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b">
        <f t="shared" si="70"/>
        <v>0</v>
      </c>
      <c r="G922" s="4" t="s">
        <v>8221</v>
      </c>
      <c r="H922" s="4" t="s">
        <v>8224</v>
      </c>
      <c r="I922" s="4" t="s">
        <v>8246</v>
      </c>
      <c r="J922" s="4">
        <v>1384448822</v>
      </c>
      <c r="K922" s="13">
        <f t="shared" si="71"/>
        <v>41592.54655092593</v>
      </c>
      <c r="L922" s="4">
        <v>1381853222</v>
      </c>
      <c r="M922" s="13">
        <f t="shared" si="72"/>
        <v>41562.504884259266</v>
      </c>
      <c r="N922" s="4" t="b">
        <v>0</v>
      </c>
      <c r="O922" s="4">
        <v>0</v>
      </c>
      <c r="P922" s="4" t="b">
        <v>0</v>
      </c>
      <c r="Q922" s="4" t="s">
        <v>8278</v>
      </c>
      <c r="R922" s="17">
        <f>E922/D922*100</f>
        <v>0</v>
      </c>
      <c r="S922">
        <f>AVERAGEIF(O:O,O922,E:E)</f>
        <v>0</v>
      </c>
      <c r="T922" t="str">
        <f t="shared" si="73"/>
        <v>music</v>
      </c>
      <c r="U922" t="str">
        <f t="shared" si="74"/>
        <v>jazz</v>
      </c>
    </row>
    <row r="923" spans="1:21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b">
        <f t="shared" si="70"/>
        <v>0</v>
      </c>
      <c r="G923" s="4" t="s">
        <v>8221</v>
      </c>
      <c r="H923" s="4" t="s">
        <v>8224</v>
      </c>
      <c r="I923" s="4" t="s">
        <v>8246</v>
      </c>
      <c r="J923" s="4">
        <v>1323666376</v>
      </c>
      <c r="K923" s="13">
        <f t="shared" si="71"/>
        <v>40889.046018518522</v>
      </c>
      <c r="L923" s="4">
        <v>1320033976</v>
      </c>
      <c r="M923" s="13">
        <f t="shared" si="72"/>
        <v>40847.004351851851</v>
      </c>
      <c r="N923" s="4" t="b">
        <v>0</v>
      </c>
      <c r="O923" s="4">
        <v>20</v>
      </c>
      <c r="P923" s="4" t="b">
        <v>0</v>
      </c>
      <c r="Q923" s="4" t="s">
        <v>8278</v>
      </c>
      <c r="R923" s="17">
        <f>E923/D923*100</f>
        <v>30.9</v>
      </c>
      <c r="S923">
        <f>AVERAGEIF(O:O,O923,E:E)</f>
        <v>1494.1595454545457</v>
      </c>
      <c r="T923" t="str">
        <f t="shared" si="73"/>
        <v>music</v>
      </c>
      <c r="U923" t="str">
        <f t="shared" si="74"/>
        <v>jazz</v>
      </c>
    </row>
    <row r="924" spans="1:21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b">
        <f t="shared" si="70"/>
        <v>0</v>
      </c>
      <c r="G924" s="4" t="s">
        <v>8221</v>
      </c>
      <c r="H924" s="4" t="s">
        <v>8224</v>
      </c>
      <c r="I924" s="4" t="s">
        <v>8246</v>
      </c>
      <c r="J924" s="4">
        <v>1412167393</v>
      </c>
      <c r="K924" s="13">
        <f t="shared" si="71"/>
        <v>41913.363344907411</v>
      </c>
      <c r="L924" s="4">
        <v>1409143393</v>
      </c>
      <c r="M924" s="13">
        <f t="shared" si="72"/>
        <v>41878.363344907411</v>
      </c>
      <c r="N924" s="4" t="b">
        <v>0</v>
      </c>
      <c r="O924" s="4">
        <v>30</v>
      </c>
      <c r="P924" s="4" t="b">
        <v>0</v>
      </c>
      <c r="Q924" s="4" t="s">
        <v>8278</v>
      </c>
      <c r="R924" s="17">
        <f>E924/D924*100</f>
        <v>21.037037037037038</v>
      </c>
      <c r="S924">
        <f>AVERAGEIF(O:O,O924,E:E)</f>
        <v>2533.3331250000001</v>
      </c>
      <c r="T924" t="str">
        <f t="shared" si="73"/>
        <v>music</v>
      </c>
      <c r="U924" t="str">
        <f t="shared" si="74"/>
        <v>jazz</v>
      </c>
    </row>
    <row r="925" spans="1:21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b">
        <f t="shared" si="70"/>
        <v>0</v>
      </c>
      <c r="G925" s="4" t="s">
        <v>8221</v>
      </c>
      <c r="H925" s="4" t="s">
        <v>8224</v>
      </c>
      <c r="I925" s="4" t="s">
        <v>8246</v>
      </c>
      <c r="J925" s="4">
        <v>1416614523</v>
      </c>
      <c r="K925" s="13">
        <f t="shared" si="71"/>
        <v>41964.834756944452</v>
      </c>
      <c r="L925" s="4">
        <v>1414018923</v>
      </c>
      <c r="M925" s="13">
        <f t="shared" si="72"/>
        <v>41934.793090277781</v>
      </c>
      <c r="N925" s="4" t="b">
        <v>0</v>
      </c>
      <c r="O925" s="4">
        <v>6</v>
      </c>
      <c r="P925" s="4" t="b">
        <v>0</v>
      </c>
      <c r="Q925" s="4" t="s">
        <v>8278</v>
      </c>
      <c r="R925" s="17">
        <f>E925/D925*100</f>
        <v>2.1999999999999997</v>
      </c>
      <c r="S925">
        <f>AVERAGEIF(O:O,O925,E:E)</f>
        <v>740.04042857142861</v>
      </c>
      <c r="T925" t="str">
        <f t="shared" si="73"/>
        <v>music</v>
      </c>
      <c r="U925" t="str">
        <f t="shared" si="74"/>
        <v>jazz</v>
      </c>
    </row>
    <row r="926" spans="1:21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b">
        <f t="shared" si="70"/>
        <v>0</v>
      </c>
      <c r="G926" s="4" t="s">
        <v>8221</v>
      </c>
      <c r="H926" s="4" t="s">
        <v>8224</v>
      </c>
      <c r="I926" s="4" t="s">
        <v>8246</v>
      </c>
      <c r="J926" s="4">
        <v>1360795069</v>
      </c>
      <c r="K926" s="13">
        <f t="shared" si="71"/>
        <v>41318.776261574079</v>
      </c>
      <c r="L926" s="4">
        <v>1358203069</v>
      </c>
      <c r="M926" s="13">
        <f t="shared" si="72"/>
        <v>41288.776261574079</v>
      </c>
      <c r="N926" s="4" t="b">
        <v>0</v>
      </c>
      <c r="O926" s="4">
        <v>15</v>
      </c>
      <c r="P926" s="4" t="b">
        <v>0</v>
      </c>
      <c r="Q926" s="4" t="s">
        <v>8278</v>
      </c>
      <c r="R926" s="17">
        <f>E926/D926*100</f>
        <v>10.9</v>
      </c>
      <c r="S926">
        <f>AVERAGEIF(O:O,O926,E:E)</f>
        <v>2424.782608695652</v>
      </c>
      <c r="T926" t="str">
        <f t="shared" si="73"/>
        <v>music</v>
      </c>
      <c r="U926" t="str">
        <f t="shared" si="74"/>
        <v>jazz</v>
      </c>
    </row>
    <row r="927" spans="1:21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b">
        <f t="shared" si="70"/>
        <v>0</v>
      </c>
      <c r="G927" s="4" t="s">
        <v>8221</v>
      </c>
      <c r="H927" s="4" t="s">
        <v>8224</v>
      </c>
      <c r="I927" s="4" t="s">
        <v>8246</v>
      </c>
      <c r="J927" s="4">
        <v>1385590111</v>
      </c>
      <c r="K927" s="13">
        <f t="shared" si="71"/>
        <v>41605.755914351852</v>
      </c>
      <c r="L927" s="4">
        <v>1382994511</v>
      </c>
      <c r="M927" s="13">
        <f t="shared" si="72"/>
        <v>41575.714247685188</v>
      </c>
      <c r="N927" s="4" t="b">
        <v>0</v>
      </c>
      <c r="O927" s="4">
        <v>5</v>
      </c>
      <c r="P927" s="4" t="b">
        <v>0</v>
      </c>
      <c r="Q927" s="4" t="s">
        <v>8278</v>
      </c>
      <c r="R927" s="17">
        <f>E927/D927*100</f>
        <v>2.666666666666667</v>
      </c>
      <c r="S927">
        <f>AVERAGEIF(O:O,O927,E:E)</f>
        <v>347.37</v>
      </c>
      <c r="T927" t="str">
        <f t="shared" si="73"/>
        <v>music</v>
      </c>
      <c r="U927" t="str">
        <f t="shared" si="74"/>
        <v>jazz</v>
      </c>
    </row>
    <row r="928" spans="1:21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b">
        <f t="shared" si="70"/>
        <v>0</v>
      </c>
      <c r="G928" s="4" t="s">
        <v>8221</v>
      </c>
      <c r="H928" s="4" t="s">
        <v>8224</v>
      </c>
      <c r="I928" s="4" t="s">
        <v>8246</v>
      </c>
      <c r="J928" s="4">
        <v>1278628800</v>
      </c>
      <c r="K928" s="13">
        <f t="shared" si="71"/>
        <v>40367.777777777781</v>
      </c>
      <c r="L928" s="4">
        <v>1276043330</v>
      </c>
      <c r="M928" s="13">
        <f t="shared" si="72"/>
        <v>40337.853356481486</v>
      </c>
      <c r="N928" s="4" t="b">
        <v>0</v>
      </c>
      <c r="O928" s="4">
        <v>0</v>
      </c>
      <c r="P928" s="4" t="b">
        <v>0</v>
      </c>
      <c r="Q928" s="4" t="s">
        <v>8278</v>
      </c>
      <c r="R928" s="17">
        <f>E928/D928*100</f>
        <v>0</v>
      </c>
      <c r="S928">
        <f>AVERAGEIF(O:O,O928,E:E)</f>
        <v>0</v>
      </c>
      <c r="T928" t="str">
        <f t="shared" si="73"/>
        <v>music</v>
      </c>
      <c r="U928" t="str">
        <f t="shared" si="74"/>
        <v>jazz</v>
      </c>
    </row>
    <row r="929" spans="1:21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b">
        <f t="shared" si="70"/>
        <v>0</v>
      </c>
      <c r="G929" s="4" t="s">
        <v>8221</v>
      </c>
      <c r="H929" s="4" t="s">
        <v>8224</v>
      </c>
      <c r="I929" s="4" t="s">
        <v>8246</v>
      </c>
      <c r="J929" s="4">
        <v>1337024695</v>
      </c>
      <c r="K929" s="13">
        <f t="shared" si="71"/>
        <v>41043.656192129631</v>
      </c>
      <c r="L929" s="4">
        <v>1334432695</v>
      </c>
      <c r="M929" s="13">
        <f t="shared" si="72"/>
        <v>41013.656192129631</v>
      </c>
      <c r="N929" s="4" t="b">
        <v>0</v>
      </c>
      <c r="O929" s="4">
        <v>0</v>
      </c>
      <c r="P929" s="4" t="b">
        <v>0</v>
      </c>
      <c r="Q929" s="4" t="s">
        <v>8278</v>
      </c>
      <c r="R929" s="17">
        <f>E929/D929*100</f>
        <v>0</v>
      </c>
      <c r="S929">
        <f>AVERAGEIF(O:O,O929,E:E)</f>
        <v>0</v>
      </c>
      <c r="T929" t="str">
        <f t="shared" si="73"/>
        <v>music</v>
      </c>
      <c r="U929" t="str">
        <f t="shared" si="74"/>
        <v>jazz</v>
      </c>
    </row>
    <row r="930" spans="1:21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b">
        <f t="shared" si="70"/>
        <v>0</v>
      </c>
      <c r="G930" s="4" t="s">
        <v>8221</v>
      </c>
      <c r="H930" s="4" t="s">
        <v>8224</v>
      </c>
      <c r="I930" s="4" t="s">
        <v>8246</v>
      </c>
      <c r="J930" s="4">
        <v>1353196800</v>
      </c>
      <c r="K930" s="13">
        <f t="shared" si="71"/>
        <v>41230.833333333336</v>
      </c>
      <c r="L930" s="4">
        <v>1348864913</v>
      </c>
      <c r="M930" s="13">
        <f t="shared" si="72"/>
        <v>41180.695752314816</v>
      </c>
      <c r="N930" s="4" t="b">
        <v>0</v>
      </c>
      <c r="O930" s="4">
        <v>28</v>
      </c>
      <c r="P930" s="4" t="b">
        <v>0</v>
      </c>
      <c r="Q930" s="4" t="s">
        <v>8278</v>
      </c>
      <c r="R930" s="17">
        <f>E930/D930*100</f>
        <v>10.86206896551724</v>
      </c>
      <c r="S930">
        <f>AVERAGEIF(O:O,O930,E:E)</f>
        <v>3472.1178947368426</v>
      </c>
      <c r="T930" t="str">
        <f t="shared" si="73"/>
        <v>music</v>
      </c>
      <c r="U930" t="str">
        <f t="shared" si="74"/>
        <v>jazz</v>
      </c>
    </row>
    <row r="931" spans="1:21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b">
        <f t="shared" si="70"/>
        <v>0</v>
      </c>
      <c r="G931" s="4" t="s">
        <v>8221</v>
      </c>
      <c r="H931" s="4" t="s">
        <v>8224</v>
      </c>
      <c r="I931" s="4" t="s">
        <v>8246</v>
      </c>
      <c r="J931" s="4">
        <v>1333946569</v>
      </c>
      <c r="K931" s="13">
        <f t="shared" si="71"/>
        <v>41008.029733796298</v>
      </c>
      <c r="L931" s="4">
        <v>1331358169</v>
      </c>
      <c r="M931" s="13">
        <f t="shared" si="72"/>
        <v>40978.071400462963</v>
      </c>
      <c r="N931" s="4" t="b">
        <v>0</v>
      </c>
      <c r="O931" s="4">
        <v>0</v>
      </c>
      <c r="P931" s="4" t="b">
        <v>0</v>
      </c>
      <c r="Q931" s="4" t="s">
        <v>8278</v>
      </c>
      <c r="R931" s="17">
        <f>E931/D931*100</f>
        <v>0</v>
      </c>
      <c r="S931">
        <f>AVERAGEIF(O:O,O931,E:E)</f>
        <v>0</v>
      </c>
      <c r="T931" t="str">
        <f t="shared" si="73"/>
        <v>music</v>
      </c>
      <c r="U931" t="str">
        <f t="shared" si="74"/>
        <v>jazz</v>
      </c>
    </row>
    <row r="932" spans="1:21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b">
        <f t="shared" si="70"/>
        <v>0</v>
      </c>
      <c r="G932" s="4" t="s">
        <v>8221</v>
      </c>
      <c r="H932" s="4" t="s">
        <v>8224</v>
      </c>
      <c r="I932" s="4" t="s">
        <v>8246</v>
      </c>
      <c r="J932" s="4">
        <v>1277501520</v>
      </c>
      <c r="K932" s="13">
        <f t="shared" si="71"/>
        <v>40354.730555555558</v>
      </c>
      <c r="L932" s="4">
        <v>1273874306</v>
      </c>
      <c r="M932" s="13">
        <f t="shared" si="72"/>
        <v>40312.748912037037</v>
      </c>
      <c r="N932" s="4" t="b">
        <v>0</v>
      </c>
      <c r="O932" s="4">
        <v>5</v>
      </c>
      <c r="P932" s="4" t="b">
        <v>0</v>
      </c>
      <c r="Q932" s="4" t="s">
        <v>8278</v>
      </c>
      <c r="R932" s="17">
        <f>E932/D932*100</f>
        <v>38.333333333333336</v>
      </c>
      <c r="S932">
        <f>AVERAGEIF(O:O,O932,E:E)</f>
        <v>347.37</v>
      </c>
      <c r="T932" t="str">
        <f t="shared" si="73"/>
        <v>music</v>
      </c>
      <c r="U932" t="str">
        <f t="shared" si="74"/>
        <v>jazz</v>
      </c>
    </row>
    <row r="933" spans="1:21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b">
        <f t="shared" si="70"/>
        <v>0</v>
      </c>
      <c r="G933" s="4" t="s">
        <v>8221</v>
      </c>
      <c r="H933" s="4" t="s">
        <v>8225</v>
      </c>
      <c r="I933" s="4" t="s">
        <v>8247</v>
      </c>
      <c r="J933" s="4">
        <v>1395007200</v>
      </c>
      <c r="K933" s="13">
        <f t="shared" si="71"/>
        <v>41714.75</v>
      </c>
      <c r="L933" s="4">
        <v>1392021502</v>
      </c>
      <c r="M933" s="13">
        <f t="shared" si="72"/>
        <v>41680.19331018519</v>
      </c>
      <c r="N933" s="4" t="b">
        <v>0</v>
      </c>
      <c r="O933" s="4">
        <v>7</v>
      </c>
      <c r="P933" s="4" t="b">
        <v>0</v>
      </c>
      <c r="Q933" s="4" t="s">
        <v>8278</v>
      </c>
      <c r="R933" s="17">
        <f>E933/D933*100</f>
        <v>6.5500000000000007</v>
      </c>
      <c r="S933">
        <f>AVERAGEIF(O:O,O933,E:E)</f>
        <v>705.95522388059703</v>
      </c>
      <c r="T933" t="str">
        <f t="shared" si="73"/>
        <v>music</v>
      </c>
      <c r="U933" t="str">
        <f t="shared" si="74"/>
        <v>jazz</v>
      </c>
    </row>
    <row r="934" spans="1:21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b">
        <f t="shared" si="70"/>
        <v>0</v>
      </c>
      <c r="G934" s="4" t="s">
        <v>8221</v>
      </c>
      <c r="H934" s="4" t="s">
        <v>8224</v>
      </c>
      <c r="I934" s="4" t="s">
        <v>8246</v>
      </c>
      <c r="J934" s="4">
        <v>1363990545</v>
      </c>
      <c r="K934" s="13">
        <f t="shared" si="71"/>
        <v>41355.760937500003</v>
      </c>
      <c r="L934" s="4">
        <v>1360106145</v>
      </c>
      <c r="M934" s="13">
        <f t="shared" si="72"/>
        <v>41310.802604166667</v>
      </c>
      <c r="N934" s="4" t="b">
        <v>0</v>
      </c>
      <c r="O934" s="4">
        <v>30</v>
      </c>
      <c r="P934" s="4" t="b">
        <v>0</v>
      </c>
      <c r="Q934" s="4" t="s">
        <v>8278</v>
      </c>
      <c r="R934" s="17">
        <f>E934/D934*100</f>
        <v>14.536842105263158</v>
      </c>
      <c r="S934">
        <f>AVERAGEIF(O:O,O934,E:E)</f>
        <v>2533.3331250000001</v>
      </c>
      <c r="T934" t="str">
        <f t="shared" si="73"/>
        <v>music</v>
      </c>
      <c r="U934" t="str">
        <f t="shared" si="74"/>
        <v>jazz</v>
      </c>
    </row>
    <row r="935" spans="1:21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b">
        <f t="shared" si="70"/>
        <v>0</v>
      </c>
      <c r="G935" s="4" t="s">
        <v>8221</v>
      </c>
      <c r="H935" s="4" t="s">
        <v>8224</v>
      </c>
      <c r="I935" s="4" t="s">
        <v>8246</v>
      </c>
      <c r="J935" s="4">
        <v>1399867409</v>
      </c>
      <c r="K935" s="13">
        <f t="shared" si="71"/>
        <v>41771.002418981487</v>
      </c>
      <c r="L935" s="4">
        <v>1394683409</v>
      </c>
      <c r="M935" s="13">
        <f t="shared" si="72"/>
        <v>41711.002418981487</v>
      </c>
      <c r="N935" s="4" t="b">
        <v>0</v>
      </c>
      <c r="O935" s="4">
        <v>2</v>
      </c>
      <c r="P935" s="4" t="b">
        <v>0</v>
      </c>
      <c r="Q935" s="4" t="s">
        <v>8278</v>
      </c>
      <c r="R935" s="17">
        <f>E935/D935*100</f>
        <v>6</v>
      </c>
      <c r="S935">
        <f>AVERAGEIF(O:O,O935,E:E)</f>
        <v>91.389593023255813</v>
      </c>
      <c r="T935" t="str">
        <f t="shared" si="73"/>
        <v>music</v>
      </c>
      <c r="U935" t="str">
        <f t="shared" si="74"/>
        <v>jazz</v>
      </c>
    </row>
    <row r="936" spans="1:21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b">
        <f t="shared" si="70"/>
        <v>0</v>
      </c>
      <c r="G936" s="4" t="s">
        <v>8221</v>
      </c>
      <c r="H936" s="4" t="s">
        <v>8229</v>
      </c>
      <c r="I936" s="4" t="s">
        <v>8251</v>
      </c>
      <c r="J936" s="4">
        <v>1399183200</v>
      </c>
      <c r="K936" s="13">
        <f t="shared" si="71"/>
        <v>41763.083333333336</v>
      </c>
      <c r="L936" s="4">
        <v>1396633284</v>
      </c>
      <c r="M936" s="13">
        <f t="shared" si="72"/>
        <v>41733.570416666669</v>
      </c>
      <c r="N936" s="4" t="b">
        <v>0</v>
      </c>
      <c r="O936" s="4">
        <v>30</v>
      </c>
      <c r="P936" s="4" t="b">
        <v>0</v>
      </c>
      <c r="Q936" s="4" t="s">
        <v>8278</v>
      </c>
      <c r="R936" s="17">
        <f>E936/D936*100</f>
        <v>30.4</v>
      </c>
      <c r="S936">
        <f>AVERAGEIF(O:O,O936,E:E)</f>
        <v>2533.3331250000001</v>
      </c>
      <c r="T936" t="str">
        <f t="shared" si="73"/>
        <v>music</v>
      </c>
      <c r="U936" t="str">
        <f t="shared" si="74"/>
        <v>jazz</v>
      </c>
    </row>
    <row r="937" spans="1:21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b">
        <f t="shared" si="70"/>
        <v>0</v>
      </c>
      <c r="G937" s="4" t="s">
        <v>8221</v>
      </c>
      <c r="H937" s="4" t="s">
        <v>8224</v>
      </c>
      <c r="I937" s="4" t="s">
        <v>8246</v>
      </c>
      <c r="J937" s="4">
        <v>1454054429</v>
      </c>
      <c r="K937" s="13">
        <f t="shared" si="71"/>
        <v>42398.167002314818</v>
      </c>
      <c r="L937" s="4">
        <v>1451462429</v>
      </c>
      <c r="M937" s="13">
        <f t="shared" si="72"/>
        <v>42368.167002314818</v>
      </c>
      <c r="N937" s="4" t="b">
        <v>0</v>
      </c>
      <c r="O937" s="4">
        <v>2</v>
      </c>
      <c r="P937" s="4" t="b">
        <v>0</v>
      </c>
      <c r="Q937" s="4" t="s">
        <v>8278</v>
      </c>
      <c r="R937" s="17">
        <f>E937/D937*100</f>
        <v>1.4285714285714286</v>
      </c>
      <c r="S937">
        <f>AVERAGEIF(O:O,O937,E:E)</f>
        <v>91.389593023255813</v>
      </c>
      <c r="T937" t="str">
        <f t="shared" si="73"/>
        <v>music</v>
      </c>
      <c r="U937" t="str">
        <f t="shared" si="74"/>
        <v>jazz</v>
      </c>
    </row>
    <row r="938" spans="1:21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b">
        <f t="shared" si="70"/>
        <v>0</v>
      </c>
      <c r="G938" s="4" t="s">
        <v>8221</v>
      </c>
      <c r="H938" s="4" t="s">
        <v>8224</v>
      </c>
      <c r="I938" s="4" t="s">
        <v>8246</v>
      </c>
      <c r="J938" s="4">
        <v>1326916800</v>
      </c>
      <c r="K938" s="13">
        <f t="shared" si="71"/>
        <v>40926.666666666672</v>
      </c>
      <c r="L938" s="4">
        <v>1323131689</v>
      </c>
      <c r="M938" s="13">
        <f t="shared" si="72"/>
        <v>40882.857511574075</v>
      </c>
      <c r="N938" s="4" t="b">
        <v>0</v>
      </c>
      <c r="O938" s="4">
        <v>0</v>
      </c>
      <c r="P938" s="4" t="b">
        <v>0</v>
      </c>
      <c r="Q938" s="4" t="s">
        <v>8278</v>
      </c>
      <c r="R938" s="17">
        <f>E938/D938*100</f>
        <v>0</v>
      </c>
      <c r="S938">
        <f>AVERAGEIF(O:O,O938,E:E)</f>
        <v>0</v>
      </c>
      <c r="T938" t="str">
        <f t="shared" si="73"/>
        <v>music</v>
      </c>
      <c r="U938" t="str">
        <f t="shared" si="74"/>
        <v>jazz</v>
      </c>
    </row>
    <row r="939" spans="1:21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b">
        <f t="shared" si="70"/>
        <v>0</v>
      </c>
      <c r="G939" s="4" t="s">
        <v>8221</v>
      </c>
      <c r="H939" s="4" t="s">
        <v>8224</v>
      </c>
      <c r="I939" s="4" t="s">
        <v>8246</v>
      </c>
      <c r="J939" s="4">
        <v>1383509357</v>
      </c>
      <c r="K939" s="13">
        <f t="shared" si="71"/>
        <v>41581.673113425932</v>
      </c>
      <c r="L939" s="4">
        <v>1380913757</v>
      </c>
      <c r="M939" s="13">
        <f t="shared" si="72"/>
        <v>41551.63144675926</v>
      </c>
      <c r="N939" s="4" t="b">
        <v>0</v>
      </c>
      <c r="O939" s="4">
        <v>2</v>
      </c>
      <c r="P939" s="4" t="b">
        <v>0</v>
      </c>
      <c r="Q939" s="4" t="s">
        <v>8278</v>
      </c>
      <c r="R939" s="17">
        <f>E939/D939*100</f>
        <v>1.1428571428571428</v>
      </c>
      <c r="S939">
        <f>AVERAGEIF(O:O,O939,E:E)</f>
        <v>91.389593023255813</v>
      </c>
      <c r="T939" t="str">
        <f t="shared" si="73"/>
        <v>music</v>
      </c>
      <c r="U939" t="str">
        <f t="shared" si="74"/>
        <v>jazz</v>
      </c>
    </row>
    <row r="940" spans="1:21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b">
        <f t="shared" si="70"/>
        <v>0</v>
      </c>
      <c r="G940" s="4" t="s">
        <v>8221</v>
      </c>
      <c r="H940" s="4" t="s">
        <v>8224</v>
      </c>
      <c r="I940" s="4" t="s">
        <v>8246</v>
      </c>
      <c r="J940" s="4">
        <v>1346585448</v>
      </c>
      <c r="K940" s="13">
        <f t="shared" si="71"/>
        <v>41154.313055555562</v>
      </c>
      <c r="L940" s="4">
        <v>1343993448</v>
      </c>
      <c r="M940" s="13">
        <f t="shared" si="72"/>
        <v>41124.313055555562</v>
      </c>
      <c r="N940" s="4" t="b">
        <v>0</v>
      </c>
      <c r="O940" s="4">
        <v>1</v>
      </c>
      <c r="P940" s="4" t="b">
        <v>0</v>
      </c>
      <c r="Q940" s="4" t="s">
        <v>8278</v>
      </c>
      <c r="R940" s="17">
        <f>E940/D940*100</f>
        <v>0.35714285714285715</v>
      </c>
      <c r="S940">
        <f>AVERAGEIF(O:O,O940,E:E)</f>
        <v>50.223295454545458</v>
      </c>
      <c r="T940" t="str">
        <f t="shared" si="73"/>
        <v>music</v>
      </c>
      <c r="U940" t="str">
        <f t="shared" si="74"/>
        <v>jazz</v>
      </c>
    </row>
    <row r="941" spans="1:21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b">
        <f t="shared" si="70"/>
        <v>0</v>
      </c>
      <c r="G941" s="4" t="s">
        <v>8221</v>
      </c>
      <c r="H941" s="4" t="s">
        <v>8224</v>
      </c>
      <c r="I941" s="4" t="s">
        <v>8246</v>
      </c>
      <c r="J941" s="4">
        <v>1372622280</v>
      </c>
      <c r="K941" s="13">
        <f t="shared" si="71"/>
        <v>41455.665277777778</v>
      </c>
      <c r="L941" s="4">
        <v>1369246738</v>
      </c>
      <c r="M941" s="13">
        <f t="shared" si="72"/>
        <v>41416.596504629633</v>
      </c>
      <c r="N941" s="4" t="b">
        <v>0</v>
      </c>
      <c r="O941" s="4">
        <v>2</v>
      </c>
      <c r="P941" s="4" t="b">
        <v>0</v>
      </c>
      <c r="Q941" s="4" t="s">
        <v>8278</v>
      </c>
      <c r="R941" s="17">
        <f>E941/D941*100</f>
        <v>1.4545454545454546</v>
      </c>
      <c r="S941">
        <f>AVERAGEIF(O:O,O941,E:E)</f>
        <v>91.389593023255813</v>
      </c>
      <c r="T941" t="str">
        <f t="shared" si="73"/>
        <v>music</v>
      </c>
      <c r="U941" t="str">
        <f t="shared" si="74"/>
        <v>jazz</v>
      </c>
    </row>
    <row r="942" spans="1:21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b">
        <f t="shared" si="70"/>
        <v>0</v>
      </c>
      <c r="G942" s="4" t="s">
        <v>8221</v>
      </c>
      <c r="H942" s="4" t="s">
        <v>8224</v>
      </c>
      <c r="I942" s="4" t="s">
        <v>8246</v>
      </c>
      <c r="J942" s="4">
        <v>1439251926</v>
      </c>
      <c r="K942" s="13">
        <f t="shared" si="71"/>
        <v>42226.841736111113</v>
      </c>
      <c r="L942" s="4">
        <v>1435363926</v>
      </c>
      <c r="M942" s="13">
        <f t="shared" si="72"/>
        <v>42181.841736111113</v>
      </c>
      <c r="N942" s="4" t="b">
        <v>0</v>
      </c>
      <c r="O942" s="4">
        <v>14</v>
      </c>
      <c r="P942" s="4" t="b">
        <v>0</v>
      </c>
      <c r="Q942" s="4" t="s">
        <v>8273</v>
      </c>
      <c r="R942" s="17">
        <f>E942/D942*100</f>
        <v>17.155555555555555</v>
      </c>
      <c r="S942">
        <f>AVERAGEIF(O:O,O942,E:E)</f>
        <v>1006.2454545454545</v>
      </c>
      <c r="T942" t="str">
        <f t="shared" si="73"/>
        <v>technology</v>
      </c>
      <c r="U942" t="str">
        <f t="shared" si="74"/>
        <v>wearables</v>
      </c>
    </row>
    <row r="943" spans="1:21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b">
        <f t="shared" si="70"/>
        <v>0</v>
      </c>
      <c r="G943" s="4" t="s">
        <v>8221</v>
      </c>
      <c r="H943" s="4" t="s">
        <v>8224</v>
      </c>
      <c r="I943" s="4" t="s">
        <v>8246</v>
      </c>
      <c r="J943" s="4">
        <v>1486693145</v>
      </c>
      <c r="K943" s="13">
        <f t="shared" si="71"/>
        <v>42775.929918981485</v>
      </c>
      <c r="L943" s="4">
        <v>1484101145</v>
      </c>
      <c r="M943" s="13">
        <f t="shared" si="72"/>
        <v>42745.929918981485</v>
      </c>
      <c r="N943" s="4" t="b">
        <v>0</v>
      </c>
      <c r="O943" s="4">
        <v>31</v>
      </c>
      <c r="P943" s="4" t="b">
        <v>0</v>
      </c>
      <c r="Q943" s="4" t="s">
        <v>8273</v>
      </c>
      <c r="R943" s="17">
        <f>E943/D943*100</f>
        <v>2.3220000000000001</v>
      </c>
      <c r="S943">
        <f>AVERAGEIF(O:O,O943,E:E)</f>
        <v>2489.3351851851853</v>
      </c>
      <c r="T943" t="str">
        <f t="shared" si="73"/>
        <v>technology</v>
      </c>
      <c r="U943" t="str">
        <f t="shared" si="74"/>
        <v>wearables</v>
      </c>
    </row>
    <row r="944" spans="1:21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b">
        <f t="shared" si="70"/>
        <v>0</v>
      </c>
      <c r="G944" s="4" t="s">
        <v>8221</v>
      </c>
      <c r="H944" s="4" t="s">
        <v>8224</v>
      </c>
      <c r="I944" s="4" t="s">
        <v>8246</v>
      </c>
      <c r="J944" s="4">
        <v>1455826460</v>
      </c>
      <c r="K944" s="13">
        <f t="shared" si="71"/>
        <v>42418.676620370366</v>
      </c>
      <c r="L944" s="4">
        <v>1452716060</v>
      </c>
      <c r="M944" s="13">
        <f t="shared" si="72"/>
        <v>42382.676620370366</v>
      </c>
      <c r="N944" s="4" t="b">
        <v>0</v>
      </c>
      <c r="O944" s="4">
        <v>16</v>
      </c>
      <c r="P944" s="4" t="b">
        <v>0</v>
      </c>
      <c r="Q944" s="4" t="s">
        <v>8273</v>
      </c>
      <c r="R944" s="17">
        <f>E944/D944*100</f>
        <v>8.9066666666666663</v>
      </c>
      <c r="S944">
        <f>AVERAGEIF(O:O,O944,E:E)</f>
        <v>1278.3540625000001</v>
      </c>
      <c r="T944" t="str">
        <f t="shared" si="73"/>
        <v>technology</v>
      </c>
      <c r="U944" t="str">
        <f t="shared" si="74"/>
        <v>wearables</v>
      </c>
    </row>
    <row r="945" spans="1:21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b">
        <f t="shared" si="70"/>
        <v>0</v>
      </c>
      <c r="G945" s="4" t="s">
        <v>8221</v>
      </c>
      <c r="H945" s="4" t="s">
        <v>8224</v>
      </c>
      <c r="I945" s="4" t="s">
        <v>8246</v>
      </c>
      <c r="J945" s="4">
        <v>1480438905</v>
      </c>
      <c r="K945" s="13">
        <f t="shared" si="71"/>
        <v>42703.542881944442</v>
      </c>
      <c r="L945" s="4">
        <v>1477843305</v>
      </c>
      <c r="M945" s="13">
        <f t="shared" si="72"/>
        <v>42673.501215277785</v>
      </c>
      <c r="N945" s="4" t="b">
        <v>0</v>
      </c>
      <c r="O945" s="4">
        <v>12</v>
      </c>
      <c r="P945" s="4" t="b">
        <v>0</v>
      </c>
      <c r="Q945" s="4" t="s">
        <v>8273</v>
      </c>
      <c r="R945" s="17">
        <f>E945/D945*100</f>
        <v>9.6333333333333346</v>
      </c>
      <c r="S945">
        <f>AVERAGEIF(O:O,O945,E:E)</f>
        <v>1176.7069565217391</v>
      </c>
      <c r="T945" t="str">
        <f t="shared" si="73"/>
        <v>technology</v>
      </c>
      <c r="U945" t="str">
        <f t="shared" si="74"/>
        <v>wearables</v>
      </c>
    </row>
    <row r="946" spans="1:21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b">
        <f t="shared" si="70"/>
        <v>0</v>
      </c>
      <c r="G946" s="4" t="s">
        <v>8221</v>
      </c>
      <c r="H946" s="4" t="s">
        <v>8224</v>
      </c>
      <c r="I946" s="4" t="s">
        <v>8246</v>
      </c>
      <c r="J946" s="4">
        <v>1460988000</v>
      </c>
      <c r="K946" s="13">
        <f t="shared" si="71"/>
        <v>42478.416666666664</v>
      </c>
      <c r="L946" s="4">
        <v>1458050450</v>
      </c>
      <c r="M946" s="13">
        <f t="shared" si="72"/>
        <v>42444.417245370372</v>
      </c>
      <c r="N946" s="4" t="b">
        <v>0</v>
      </c>
      <c r="O946" s="4">
        <v>96</v>
      </c>
      <c r="P946" s="4" t="b">
        <v>0</v>
      </c>
      <c r="Q946" s="4" t="s">
        <v>8273</v>
      </c>
      <c r="R946" s="17">
        <f>E946/D946*100</f>
        <v>13.325999999999999</v>
      </c>
      <c r="S946">
        <f>AVERAGEIF(O:O,O946,E:E)</f>
        <v>9172.2071428571417</v>
      </c>
      <c r="T946" t="str">
        <f t="shared" si="73"/>
        <v>technology</v>
      </c>
      <c r="U946" t="str">
        <f t="shared" si="74"/>
        <v>wearables</v>
      </c>
    </row>
    <row r="947" spans="1:21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b">
        <f t="shared" si="70"/>
        <v>0</v>
      </c>
      <c r="G947" s="4" t="s">
        <v>8221</v>
      </c>
      <c r="H947" s="4" t="s">
        <v>8230</v>
      </c>
      <c r="I947" s="4" t="s">
        <v>8249</v>
      </c>
      <c r="J947" s="4">
        <v>1487462340</v>
      </c>
      <c r="K947" s="13">
        <f t="shared" si="71"/>
        <v>42784.832638888889</v>
      </c>
      <c r="L947" s="4">
        <v>1482958626</v>
      </c>
      <c r="M947" s="13">
        <f t="shared" si="72"/>
        <v>42732.706319444449</v>
      </c>
      <c r="N947" s="4" t="b">
        <v>0</v>
      </c>
      <c r="O947" s="4">
        <v>16</v>
      </c>
      <c r="P947" s="4" t="b">
        <v>0</v>
      </c>
      <c r="Q947" s="4" t="s">
        <v>8273</v>
      </c>
      <c r="R947" s="17">
        <f>E947/D947*100</f>
        <v>2.484</v>
      </c>
      <c r="S947">
        <f>AVERAGEIF(O:O,O947,E:E)</f>
        <v>1278.3540625000001</v>
      </c>
      <c r="T947" t="str">
        <f t="shared" si="73"/>
        <v>technology</v>
      </c>
      <c r="U947" t="str">
        <f t="shared" si="74"/>
        <v>wearables</v>
      </c>
    </row>
    <row r="948" spans="1:21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b">
        <f t="shared" si="70"/>
        <v>0</v>
      </c>
      <c r="G948" s="4" t="s">
        <v>8221</v>
      </c>
      <c r="H948" s="4" t="s">
        <v>8224</v>
      </c>
      <c r="I948" s="4" t="s">
        <v>8246</v>
      </c>
      <c r="J948" s="4">
        <v>1473444048</v>
      </c>
      <c r="K948" s="13">
        <f t="shared" si="71"/>
        <v>42622.58388888889</v>
      </c>
      <c r="L948" s="4">
        <v>1470852048</v>
      </c>
      <c r="M948" s="13">
        <f t="shared" si="72"/>
        <v>42592.58388888889</v>
      </c>
      <c r="N948" s="4" t="b">
        <v>0</v>
      </c>
      <c r="O948" s="4">
        <v>5</v>
      </c>
      <c r="P948" s="4" t="b">
        <v>0</v>
      </c>
      <c r="Q948" s="4" t="s">
        <v>8273</v>
      </c>
      <c r="R948" s="17">
        <f>E948/D948*100</f>
        <v>1.9066666666666665</v>
      </c>
      <c r="S948">
        <f>AVERAGEIF(O:O,O948,E:E)</f>
        <v>347.37</v>
      </c>
      <c r="T948" t="str">
        <f t="shared" si="73"/>
        <v>technology</v>
      </c>
      <c r="U948" t="str">
        <f t="shared" si="74"/>
        <v>wearables</v>
      </c>
    </row>
    <row r="949" spans="1:21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b">
        <f t="shared" si="70"/>
        <v>0</v>
      </c>
      <c r="G949" s="4" t="s">
        <v>8221</v>
      </c>
      <c r="H949" s="4" t="s">
        <v>8224</v>
      </c>
      <c r="I949" s="4" t="s">
        <v>8246</v>
      </c>
      <c r="J949" s="4">
        <v>1467312306</v>
      </c>
      <c r="K949" s="13">
        <f t="shared" si="71"/>
        <v>42551.614652777782</v>
      </c>
      <c r="L949" s="4">
        <v>1462128306</v>
      </c>
      <c r="M949" s="13">
        <f t="shared" si="72"/>
        <v>42491.614652777782</v>
      </c>
      <c r="N949" s="4" t="b">
        <v>0</v>
      </c>
      <c r="O949" s="4">
        <v>0</v>
      </c>
      <c r="P949" s="4" t="b">
        <v>0</v>
      </c>
      <c r="Q949" s="4" t="s">
        <v>8273</v>
      </c>
      <c r="R949" s="17">
        <f>E949/D949*100</f>
        <v>0</v>
      </c>
      <c r="S949">
        <f>AVERAGEIF(O:O,O949,E:E)</f>
        <v>0</v>
      </c>
      <c r="T949" t="str">
        <f t="shared" si="73"/>
        <v>technology</v>
      </c>
      <c r="U949" t="str">
        <f t="shared" si="74"/>
        <v>wearables</v>
      </c>
    </row>
    <row r="950" spans="1:21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b">
        <f t="shared" si="70"/>
        <v>0</v>
      </c>
      <c r="G950" s="4" t="s">
        <v>8221</v>
      </c>
      <c r="H950" s="4" t="s">
        <v>8233</v>
      </c>
      <c r="I950" s="4" t="s">
        <v>8249</v>
      </c>
      <c r="J950" s="4">
        <v>1457812364</v>
      </c>
      <c r="K950" s="13">
        <f t="shared" si="71"/>
        <v>42441.661620370374</v>
      </c>
      <c r="L950" s="4">
        <v>1455220364</v>
      </c>
      <c r="M950" s="13">
        <f t="shared" si="72"/>
        <v>42411.661620370374</v>
      </c>
      <c r="N950" s="4" t="b">
        <v>0</v>
      </c>
      <c r="O950" s="4">
        <v>8</v>
      </c>
      <c r="P950" s="4" t="b">
        <v>0</v>
      </c>
      <c r="Q950" s="4" t="s">
        <v>8273</v>
      </c>
      <c r="R950" s="17">
        <f>E950/D950*100</f>
        <v>12</v>
      </c>
      <c r="S950">
        <f>AVERAGEIF(O:O,O950,E:E)</f>
        <v>570.671875</v>
      </c>
      <c r="T950" t="str">
        <f t="shared" si="73"/>
        <v>technology</v>
      </c>
      <c r="U950" t="str">
        <f t="shared" si="74"/>
        <v>wearables</v>
      </c>
    </row>
    <row r="951" spans="1:21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b">
        <f t="shared" si="70"/>
        <v>0</v>
      </c>
      <c r="G951" s="4" t="s">
        <v>8221</v>
      </c>
      <c r="H951" s="4" t="s">
        <v>8236</v>
      </c>
      <c r="I951" s="4" t="s">
        <v>8249</v>
      </c>
      <c r="J951" s="4">
        <v>1456016576</v>
      </c>
      <c r="K951" s="13">
        <f t="shared" si="71"/>
        <v>42420.87703703704</v>
      </c>
      <c r="L951" s="4">
        <v>1450832576</v>
      </c>
      <c r="M951" s="13">
        <f t="shared" si="72"/>
        <v>42360.87703703704</v>
      </c>
      <c r="N951" s="4" t="b">
        <v>0</v>
      </c>
      <c r="O951" s="4">
        <v>7</v>
      </c>
      <c r="P951" s="4" t="b">
        <v>0</v>
      </c>
      <c r="Q951" s="4" t="s">
        <v>8273</v>
      </c>
      <c r="R951" s="17">
        <f>E951/D951*100</f>
        <v>1.365</v>
      </c>
      <c r="S951">
        <f>AVERAGEIF(O:O,O951,E:E)</f>
        <v>705.95522388059703</v>
      </c>
      <c r="T951" t="str">
        <f t="shared" si="73"/>
        <v>technology</v>
      </c>
      <c r="U951" t="str">
        <f t="shared" si="74"/>
        <v>wearables</v>
      </c>
    </row>
    <row r="952" spans="1:21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b">
        <f t="shared" si="70"/>
        <v>0</v>
      </c>
      <c r="G952" s="4" t="s">
        <v>8221</v>
      </c>
      <c r="H952" s="4" t="s">
        <v>8229</v>
      </c>
      <c r="I952" s="4" t="s">
        <v>8251</v>
      </c>
      <c r="J952" s="4">
        <v>1453053661</v>
      </c>
      <c r="K952" s="13">
        <f t="shared" si="71"/>
        <v>42386.584039351852</v>
      </c>
      <c r="L952" s="4">
        <v>1450461661</v>
      </c>
      <c r="M952" s="13">
        <f t="shared" si="72"/>
        <v>42356.584039351852</v>
      </c>
      <c r="N952" s="4" t="b">
        <v>0</v>
      </c>
      <c r="O952" s="4">
        <v>24</v>
      </c>
      <c r="P952" s="4" t="b">
        <v>0</v>
      </c>
      <c r="Q952" s="4" t="s">
        <v>8273</v>
      </c>
      <c r="R952" s="17">
        <f>E952/D952*100</f>
        <v>28.04</v>
      </c>
      <c r="S952">
        <f>AVERAGEIF(O:O,O952,E:E)</f>
        <v>1764.2944117647057</v>
      </c>
      <c r="T952" t="str">
        <f t="shared" si="73"/>
        <v>technology</v>
      </c>
      <c r="U952" t="str">
        <f t="shared" si="74"/>
        <v>wearables</v>
      </c>
    </row>
    <row r="953" spans="1:21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b">
        <f t="shared" si="70"/>
        <v>0</v>
      </c>
      <c r="G953" s="4" t="s">
        <v>8221</v>
      </c>
      <c r="H953" s="4" t="s">
        <v>8224</v>
      </c>
      <c r="I953" s="4" t="s">
        <v>8246</v>
      </c>
      <c r="J953" s="4">
        <v>1465054872</v>
      </c>
      <c r="K953" s="13">
        <f t="shared" si="71"/>
        <v>42525.486944444441</v>
      </c>
      <c r="L953" s="4">
        <v>1461166872</v>
      </c>
      <c r="M953" s="13">
        <f t="shared" si="72"/>
        <v>42480.486944444441</v>
      </c>
      <c r="N953" s="4" t="b">
        <v>0</v>
      </c>
      <c r="O953" s="4">
        <v>121</v>
      </c>
      <c r="P953" s="4" t="b">
        <v>0</v>
      </c>
      <c r="Q953" s="4" t="s">
        <v>8273</v>
      </c>
      <c r="R953" s="17">
        <f>E953/D953*100</f>
        <v>38.39</v>
      </c>
      <c r="S953">
        <f>AVERAGEIF(O:O,O953,E:E)</f>
        <v>10032.75</v>
      </c>
      <c r="T953" t="str">
        <f t="shared" si="73"/>
        <v>technology</v>
      </c>
      <c r="U953" t="str">
        <f t="shared" si="74"/>
        <v>wearables</v>
      </c>
    </row>
    <row r="954" spans="1:21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b">
        <f t="shared" si="70"/>
        <v>0</v>
      </c>
      <c r="G954" s="4" t="s">
        <v>8221</v>
      </c>
      <c r="H954" s="4" t="s">
        <v>8224</v>
      </c>
      <c r="I954" s="4" t="s">
        <v>8246</v>
      </c>
      <c r="J954" s="4">
        <v>1479483812</v>
      </c>
      <c r="K954" s="13">
        <f t="shared" si="71"/>
        <v>42692.488564814819</v>
      </c>
      <c r="L954" s="4">
        <v>1476888212</v>
      </c>
      <c r="M954" s="13">
        <f t="shared" si="72"/>
        <v>42662.446898148155</v>
      </c>
      <c r="N954" s="4" t="b">
        <v>0</v>
      </c>
      <c r="O954" s="4">
        <v>196</v>
      </c>
      <c r="P954" s="4" t="b">
        <v>0</v>
      </c>
      <c r="Q954" s="4" t="s">
        <v>8273</v>
      </c>
      <c r="R954" s="17">
        <f>E954/D954*100</f>
        <v>39.942857142857143</v>
      </c>
      <c r="S954">
        <f>AVERAGEIF(O:O,O954,E:E)</f>
        <v>15961.182000000001</v>
      </c>
      <c r="T954" t="str">
        <f t="shared" si="73"/>
        <v>technology</v>
      </c>
      <c r="U954" t="str">
        <f t="shared" si="74"/>
        <v>wearables</v>
      </c>
    </row>
    <row r="955" spans="1:21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b">
        <f t="shared" si="70"/>
        <v>0</v>
      </c>
      <c r="G955" s="4" t="s">
        <v>8221</v>
      </c>
      <c r="H955" s="4" t="s">
        <v>8224</v>
      </c>
      <c r="I955" s="4" t="s">
        <v>8246</v>
      </c>
      <c r="J955" s="4">
        <v>1422158199</v>
      </c>
      <c r="K955" s="13">
        <f t="shared" si="71"/>
        <v>42028.997673611113</v>
      </c>
      <c r="L955" s="4">
        <v>1419566199</v>
      </c>
      <c r="M955" s="13">
        <f t="shared" si="72"/>
        <v>41998.997673611113</v>
      </c>
      <c r="N955" s="4" t="b">
        <v>0</v>
      </c>
      <c r="O955" s="4">
        <v>5</v>
      </c>
      <c r="P955" s="4" t="b">
        <v>0</v>
      </c>
      <c r="Q955" s="4" t="s">
        <v>8273</v>
      </c>
      <c r="R955" s="17">
        <f>E955/D955*100</f>
        <v>0.84</v>
      </c>
      <c r="S955">
        <f>AVERAGEIF(O:O,O955,E:E)</f>
        <v>347.37</v>
      </c>
      <c r="T955" t="str">
        <f t="shared" si="73"/>
        <v>technology</v>
      </c>
      <c r="U955" t="str">
        <f t="shared" si="74"/>
        <v>wearables</v>
      </c>
    </row>
    <row r="956" spans="1:21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b">
        <f t="shared" si="70"/>
        <v>0</v>
      </c>
      <c r="G956" s="4" t="s">
        <v>8221</v>
      </c>
      <c r="H956" s="4" t="s">
        <v>8224</v>
      </c>
      <c r="I956" s="4" t="s">
        <v>8246</v>
      </c>
      <c r="J956" s="4">
        <v>1440100839</v>
      </c>
      <c r="K956" s="13">
        <f t="shared" si="71"/>
        <v>42236.667118055557</v>
      </c>
      <c r="L956" s="4">
        <v>1436472039</v>
      </c>
      <c r="M956" s="13">
        <f t="shared" si="72"/>
        <v>42194.667118055557</v>
      </c>
      <c r="N956" s="4" t="b">
        <v>0</v>
      </c>
      <c r="O956" s="4">
        <v>73</v>
      </c>
      <c r="P956" s="4" t="b">
        <v>0</v>
      </c>
      <c r="Q956" s="4" t="s">
        <v>8273</v>
      </c>
      <c r="R956" s="17">
        <f>E956/D956*100</f>
        <v>43.406666666666666</v>
      </c>
      <c r="S956">
        <f>AVERAGEIF(O:O,O956,E:E)</f>
        <v>11824.792307692307</v>
      </c>
      <c r="T956" t="str">
        <f t="shared" si="73"/>
        <v>technology</v>
      </c>
      <c r="U956" t="str">
        <f t="shared" si="74"/>
        <v>wearables</v>
      </c>
    </row>
    <row r="957" spans="1:21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b">
        <f t="shared" si="70"/>
        <v>0</v>
      </c>
      <c r="G957" s="4" t="s">
        <v>8221</v>
      </c>
      <c r="H957" s="4" t="s">
        <v>8224</v>
      </c>
      <c r="I957" s="4" t="s">
        <v>8246</v>
      </c>
      <c r="J957" s="4">
        <v>1473750300</v>
      </c>
      <c r="K957" s="13">
        <f t="shared" si="71"/>
        <v>42626.128472222226</v>
      </c>
      <c r="L957" s="4">
        <v>1470294300</v>
      </c>
      <c r="M957" s="13">
        <f t="shared" si="72"/>
        <v>42586.128472222226</v>
      </c>
      <c r="N957" s="4" t="b">
        <v>0</v>
      </c>
      <c r="O957" s="4">
        <v>93</v>
      </c>
      <c r="P957" s="4" t="b">
        <v>0</v>
      </c>
      <c r="Q957" s="4" t="s">
        <v>8273</v>
      </c>
      <c r="R957" s="17">
        <f>E957/D957*100</f>
        <v>5.6613333333333333</v>
      </c>
      <c r="S957">
        <f>AVERAGEIF(O:O,O957,E:E)</f>
        <v>6843.5957142857142</v>
      </c>
      <c r="T957" t="str">
        <f t="shared" si="73"/>
        <v>technology</v>
      </c>
      <c r="U957" t="str">
        <f t="shared" si="74"/>
        <v>wearables</v>
      </c>
    </row>
    <row r="958" spans="1:21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b">
        <f t="shared" si="70"/>
        <v>0</v>
      </c>
      <c r="G958" s="4" t="s">
        <v>8221</v>
      </c>
      <c r="H958" s="4" t="s">
        <v>8224</v>
      </c>
      <c r="I958" s="4" t="s">
        <v>8246</v>
      </c>
      <c r="J958" s="4">
        <v>1430081759</v>
      </c>
      <c r="K958" s="13">
        <f t="shared" si="71"/>
        <v>42120.705543981479</v>
      </c>
      <c r="L958" s="4">
        <v>1424901359</v>
      </c>
      <c r="M958" s="13">
        <f t="shared" si="72"/>
        <v>42060.747210648151</v>
      </c>
      <c r="N958" s="4" t="b">
        <v>0</v>
      </c>
      <c r="O958" s="4">
        <v>17</v>
      </c>
      <c r="P958" s="4" t="b">
        <v>0</v>
      </c>
      <c r="Q958" s="4" t="s">
        <v>8273</v>
      </c>
      <c r="R958" s="17">
        <f>E958/D958*100</f>
        <v>1.722</v>
      </c>
      <c r="S958">
        <f>AVERAGEIF(O:O,O958,E:E)</f>
        <v>1808.7556603773585</v>
      </c>
      <c r="T958" t="str">
        <f t="shared" si="73"/>
        <v>technology</v>
      </c>
      <c r="U958" t="str">
        <f t="shared" si="74"/>
        <v>wearables</v>
      </c>
    </row>
    <row r="959" spans="1:21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b">
        <f t="shared" si="70"/>
        <v>0</v>
      </c>
      <c r="G959" s="4" t="s">
        <v>8221</v>
      </c>
      <c r="H959" s="4" t="s">
        <v>8224</v>
      </c>
      <c r="I959" s="4" t="s">
        <v>8246</v>
      </c>
      <c r="J959" s="4">
        <v>1479392133</v>
      </c>
      <c r="K959" s="13">
        <f t="shared" si="71"/>
        <v>42691.427465277775</v>
      </c>
      <c r="L959" s="4">
        <v>1476710133</v>
      </c>
      <c r="M959" s="13">
        <f t="shared" si="72"/>
        <v>42660.385798611118</v>
      </c>
      <c r="N959" s="4" t="b">
        <v>0</v>
      </c>
      <c r="O959" s="4">
        <v>7</v>
      </c>
      <c r="P959" s="4" t="b">
        <v>0</v>
      </c>
      <c r="Q959" s="4" t="s">
        <v>8273</v>
      </c>
      <c r="R959" s="17">
        <f>E959/D959*100</f>
        <v>1.9416666666666664</v>
      </c>
      <c r="S959">
        <f>AVERAGEIF(O:O,O959,E:E)</f>
        <v>705.95522388059703</v>
      </c>
      <c r="T959" t="str">
        <f t="shared" si="73"/>
        <v>technology</v>
      </c>
      <c r="U959" t="str">
        <f t="shared" si="74"/>
        <v>wearables</v>
      </c>
    </row>
    <row r="960" spans="1:21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b">
        <f t="shared" si="70"/>
        <v>0</v>
      </c>
      <c r="G960" s="4" t="s">
        <v>8221</v>
      </c>
      <c r="H960" s="4" t="s">
        <v>8224</v>
      </c>
      <c r="I960" s="4" t="s">
        <v>8246</v>
      </c>
      <c r="J960" s="4">
        <v>1428641940</v>
      </c>
      <c r="K960" s="13">
        <f t="shared" si="71"/>
        <v>42104.040972222225</v>
      </c>
      <c r="L960" s="4">
        <v>1426792563</v>
      </c>
      <c r="M960" s="13">
        <f t="shared" si="72"/>
        <v>42082.636145833334</v>
      </c>
      <c r="N960" s="4" t="b">
        <v>0</v>
      </c>
      <c r="O960" s="4">
        <v>17</v>
      </c>
      <c r="P960" s="4" t="b">
        <v>0</v>
      </c>
      <c r="Q960" s="4" t="s">
        <v>8273</v>
      </c>
      <c r="R960" s="17">
        <f>E960/D960*100</f>
        <v>11.328275684711327</v>
      </c>
      <c r="S960">
        <f>AVERAGEIF(O:O,O960,E:E)</f>
        <v>1808.7556603773585</v>
      </c>
      <c r="T960" t="str">
        <f t="shared" si="73"/>
        <v>technology</v>
      </c>
      <c r="U960" t="str">
        <f t="shared" si="74"/>
        <v>wearables</v>
      </c>
    </row>
    <row r="961" spans="1:21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b">
        <f t="shared" si="70"/>
        <v>0</v>
      </c>
      <c r="G961" s="4" t="s">
        <v>8221</v>
      </c>
      <c r="H961" s="4" t="s">
        <v>8224</v>
      </c>
      <c r="I961" s="4" t="s">
        <v>8246</v>
      </c>
      <c r="J961" s="4">
        <v>1421640665</v>
      </c>
      <c r="K961" s="13">
        <f t="shared" si="71"/>
        <v>42023.007696759261</v>
      </c>
      <c r="L961" s="4">
        <v>1419048665</v>
      </c>
      <c r="M961" s="13">
        <f t="shared" si="72"/>
        <v>41993.007696759261</v>
      </c>
      <c r="N961" s="4" t="b">
        <v>0</v>
      </c>
      <c r="O961" s="4">
        <v>171</v>
      </c>
      <c r="P961" s="4" t="b">
        <v>0</v>
      </c>
      <c r="Q961" s="4" t="s">
        <v>8273</v>
      </c>
      <c r="R961" s="17">
        <f>E961/D961*100</f>
        <v>38.86</v>
      </c>
      <c r="S961">
        <f>AVERAGEIF(O:O,O961,E:E)</f>
        <v>18291.666666666668</v>
      </c>
      <c r="T961" t="str">
        <f t="shared" si="73"/>
        <v>technology</v>
      </c>
      <c r="U961" t="str">
        <f t="shared" si="74"/>
        <v>wearables</v>
      </c>
    </row>
    <row r="962" spans="1:21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b">
        <f t="shared" si="70"/>
        <v>0</v>
      </c>
      <c r="G962" s="4" t="s">
        <v>8221</v>
      </c>
      <c r="H962" s="4" t="s">
        <v>8224</v>
      </c>
      <c r="I962" s="4" t="s">
        <v>8246</v>
      </c>
      <c r="J962" s="4">
        <v>1489500155</v>
      </c>
      <c r="K962" s="13">
        <f t="shared" si="71"/>
        <v>42808.41846064815</v>
      </c>
      <c r="L962" s="4">
        <v>1485874955</v>
      </c>
      <c r="M962" s="13">
        <f t="shared" si="72"/>
        <v>42766.460127314822</v>
      </c>
      <c r="N962" s="4" t="b">
        <v>0</v>
      </c>
      <c r="O962" s="4">
        <v>188</v>
      </c>
      <c r="P962" s="4" t="b">
        <v>0</v>
      </c>
      <c r="Q962" s="4" t="s">
        <v>8273</v>
      </c>
      <c r="R962" s="17">
        <f>E962/D962*100</f>
        <v>46.100628930817614</v>
      </c>
      <c r="S962">
        <f>AVERAGEIF(O:O,O962,E:E)</f>
        <v>27244.135000000002</v>
      </c>
      <c r="T962" t="str">
        <f t="shared" si="73"/>
        <v>technology</v>
      </c>
      <c r="U962" t="str">
        <f t="shared" si="74"/>
        <v>wearables</v>
      </c>
    </row>
    <row r="963" spans="1:21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b">
        <f t="shared" ref="F963:F1026" si="75">IF(E963&gt;=D963,"successful")</f>
        <v>0</v>
      </c>
      <c r="G963" s="4" t="s">
        <v>8221</v>
      </c>
      <c r="H963" s="4" t="s">
        <v>8224</v>
      </c>
      <c r="I963" s="4" t="s">
        <v>8246</v>
      </c>
      <c r="J963" s="4">
        <v>1487617200</v>
      </c>
      <c r="K963" s="13">
        <f t="shared" ref="K963:K1026" si="76">(J963/60)/60/24+DATE(1970,1,1)+(-4/24)</f>
        <v>42786.625000000007</v>
      </c>
      <c r="L963" s="4">
        <v>1483634335</v>
      </c>
      <c r="M963" s="13">
        <f t="shared" ref="M963:M1026" si="77">(L963/60)/60/24+DATE(1970,1,1)+(-4/24)</f>
        <v>42740.527025462965</v>
      </c>
      <c r="N963" s="4" t="b">
        <v>0</v>
      </c>
      <c r="O963" s="4">
        <v>110</v>
      </c>
      <c r="P963" s="4" t="b">
        <v>0</v>
      </c>
      <c r="Q963" s="4" t="s">
        <v>8273</v>
      </c>
      <c r="R963" s="17">
        <f>E963/D963*100</f>
        <v>42.188421052631583</v>
      </c>
      <c r="S963">
        <f>AVERAGEIF(O:O,O963,E:E)</f>
        <v>17279.599999999999</v>
      </c>
      <c r="T963" t="str">
        <f t="shared" ref="T963:T1026" si="78">LEFT(Q963,FIND("/",Q963)-1)</f>
        <v>technology</v>
      </c>
      <c r="U963" t="str">
        <f t="shared" ref="U963:U1026" si="79">RIGHT(Q963,LEN(Q963)-FIND("/",Q963))</f>
        <v>wearables</v>
      </c>
    </row>
    <row r="964" spans="1:21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b">
        <f t="shared" si="75"/>
        <v>0</v>
      </c>
      <c r="G964" s="4" t="s">
        <v>8221</v>
      </c>
      <c r="H964" s="4" t="s">
        <v>8224</v>
      </c>
      <c r="I964" s="4" t="s">
        <v>8246</v>
      </c>
      <c r="J964" s="4">
        <v>1455210353</v>
      </c>
      <c r="K964" s="13">
        <f t="shared" si="76"/>
        <v>42411.545752314814</v>
      </c>
      <c r="L964" s="4">
        <v>1451927153</v>
      </c>
      <c r="M964" s="13">
        <f t="shared" si="77"/>
        <v>42373.545752314814</v>
      </c>
      <c r="N964" s="4" t="b">
        <v>0</v>
      </c>
      <c r="O964" s="4">
        <v>37</v>
      </c>
      <c r="P964" s="4" t="b">
        <v>0</v>
      </c>
      <c r="Q964" s="4" t="s">
        <v>8273</v>
      </c>
      <c r="R964" s="17">
        <f>E964/D964*100</f>
        <v>28.48</v>
      </c>
      <c r="S964">
        <f>AVERAGEIF(O:O,O964,E:E)</f>
        <v>4326.8844444444449</v>
      </c>
      <c r="T964" t="str">
        <f t="shared" si="78"/>
        <v>technology</v>
      </c>
      <c r="U964" t="str">
        <f t="shared" si="79"/>
        <v>wearables</v>
      </c>
    </row>
    <row r="965" spans="1:21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b">
        <f t="shared" si="75"/>
        <v>0</v>
      </c>
      <c r="G965" s="4" t="s">
        <v>8221</v>
      </c>
      <c r="H965" s="4" t="s">
        <v>8224</v>
      </c>
      <c r="I965" s="4" t="s">
        <v>8246</v>
      </c>
      <c r="J965" s="4">
        <v>1476717319</v>
      </c>
      <c r="K965" s="13">
        <f t="shared" si="76"/>
        <v>42660.468969907415</v>
      </c>
      <c r="L965" s="4">
        <v>1473693319</v>
      </c>
      <c r="M965" s="13">
        <f t="shared" si="77"/>
        <v>42625.468969907415</v>
      </c>
      <c r="N965" s="4" t="b">
        <v>0</v>
      </c>
      <c r="O965" s="4">
        <v>9</v>
      </c>
      <c r="P965" s="4" t="b">
        <v>0</v>
      </c>
      <c r="Q965" s="4" t="s">
        <v>8273</v>
      </c>
      <c r="R965" s="17">
        <f>E965/D965*100</f>
        <v>1.077142857142857</v>
      </c>
      <c r="S965">
        <f>AVERAGEIF(O:O,O965,E:E)</f>
        <v>751.21245614035092</v>
      </c>
      <c r="T965" t="str">
        <f t="shared" si="78"/>
        <v>technology</v>
      </c>
      <c r="U965" t="str">
        <f t="shared" si="79"/>
        <v>wearables</v>
      </c>
    </row>
    <row r="966" spans="1:21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b">
        <f t="shared" si="75"/>
        <v>0</v>
      </c>
      <c r="G966" s="4" t="s">
        <v>8221</v>
      </c>
      <c r="H966" s="4" t="s">
        <v>8229</v>
      </c>
      <c r="I966" s="4" t="s">
        <v>8251</v>
      </c>
      <c r="J966" s="4">
        <v>1441119919</v>
      </c>
      <c r="K966" s="13">
        <f t="shared" si="76"/>
        <v>42248.462025462963</v>
      </c>
      <c r="L966" s="4">
        <v>1437663919</v>
      </c>
      <c r="M966" s="13">
        <f t="shared" si="77"/>
        <v>42208.462025462963</v>
      </c>
      <c r="N966" s="4" t="b">
        <v>0</v>
      </c>
      <c r="O966" s="4">
        <v>29</v>
      </c>
      <c r="P966" s="4" t="b">
        <v>0</v>
      </c>
      <c r="Q966" s="4" t="s">
        <v>8273</v>
      </c>
      <c r="R966" s="17">
        <f>E966/D966*100</f>
        <v>0.79909090909090907</v>
      </c>
      <c r="S966">
        <f>AVERAGEIF(O:O,O966,E:E)</f>
        <v>2554.6396296296298</v>
      </c>
      <c r="T966" t="str">
        <f t="shared" si="78"/>
        <v>technology</v>
      </c>
      <c r="U966" t="str">
        <f t="shared" si="79"/>
        <v>wearables</v>
      </c>
    </row>
    <row r="967" spans="1:21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b">
        <f t="shared" si="75"/>
        <v>0</v>
      </c>
      <c r="G967" s="4" t="s">
        <v>8221</v>
      </c>
      <c r="H967" s="4" t="s">
        <v>8224</v>
      </c>
      <c r="I967" s="4" t="s">
        <v>8246</v>
      </c>
      <c r="J967" s="4">
        <v>1477454340</v>
      </c>
      <c r="K967" s="13">
        <f t="shared" si="76"/>
        <v>42668.999305555561</v>
      </c>
      <c r="L967" s="4">
        <v>1474676646</v>
      </c>
      <c r="M967" s="13">
        <f t="shared" si="77"/>
        <v>42636.850069444445</v>
      </c>
      <c r="N967" s="4" t="b">
        <v>0</v>
      </c>
      <c r="O967" s="4">
        <v>6</v>
      </c>
      <c r="P967" s="4" t="b">
        <v>0</v>
      </c>
      <c r="Q967" s="4" t="s">
        <v>8273</v>
      </c>
      <c r="R967" s="17">
        <f>E967/D967*100</f>
        <v>1.1919999999999999</v>
      </c>
      <c r="S967">
        <f>AVERAGEIF(O:O,O967,E:E)</f>
        <v>740.04042857142861</v>
      </c>
      <c r="T967" t="str">
        <f t="shared" si="78"/>
        <v>technology</v>
      </c>
      <c r="U967" t="str">
        <f t="shared" si="79"/>
        <v>wearables</v>
      </c>
    </row>
    <row r="968" spans="1:21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b">
        <f t="shared" si="75"/>
        <v>0</v>
      </c>
      <c r="G968" s="4" t="s">
        <v>8221</v>
      </c>
      <c r="H968" s="4" t="s">
        <v>8224</v>
      </c>
      <c r="I968" s="4" t="s">
        <v>8246</v>
      </c>
      <c r="J968" s="4">
        <v>1475766932</v>
      </c>
      <c r="K968" s="13">
        <f t="shared" si="76"/>
        <v>42649.469120370377</v>
      </c>
      <c r="L968" s="4">
        <v>1473174932</v>
      </c>
      <c r="M968" s="13">
        <f t="shared" si="77"/>
        <v>42619.469120370377</v>
      </c>
      <c r="N968" s="4" t="b">
        <v>0</v>
      </c>
      <c r="O968" s="4">
        <v>30</v>
      </c>
      <c r="P968" s="4" t="b">
        <v>0</v>
      </c>
      <c r="Q968" s="4" t="s">
        <v>8273</v>
      </c>
      <c r="R968" s="17">
        <f>E968/D968*100</f>
        <v>14.799999999999999</v>
      </c>
      <c r="S968">
        <f>AVERAGEIF(O:O,O968,E:E)</f>
        <v>2533.3331250000001</v>
      </c>
      <c r="T968" t="str">
        <f t="shared" si="78"/>
        <v>technology</v>
      </c>
      <c r="U968" t="str">
        <f t="shared" si="79"/>
        <v>wearables</v>
      </c>
    </row>
    <row r="969" spans="1:21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b">
        <f t="shared" si="75"/>
        <v>0</v>
      </c>
      <c r="G969" s="4" t="s">
        <v>8221</v>
      </c>
      <c r="H969" s="4" t="s">
        <v>8224</v>
      </c>
      <c r="I969" s="4" t="s">
        <v>8246</v>
      </c>
      <c r="J969" s="4">
        <v>1461301574</v>
      </c>
      <c r="K969" s="13">
        <f t="shared" si="76"/>
        <v>42482.045995370376</v>
      </c>
      <c r="L969" s="4">
        <v>1456121174</v>
      </c>
      <c r="M969" s="13">
        <f t="shared" si="77"/>
        <v>42422.08766203704</v>
      </c>
      <c r="N969" s="4" t="b">
        <v>0</v>
      </c>
      <c r="O969" s="4">
        <v>81</v>
      </c>
      <c r="P969" s="4" t="b">
        <v>0</v>
      </c>
      <c r="Q969" s="4" t="s">
        <v>8273</v>
      </c>
      <c r="R969" s="17">
        <f>E969/D969*100</f>
        <v>17.810000000000002</v>
      </c>
      <c r="S969">
        <f>AVERAGEIF(O:O,O969,E:E)</f>
        <v>4602.4861538461537</v>
      </c>
      <c r="T969" t="str">
        <f t="shared" si="78"/>
        <v>technology</v>
      </c>
      <c r="U969" t="str">
        <f t="shared" si="79"/>
        <v>wearables</v>
      </c>
    </row>
    <row r="970" spans="1:21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b">
        <f t="shared" si="75"/>
        <v>0</v>
      </c>
      <c r="G970" s="4" t="s">
        <v>8221</v>
      </c>
      <c r="H970" s="4" t="s">
        <v>8224</v>
      </c>
      <c r="I970" s="4" t="s">
        <v>8246</v>
      </c>
      <c r="J970" s="4">
        <v>1408134034</v>
      </c>
      <c r="K970" s="13">
        <f t="shared" si="76"/>
        <v>41866.680949074078</v>
      </c>
      <c r="L970" s="4">
        <v>1405542034</v>
      </c>
      <c r="M970" s="13">
        <f t="shared" si="77"/>
        <v>41836.680949074078</v>
      </c>
      <c r="N970" s="4" t="b">
        <v>0</v>
      </c>
      <c r="O970" s="4">
        <v>4</v>
      </c>
      <c r="P970" s="4" t="b">
        <v>0</v>
      </c>
      <c r="Q970" s="4" t="s">
        <v>8273</v>
      </c>
      <c r="R970" s="17">
        <f>E970/D970*100</f>
        <v>1.325</v>
      </c>
      <c r="S970">
        <f>AVERAGEIF(O:O,O970,E:E)</f>
        <v>227.77278688524589</v>
      </c>
      <c r="T970" t="str">
        <f t="shared" si="78"/>
        <v>technology</v>
      </c>
      <c r="U970" t="str">
        <f t="shared" si="79"/>
        <v>wearables</v>
      </c>
    </row>
    <row r="971" spans="1:21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b">
        <f t="shared" si="75"/>
        <v>0</v>
      </c>
      <c r="G971" s="4" t="s">
        <v>8221</v>
      </c>
      <c r="H971" s="4" t="s">
        <v>8238</v>
      </c>
      <c r="I971" s="4" t="s">
        <v>8256</v>
      </c>
      <c r="J971" s="4">
        <v>1486624607</v>
      </c>
      <c r="K971" s="13">
        <f t="shared" si="76"/>
        <v>42775.136655092596</v>
      </c>
      <c r="L971" s="4">
        <v>1483773407</v>
      </c>
      <c r="M971" s="13">
        <f t="shared" si="77"/>
        <v>42742.136655092596</v>
      </c>
      <c r="N971" s="4" t="b">
        <v>0</v>
      </c>
      <c r="O971" s="4">
        <v>11</v>
      </c>
      <c r="P971" s="4" t="b">
        <v>0</v>
      </c>
      <c r="Q971" s="4" t="s">
        <v>8273</v>
      </c>
      <c r="R971" s="17">
        <f>E971/D971*100</f>
        <v>46.666666666666664</v>
      </c>
      <c r="S971">
        <f>AVERAGEIF(O:O,O971,E:E)</f>
        <v>1461.2</v>
      </c>
      <c r="T971" t="str">
        <f t="shared" si="78"/>
        <v>technology</v>
      </c>
      <c r="U971" t="str">
        <f t="shared" si="79"/>
        <v>wearables</v>
      </c>
    </row>
    <row r="972" spans="1:21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b">
        <f t="shared" si="75"/>
        <v>0</v>
      </c>
      <c r="G972" s="4" t="s">
        <v>8221</v>
      </c>
      <c r="H972" s="4" t="s">
        <v>8229</v>
      </c>
      <c r="I972" s="4" t="s">
        <v>8251</v>
      </c>
      <c r="J972" s="4">
        <v>1485147540</v>
      </c>
      <c r="K972" s="13">
        <f t="shared" si="76"/>
        <v>42758.040972222225</v>
      </c>
      <c r="L972" s="4">
        <v>1481951853</v>
      </c>
      <c r="M972" s="13">
        <f t="shared" si="77"/>
        <v>42721.053854166668</v>
      </c>
      <c r="N972" s="4" t="b">
        <v>0</v>
      </c>
      <c r="O972" s="4">
        <v>14</v>
      </c>
      <c r="P972" s="4" t="b">
        <v>0</v>
      </c>
      <c r="Q972" s="4" t="s">
        <v>8273</v>
      </c>
      <c r="R972" s="17">
        <f>E972/D972*100</f>
        <v>45.92</v>
      </c>
      <c r="S972">
        <f>AVERAGEIF(O:O,O972,E:E)</f>
        <v>1006.2454545454545</v>
      </c>
      <c r="T972" t="str">
        <f t="shared" si="78"/>
        <v>technology</v>
      </c>
      <c r="U972" t="str">
        <f t="shared" si="79"/>
        <v>wearables</v>
      </c>
    </row>
    <row r="973" spans="1:21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b">
        <f t="shared" si="75"/>
        <v>0</v>
      </c>
      <c r="G973" s="4" t="s">
        <v>8221</v>
      </c>
      <c r="H973" s="4" t="s">
        <v>8224</v>
      </c>
      <c r="I973" s="4" t="s">
        <v>8246</v>
      </c>
      <c r="J973" s="4">
        <v>1433178060</v>
      </c>
      <c r="K973" s="13">
        <f t="shared" si="76"/>
        <v>42156.542361111111</v>
      </c>
      <c r="L973" s="4">
        <v>1429290060</v>
      </c>
      <c r="M973" s="13">
        <f t="shared" si="77"/>
        <v>42111.542361111111</v>
      </c>
      <c r="N973" s="4" t="b">
        <v>0</v>
      </c>
      <c r="O973" s="4">
        <v>5</v>
      </c>
      <c r="P973" s="4" t="b">
        <v>0</v>
      </c>
      <c r="Q973" s="4" t="s">
        <v>8273</v>
      </c>
      <c r="R973" s="17">
        <f>E973/D973*100</f>
        <v>0.22599999999999998</v>
      </c>
      <c r="S973">
        <f>AVERAGEIF(O:O,O973,E:E)</f>
        <v>347.37</v>
      </c>
      <c r="T973" t="str">
        <f t="shared" si="78"/>
        <v>technology</v>
      </c>
      <c r="U973" t="str">
        <f t="shared" si="79"/>
        <v>wearables</v>
      </c>
    </row>
    <row r="974" spans="1:21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b">
        <f t="shared" si="75"/>
        <v>0</v>
      </c>
      <c r="G974" s="4" t="s">
        <v>8221</v>
      </c>
      <c r="H974" s="4" t="s">
        <v>8224</v>
      </c>
      <c r="I974" s="4" t="s">
        <v>8246</v>
      </c>
      <c r="J974" s="4">
        <v>1409813940</v>
      </c>
      <c r="K974" s="13">
        <f t="shared" si="76"/>
        <v>41886.124305555561</v>
      </c>
      <c r="L974" s="4">
        <v>1407271598</v>
      </c>
      <c r="M974" s="13">
        <f t="shared" si="77"/>
        <v>41856.699050925927</v>
      </c>
      <c r="N974" s="4" t="b">
        <v>0</v>
      </c>
      <c r="O974" s="4">
        <v>45</v>
      </c>
      <c r="P974" s="4" t="b">
        <v>0</v>
      </c>
      <c r="Q974" s="4" t="s">
        <v>8273</v>
      </c>
      <c r="R974" s="17">
        <f>E974/D974*100</f>
        <v>34.625</v>
      </c>
      <c r="S974">
        <f>AVERAGEIF(O:O,O974,E:E)</f>
        <v>5035.5005000000001</v>
      </c>
      <c r="T974" t="str">
        <f t="shared" si="78"/>
        <v>technology</v>
      </c>
      <c r="U974" t="str">
        <f t="shared" si="79"/>
        <v>wearables</v>
      </c>
    </row>
    <row r="975" spans="1:21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b">
        <f t="shared" si="75"/>
        <v>0</v>
      </c>
      <c r="G975" s="4" t="s">
        <v>8221</v>
      </c>
      <c r="H975" s="4" t="s">
        <v>8224</v>
      </c>
      <c r="I975" s="4" t="s">
        <v>8246</v>
      </c>
      <c r="J975" s="4">
        <v>1447032093</v>
      </c>
      <c r="K975" s="13">
        <f t="shared" si="76"/>
        <v>42316.889965277784</v>
      </c>
      <c r="L975" s="4">
        <v>1441844493</v>
      </c>
      <c r="M975" s="13">
        <f t="shared" si="77"/>
        <v>42256.848298611112</v>
      </c>
      <c r="N975" s="4" t="b">
        <v>0</v>
      </c>
      <c r="O975" s="4">
        <v>8</v>
      </c>
      <c r="P975" s="4" t="b">
        <v>0</v>
      </c>
      <c r="Q975" s="4" t="s">
        <v>8273</v>
      </c>
      <c r="R975" s="17">
        <f>E975/D975*100</f>
        <v>2.0549999999999997</v>
      </c>
      <c r="S975">
        <f>AVERAGEIF(O:O,O975,E:E)</f>
        <v>570.671875</v>
      </c>
      <c r="T975" t="str">
        <f t="shared" si="78"/>
        <v>technology</v>
      </c>
      <c r="U975" t="str">
        <f t="shared" si="79"/>
        <v>wearables</v>
      </c>
    </row>
    <row r="976" spans="1:21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b">
        <f t="shared" si="75"/>
        <v>0</v>
      </c>
      <c r="G976" s="4" t="s">
        <v>8221</v>
      </c>
      <c r="H976" s="4" t="s">
        <v>8224</v>
      </c>
      <c r="I976" s="4" t="s">
        <v>8246</v>
      </c>
      <c r="J976" s="4">
        <v>1458925156</v>
      </c>
      <c r="K976" s="13">
        <f t="shared" si="76"/>
        <v>42454.54115740741</v>
      </c>
      <c r="L976" s="4">
        <v>1456336756</v>
      </c>
      <c r="M976" s="13">
        <f t="shared" si="77"/>
        <v>42424.582824074074</v>
      </c>
      <c r="N976" s="4" t="b">
        <v>0</v>
      </c>
      <c r="O976" s="4">
        <v>3</v>
      </c>
      <c r="P976" s="4" t="b">
        <v>0</v>
      </c>
      <c r="Q976" s="4" t="s">
        <v>8273</v>
      </c>
      <c r="R976" s="17">
        <f>E976/D976*100</f>
        <v>0.55999999999999994</v>
      </c>
      <c r="S976">
        <f>AVERAGEIF(O:O,O976,E:E)</f>
        <v>191.76785714285714</v>
      </c>
      <c r="T976" t="str">
        <f t="shared" si="78"/>
        <v>technology</v>
      </c>
      <c r="U976" t="str">
        <f t="shared" si="79"/>
        <v>wearables</v>
      </c>
    </row>
    <row r="977" spans="1:21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b">
        <f t="shared" si="75"/>
        <v>0</v>
      </c>
      <c r="G977" s="4" t="s">
        <v>8221</v>
      </c>
      <c r="H977" s="4" t="s">
        <v>8224</v>
      </c>
      <c r="I977" s="4" t="s">
        <v>8246</v>
      </c>
      <c r="J977" s="4">
        <v>1467132185</v>
      </c>
      <c r="K977" s="13">
        <f t="shared" si="76"/>
        <v>42549.529918981483</v>
      </c>
      <c r="L977" s="4">
        <v>1461948185</v>
      </c>
      <c r="M977" s="13">
        <f t="shared" si="77"/>
        <v>42489.529918981483</v>
      </c>
      <c r="N977" s="4" t="b">
        <v>0</v>
      </c>
      <c r="O977" s="4">
        <v>24</v>
      </c>
      <c r="P977" s="4" t="b">
        <v>0</v>
      </c>
      <c r="Q977" s="4" t="s">
        <v>8273</v>
      </c>
      <c r="R977" s="17">
        <f>E977/D977*100</f>
        <v>2.6069999999999998</v>
      </c>
      <c r="S977">
        <f>AVERAGEIF(O:O,O977,E:E)</f>
        <v>1764.2944117647057</v>
      </c>
      <c r="T977" t="str">
        <f t="shared" si="78"/>
        <v>technology</v>
      </c>
      <c r="U977" t="str">
        <f t="shared" si="79"/>
        <v>wearables</v>
      </c>
    </row>
    <row r="978" spans="1:21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b">
        <f t="shared" si="75"/>
        <v>0</v>
      </c>
      <c r="G978" s="4" t="s">
        <v>8221</v>
      </c>
      <c r="H978" s="4" t="s">
        <v>8226</v>
      </c>
      <c r="I978" s="4" t="s">
        <v>8248</v>
      </c>
      <c r="J978" s="4">
        <v>1439515497</v>
      </c>
      <c r="K978" s="13">
        <f t="shared" si="76"/>
        <v>42229.892326388894</v>
      </c>
      <c r="L978" s="4">
        <v>1435627497</v>
      </c>
      <c r="M978" s="13">
        <f t="shared" si="77"/>
        <v>42184.892326388894</v>
      </c>
      <c r="N978" s="4" t="b">
        <v>0</v>
      </c>
      <c r="O978" s="4">
        <v>18</v>
      </c>
      <c r="P978" s="4" t="b">
        <v>0</v>
      </c>
      <c r="Q978" s="4" t="s">
        <v>8273</v>
      </c>
      <c r="R978" s="17">
        <f>E978/D978*100</f>
        <v>1.9259999999999999</v>
      </c>
      <c r="S978">
        <f>AVERAGEIF(O:O,O978,E:E)</f>
        <v>1443.423</v>
      </c>
      <c r="T978" t="str">
        <f t="shared" si="78"/>
        <v>technology</v>
      </c>
      <c r="U978" t="str">
        <f t="shared" si="79"/>
        <v>wearables</v>
      </c>
    </row>
    <row r="979" spans="1:21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b">
        <f t="shared" si="75"/>
        <v>0</v>
      </c>
      <c r="G979" s="4" t="s">
        <v>8221</v>
      </c>
      <c r="H979" s="4" t="s">
        <v>8239</v>
      </c>
      <c r="I979" s="4" t="s">
        <v>8249</v>
      </c>
      <c r="J979" s="4">
        <v>1456094197</v>
      </c>
      <c r="K979" s="13">
        <f t="shared" si="76"/>
        <v>42421.775428240748</v>
      </c>
      <c r="L979" s="4">
        <v>1453502197</v>
      </c>
      <c r="M979" s="13">
        <f t="shared" si="77"/>
        <v>42391.775428240748</v>
      </c>
      <c r="N979" s="4" t="b">
        <v>0</v>
      </c>
      <c r="O979" s="4">
        <v>12</v>
      </c>
      <c r="P979" s="4" t="b">
        <v>0</v>
      </c>
      <c r="Q979" s="4" t="s">
        <v>8273</v>
      </c>
      <c r="R979" s="17">
        <f>E979/D979*100</f>
        <v>33.666666666666664</v>
      </c>
      <c r="S979">
        <f>AVERAGEIF(O:O,O979,E:E)</f>
        <v>1176.7069565217391</v>
      </c>
      <c r="T979" t="str">
        <f t="shared" si="78"/>
        <v>technology</v>
      </c>
      <c r="U979" t="str">
        <f t="shared" si="79"/>
        <v>wearables</v>
      </c>
    </row>
    <row r="980" spans="1:21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b">
        <f t="shared" si="75"/>
        <v>0</v>
      </c>
      <c r="G980" s="4" t="s">
        <v>8221</v>
      </c>
      <c r="H980" s="4" t="s">
        <v>8235</v>
      </c>
      <c r="I980" s="4" t="s">
        <v>8255</v>
      </c>
      <c r="J980" s="4">
        <v>1456385101</v>
      </c>
      <c r="K980" s="13">
        <f t="shared" si="76"/>
        <v>42425.142372685186</v>
      </c>
      <c r="L980" s="4">
        <v>1453793101</v>
      </c>
      <c r="M980" s="13">
        <f t="shared" si="77"/>
        <v>42395.142372685186</v>
      </c>
      <c r="N980" s="4" t="b">
        <v>0</v>
      </c>
      <c r="O980" s="4">
        <v>123</v>
      </c>
      <c r="P980" s="4" t="b">
        <v>0</v>
      </c>
      <c r="Q980" s="4" t="s">
        <v>8273</v>
      </c>
      <c r="R980" s="17">
        <f>E980/D980*100</f>
        <v>56.263267182990241</v>
      </c>
      <c r="S980">
        <f>AVERAGEIF(O:O,O980,E:E)</f>
        <v>23882.416666666668</v>
      </c>
      <c r="T980" t="str">
        <f t="shared" si="78"/>
        <v>technology</v>
      </c>
      <c r="U980" t="str">
        <f t="shared" si="79"/>
        <v>wearables</v>
      </c>
    </row>
    <row r="981" spans="1:21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b">
        <f t="shared" si="75"/>
        <v>0</v>
      </c>
      <c r="G981" s="4" t="s">
        <v>8221</v>
      </c>
      <c r="H981" s="4" t="s">
        <v>8224</v>
      </c>
      <c r="I981" s="4" t="s">
        <v>8246</v>
      </c>
      <c r="J981" s="4">
        <v>1466449140</v>
      </c>
      <c r="K981" s="13">
        <f t="shared" si="76"/>
        <v>42541.624305555561</v>
      </c>
      <c r="L981" s="4">
        <v>1463392828</v>
      </c>
      <c r="M981" s="13">
        <f t="shared" si="77"/>
        <v>42506.25032407407</v>
      </c>
      <c r="N981" s="4" t="b">
        <v>0</v>
      </c>
      <c r="O981" s="4">
        <v>96</v>
      </c>
      <c r="P981" s="4" t="b">
        <v>0</v>
      </c>
      <c r="Q981" s="4" t="s">
        <v>8273</v>
      </c>
      <c r="R981" s="17">
        <f>E981/D981*100</f>
        <v>82.817599999999999</v>
      </c>
      <c r="S981">
        <f>AVERAGEIF(O:O,O981,E:E)</f>
        <v>9172.2071428571417</v>
      </c>
      <c r="T981" t="str">
        <f t="shared" si="78"/>
        <v>technology</v>
      </c>
      <c r="U981" t="str">
        <f t="shared" si="79"/>
        <v>wearables</v>
      </c>
    </row>
    <row r="982" spans="1:21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b">
        <f t="shared" si="75"/>
        <v>0</v>
      </c>
      <c r="G982" s="4" t="s">
        <v>8221</v>
      </c>
      <c r="H982" s="4" t="s">
        <v>8224</v>
      </c>
      <c r="I982" s="4" t="s">
        <v>8246</v>
      </c>
      <c r="J982" s="4">
        <v>1417387322</v>
      </c>
      <c r="K982" s="13">
        <f t="shared" si="76"/>
        <v>41973.779189814821</v>
      </c>
      <c r="L982" s="4">
        <v>1413495722</v>
      </c>
      <c r="M982" s="13">
        <f t="shared" si="77"/>
        <v>41928.737523148149</v>
      </c>
      <c r="N982" s="4" t="b">
        <v>0</v>
      </c>
      <c r="O982" s="4">
        <v>31</v>
      </c>
      <c r="P982" s="4" t="b">
        <v>0</v>
      </c>
      <c r="Q982" s="4" t="s">
        <v>8273</v>
      </c>
      <c r="R982" s="17">
        <f>E982/D982*100</f>
        <v>14.860000000000001</v>
      </c>
      <c r="S982">
        <f>AVERAGEIF(O:O,O982,E:E)</f>
        <v>2489.3351851851853</v>
      </c>
      <c r="T982" t="str">
        <f t="shared" si="78"/>
        <v>technology</v>
      </c>
      <c r="U982" t="str">
        <f t="shared" si="79"/>
        <v>wearables</v>
      </c>
    </row>
    <row r="983" spans="1:21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b">
        <f t="shared" si="75"/>
        <v>0</v>
      </c>
      <c r="G983" s="4" t="s">
        <v>8221</v>
      </c>
      <c r="H983" s="4" t="s">
        <v>8224</v>
      </c>
      <c r="I983" s="4" t="s">
        <v>8246</v>
      </c>
      <c r="J983" s="4">
        <v>1407624222</v>
      </c>
      <c r="K983" s="13">
        <f t="shared" si="76"/>
        <v>41860.780347222222</v>
      </c>
      <c r="L983" s="4">
        <v>1405032222</v>
      </c>
      <c r="M983" s="13">
        <f t="shared" si="77"/>
        <v>41830.780347222222</v>
      </c>
      <c r="N983" s="4" t="b">
        <v>0</v>
      </c>
      <c r="O983" s="4">
        <v>4</v>
      </c>
      <c r="P983" s="4" t="b">
        <v>0</v>
      </c>
      <c r="Q983" s="4" t="s">
        <v>8273</v>
      </c>
      <c r="R983" s="17">
        <f>E983/D983*100</f>
        <v>1.2375123751237513E-2</v>
      </c>
      <c r="S983">
        <f>AVERAGEIF(O:O,O983,E:E)</f>
        <v>227.77278688524589</v>
      </c>
      <c r="T983" t="str">
        <f t="shared" si="78"/>
        <v>technology</v>
      </c>
      <c r="U983" t="str">
        <f t="shared" si="79"/>
        <v>wearables</v>
      </c>
    </row>
    <row r="984" spans="1:21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b">
        <f t="shared" si="75"/>
        <v>0</v>
      </c>
      <c r="G984" s="4" t="s">
        <v>8221</v>
      </c>
      <c r="H984" s="4" t="s">
        <v>8224</v>
      </c>
      <c r="I984" s="4" t="s">
        <v>8246</v>
      </c>
      <c r="J984" s="4">
        <v>1475431486</v>
      </c>
      <c r="K984" s="13">
        <f t="shared" si="76"/>
        <v>42645.586643518523</v>
      </c>
      <c r="L984" s="4">
        <v>1472839486</v>
      </c>
      <c r="M984" s="13">
        <f t="shared" si="77"/>
        <v>42615.586643518523</v>
      </c>
      <c r="N984" s="4" t="b">
        <v>0</v>
      </c>
      <c r="O984" s="4">
        <v>3</v>
      </c>
      <c r="P984" s="4" t="b">
        <v>0</v>
      </c>
      <c r="Q984" s="4" t="s">
        <v>8273</v>
      </c>
      <c r="R984" s="17">
        <f>E984/D984*100</f>
        <v>1.7142857142857144E-2</v>
      </c>
      <c r="S984">
        <f>AVERAGEIF(O:O,O984,E:E)</f>
        <v>191.76785714285714</v>
      </c>
      <c r="T984" t="str">
        <f t="shared" si="78"/>
        <v>technology</v>
      </c>
      <c r="U984" t="str">
        <f t="shared" si="79"/>
        <v>wearables</v>
      </c>
    </row>
    <row r="985" spans="1:21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b">
        <f t="shared" si="75"/>
        <v>0</v>
      </c>
      <c r="G985" s="4" t="s">
        <v>8221</v>
      </c>
      <c r="H985" s="4" t="s">
        <v>8227</v>
      </c>
      <c r="I985" s="4" t="s">
        <v>8249</v>
      </c>
      <c r="J985" s="4">
        <v>1471985640</v>
      </c>
      <c r="K985" s="13">
        <f t="shared" si="76"/>
        <v>42605.70416666667</v>
      </c>
      <c r="L985" s="4">
        <v>1469289685</v>
      </c>
      <c r="M985" s="13">
        <f t="shared" si="77"/>
        <v>42574.500983796301</v>
      </c>
      <c r="N985" s="4" t="b">
        <v>0</v>
      </c>
      <c r="O985" s="4">
        <v>179</v>
      </c>
      <c r="P985" s="4" t="b">
        <v>0</v>
      </c>
      <c r="Q985" s="4" t="s">
        <v>8273</v>
      </c>
      <c r="R985" s="17">
        <f>E985/D985*100</f>
        <v>29.506136117214709</v>
      </c>
      <c r="S985">
        <f>AVERAGEIF(O:O,O985,E:E)</f>
        <v>23315.4</v>
      </c>
      <c r="T985" t="str">
        <f t="shared" si="78"/>
        <v>technology</v>
      </c>
      <c r="U985" t="str">
        <f t="shared" si="79"/>
        <v>wearables</v>
      </c>
    </row>
    <row r="986" spans="1:21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b">
        <f t="shared" si="75"/>
        <v>0</v>
      </c>
      <c r="G986" s="4" t="s">
        <v>8221</v>
      </c>
      <c r="H986" s="4" t="s">
        <v>8224</v>
      </c>
      <c r="I986" s="4" t="s">
        <v>8246</v>
      </c>
      <c r="J986" s="4">
        <v>1427507208</v>
      </c>
      <c r="K986" s="13">
        <f t="shared" si="76"/>
        <v>42090.907500000008</v>
      </c>
      <c r="L986" s="4">
        <v>1424918808</v>
      </c>
      <c r="M986" s="13">
        <f t="shared" si="77"/>
        <v>42060.949166666665</v>
      </c>
      <c r="N986" s="4" t="b">
        <v>0</v>
      </c>
      <c r="O986" s="4">
        <v>3</v>
      </c>
      <c r="P986" s="4" t="b">
        <v>0</v>
      </c>
      <c r="Q986" s="4" t="s">
        <v>8273</v>
      </c>
      <c r="R986" s="17">
        <f>E986/D986*100</f>
        <v>1.06</v>
      </c>
      <c r="S986">
        <f>AVERAGEIF(O:O,O986,E:E)</f>
        <v>191.76785714285714</v>
      </c>
      <c r="T986" t="str">
        <f t="shared" si="78"/>
        <v>technology</v>
      </c>
      <c r="U986" t="str">
        <f t="shared" si="79"/>
        <v>wearables</v>
      </c>
    </row>
    <row r="987" spans="1:21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b">
        <f t="shared" si="75"/>
        <v>0</v>
      </c>
      <c r="G987" s="4" t="s">
        <v>8221</v>
      </c>
      <c r="H987" s="4" t="s">
        <v>8236</v>
      </c>
      <c r="I987" s="4" t="s">
        <v>8249</v>
      </c>
      <c r="J987" s="4">
        <v>1451602800</v>
      </c>
      <c r="K987" s="13">
        <f t="shared" si="76"/>
        <v>42369.791666666664</v>
      </c>
      <c r="L987" s="4">
        <v>1449011610</v>
      </c>
      <c r="M987" s="13">
        <f t="shared" si="77"/>
        <v>42339.801041666673</v>
      </c>
      <c r="N987" s="4" t="b">
        <v>0</v>
      </c>
      <c r="O987" s="4">
        <v>23</v>
      </c>
      <c r="P987" s="4" t="b">
        <v>0</v>
      </c>
      <c r="Q987" s="4" t="s">
        <v>8273</v>
      </c>
      <c r="R987" s="17">
        <f>E987/D987*100</f>
        <v>6.293333333333333</v>
      </c>
      <c r="S987">
        <f>AVERAGEIF(O:O,O987,E:E)</f>
        <v>2210.1433333333334</v>
      </c>
      <c r="T987" t="str">
        <f t="shared" si="78"/>
        <v>technology</v>
      </c>
      <c r="U987" t="str">
        <f t="shared" si="79"/>
        <v>wearables</v>
      </c>
    </row>
    <row r="988" spans="1:21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b">
        <f t="shared" si="75"/>
        <v>0</v>
      </c>
      <c r="G988" s="4" t="s">
        <v>8221</v>
      </c>
      <c r="H988" s="4" t="s">
        <v>8225</v>
      </c>
      <c r="I988" s="4" t="s">
        <v>8247</v>
      </c>
      <c r="J988" s="4">
        <v>1452384000</v>
      </c>
      <c r="K988" s="13">
        <f t="shared" si="76"/>
        <v>42378.833333333336</v>
      </c>
      <c r="L988" s="4">
        <v>1447698300</v>
      </c>
      <c r="M988" s="13">
        <f t="shared" si="77"/>
        <v>42324.600694444445</v>
      </c>
      <c r="N988" s="4" t="b">
        <v>0</v>
      </c>
      <c r="O988" s="4">
        <v>23</v>
      </c>
      <c r="P988" s="4" t="b">
        <v>0</v>
      </c>
      <c r="Q988" s="4" t="s">
        <v>8273</v>
      </c>
      <c r="R988" s="17">
        <f>E988/D988*100</f>
        <v>12.75</v>
      </c>
      <c r="S988">
        <f>AVERAGEIF(O:O,O988,E:E)</f>
        <v>2210.1433333333334</v>
      </c>
      <c r="T988" t="str">
        <f t="shared" si="78"/>
        <v>technology</v>
      </c>
      <c r="U988" t="str">
        <f t="shared" si="79"/>
        <v>wearables</v>
      </c>
    </row>
    <row r="989" spans="1:21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b">
        <f t="shared" si="75"/>
        <v>0</v>
      </c>
      <c r="G989" s="4" t="s">
        <v>8221</v>
      </c>
      <c r="H989" s="4" t="s">
        <v>8233</v>
      </c>
      <c r="I989" s="4" t="s">
        <v>8249</v>
      </c>
      <c r="J989" s="4">
        <v>1403507050</v>
      </c>
      <c r="K989" s="13">
        <f t="shared" si="76"/>
        <v>41813.127893518518</v>
      </c>
      <c r="L989" s="4">
        <v>1400051050</v>
      </c>
      <c r="M989" s="13">
        <f t="shared" si="77"/>
        <v>41773.127893518518</v>
      </c>
      <c r="N989" s="4" t="b">
        <v>0</v>
      </c>
      <c r="O989" s="4">
        <v>41</v>
      </c>
      <c r="P989" s="4" t="b">
        <v>0</v>
      </c>
      <c r="Q989" s="4" t="s">
        <v>8273</v>
      </c>
      <c r="R989" s="17">
        <f>E989/D989*100</f>
        <v>13.22</v>
      </c>
      <c r="S989">
        <f>AVERAGEIF(O:O,O989,E:E)</f>
        <v>2792.8691304347826</v>
      </c>
      <c r="T989" t="str">
        <f t="shared" si="78"/>
        <v>technology</v>
      </c>
      <c r="U989" t="str">
        <f t="shared" si="79"/>
        <v>wearables</v>
      </c>
    </row>
    <row r="990" spans="1:21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b">
        <f t="shared" si="75"/>
        <v>0</v>
      </c>
      <c r="G990" s="4" t="s">
        <v>8221</v>
      </c>
      <c r="H990" s="4" t="s">
        <v>8237</v>
      </c>
      <c r="I990" s="4" t="s">
        <v>8249</v>
      </c>
      <c r="J990" s="4">
        <v>1475310825</v>
      </c>
      <c r="K990" s="13">
        <f t="shared" si="76"/>
        <v>42644.190104166664</v>
      </c>
      <c r="L990" s="4">
        <v>1472718825</v>
      </c>
      <c r="M990" s="13">
        <f t="shared" si="77"/>
        <v>42614.190104166664</v>
      </c>
      <c r="N990" s="4" t="b">
        <v>0</v>
      </c>
      <c r="O990" s="4">
        <v>0</v>
      </c>
      <c r="P990" s="4" t="b">
        <v>0</v>
      </c>
      <c r="Q990" s="4" t="s">
        <v>8273</v>
      </c>
      <c r="R990" s="17">
        <f>E990/D990*100</f>
        <v>0</v>
      </c>
      <c r="S990">
        <f>AVERAGEIF(O:O,O990,E:E)</f>
        <v>0</v>
      </c>
      <c r="T990" t="str">
        <f t="shared" si="78"/>
        <v>technology</v>
      </c>
      <c r="U990" t="str">
        <f t="shared" si="79"/>
        <v>wearables</v>
      </c>
    </row>
    <row r="991" spans="1:21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b">
        <f t="shared" si="75"/>
        <v>0</v>
      </c>
      <c r="G991" s="4" t="s">
        <v>8221</v>
      </c>
      <c r="H991" s="4" t="s">
        <v>8224</v>
      </c>
      <c r="I991" s="4" t="s">
        <v>8246</v>
      </c>
      <c r="J991" s="4">
        <v>1475101495</v>
      </c>
      <c r="K991" s="13">
        <f t="shared" si="76"/>
        <v>42641.76730324074</v>
      </c>
      <c r="L991" s="4">
        <v>1472509495</v>
      </c>
      <c r="M991" s="13">
        <f t="shared" si="77"/>
        <v>42611.76730324074</v>
      </c>
      <c r="N991" s="4" t="b">
        <v>0</v>
      </c>
      <c r="O991" s="4">
        <v>32</v>
      </c>
      <c r="P991" s="4" t="b">
        <v>0</v>
      </c>
      <c r="Q991" s="4" t="s">
        <v>8273</v>
      </c>
      <c r="R991" s="17">
        <f>E991/D991*100</f>
        <v>16.77</v>
      </c>
      <c r="S991">
        <f>AVERAGEIF(O:O,O991,E:E)</f>
        <v>2546.9</v>
      </c>
      <c r="T991" t="str">
        <f t="shared" si="78"/>
        <v>technology</v>
      </c>
      <c r="U991" t="str">
        <f t="shared" si="79"/>
        <v>wearables</v>
      </c>
    </row>
    <row r="992" spans="1:21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b">
        <f t="shared" si="75"/>
        <v>0</v>
      </c>
      <c r="G992" s="4" t="s">
        <v>8221</v>
      </c>
      <c r="H992" s="4" t="s">
        <v>8224</v>
      </c>
      <c r="I992" s="4" t="s">
        <v>8246</v>
      </c>
      <c r="J992" s="4">
        <v>1409770164</v>
      </c>
      <c r="K992" s="13">
        <f t="shared" si="76"/>
        <v>41885.617638888893</v>
      </c>
      <c r="L992" s="4">
        <v>1407178164</v>
      </c>
      <c r="M992" s="13">
        <f t="shared" si="77"/>
        <v>41855.617638888893</v>
      </c>
      <c r="N992" s="4" t="b">
        <v>0</v>
      </c>
      <c r="O992" s="4">
        <v>2</v>
      </c>
      <c r="P992" s="4" t="b">
        <v>0</v>
      </c>
      <c r="Q992" s="4" t="s">
        <v>8273</v>
      </c>
      <c r="R992" s="17">
        <f>E992/D992*100</f>
        <v>0.104</v>
      </c>
      <c r="S992">
        <f>AVERAGEIF(O:O,O992,E:E)</f>
        <v>91.389593023255813</v>
      </c>
      <c r="T992" t="str">
        <f t="shared" si="78"/>
        <v>technology</v>
      </c>
      <c r="U992" t="str">
        <f t="shared" si="79"/>
        <v>wearables</v>
      </c>
    </row>
    <row r="993" spans="1:21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b">
        <f t="shared" si="75"/>
        <v>0</v>
      </c>
      <c r="G993" s="4" t="s">
        <v>8221</v>
      </c>
      <c r="H993" s="4" t="s">
        <v>8225</v>
      </c>
      <c r="I993" s="4" t="s">
        <v>8247</v>
      </c>
      <c r="J993" s="4">
        <v>1468349460</v>
      </c>
      <c r="K993" s="13">
        <f t="shared" si="76"/>
        <v>42563.618750000001</v>
      </c>
      <c r="L993" s="4">
        <v>1466186988</v>
      </c>
      <c r="M993" s="13">
        <f t="shared" si="77"/>
        <v>42538.590138888896</v>
      </c>
      <c r="N993" s="4" t="b">
        <v>0</v>
      </c>
      <c r="O993" s="4">
        <v>7</v>
      </c>
      <c r="P993" s="4" t="b">
        <v>0</v>
      </c>
      <c r="Q993" s="4" t="s">
        <v>8273</v>
      </c>
      <c r="R993" s="17">
        <f>E993/D993*100</f>
        <v>4.24</v>
      </c>
      <c r="S993">
        <f>AVERAGEIF(O:O,O993,E:E)</f>
        <v>705.95522388059703</v>
      </c>
      <c r="T993" t="str">
        <f t="shared" si="78"/>
        <v>technology</v>
      </c>
      <c r="U993" t="str">
        <f t="shared" si="79"/>
        <v>wearables</v>
      </c>
    </row>
    <row r="994" spans="1:21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b">
        <f t="shared" si="75"/>
        <v>0</v>
      </c>
      <c r="G994" s="4" t="s">
        <v>8221</v>
      </c>
      <c r="H994" s="4" t="s">
        <v>8224</v>
      </c>
      <c r="I994" s="4" t="s">
        <v>8246</v>
      </c>
      <c r="J994" s="4">
        <v>1462655519</v>
      </c>
      <c r="K994" s="13">
        <f t="shared" si="76"/>
        <v>42497.716655092598</v>
      </c>
      <c r="L994" s="4">
        <v>1457475119</v>
      </c>
      <c r="M994" s="13">
        <f t="shared" si="77"/>
        <v>42437.758321759262</v>
      </c>
      <c r="N994" s="4" t="b">
        <v>0</v>
      </c>
      <c r="O994" s="4">
        <v>4</v>
      </c>
      <c r="P994" s="4" t="b">
        <v>0</v>
      </c>
      <c r="Q994" s="4" t="s">
        <v>8273</v>
      </c>
      <c r="R994" s="17">
        <f>E994/D994*100</f>
        <v>0.46699999999999997</v>
      </c>
      <c r="S994">
        <f>AVERAGEIF(O:O,O994,E:E)</f>
        <v>227.77278688524589</v>
      </c>
      <c r="T994" t="str">
        <f t="shared" si="78"/>
        <v>technology</v>
      </c>
      <c r="U994" t="str">
        <f t="shared" si="79"/>
        <v>wearables</v>
      </c>
    </row>
    <row r="995" spans="1:21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b">
        <f t="shared" si="75"/>
        <v>0</v>
      </c>
      <c r="G995" s="4" t="s">
        <v>8221</v>
      </c>
      <c r="H995" s="4" t="s">
        <v>8224</v>
      </c>
      <c r="I995" s="4" t="s">
        <v>8246</v>
      </c>
      <c r="J995" s="4">
        <v>1478926800</v>
      </c>
      <c r="K995" s="13">
        <f t="shared" si="76"/>
        <v>42686.041666666664</v>
      </c>
      <c r="L995" s="4">
        <v>1476054568</v>
      </c>
      <c r="M995" s="13">
        <f t="shared" si="77"/>
        <v>42652.798240740747</v>
      </c>
      <c r="N995" s="4" t="b">
        <v>0</v>
      </c>
      <c r="O995" s="4">
        <v>196</v>
      </c>
      <c r="P995" s="4" t="b">
        <v>0</v>
      </c>
      <c r="Q995" s="4" t="s">
        <v>8273</v>
      </c>
      <c r="R995" s="17">
        <f>E995/D995*100</f>
        <v>25.087142857142858</v>
      </c>
      <c r="S995">
        <f>AVERAGEIF(O:O,O995,E:E)</f>
        <v>15961.182000000001</v>
      </c>
      <c r="T995" t="str">
        <f t="shared" si="78"/>
        <v>technology</v>
      </c>
      <c r="U995" t="str">
        <f t="shared" si="79"/>
        <v>wearables</v>
      </c>
    </row>
    <row r="996" spans="1:21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b">
        <f t="shared" si="75"/>
        <v>0</v>
      </c>
      <c r="G996" s="4" t="s">
        <v>8221</v>
      </c>
      <c r="H996" s="4" t="s">
        <v>8224</v>
      </c>
      <c r="I996" s="4" t="s">
        <v>8246</v>
      </c>
      <c r="J996" s="4">
        <v>1417388340</v>
      </c>
      <c r="K996" s="13">
        <f t="shared" si="76"/>
        <v>41973.790972222225</v>
      </c>
      <c r="L996" s="4">
        <v>1412835530</v>
      </c>
      <c r="M996" s="13">
        <f t="shared" si="77"/>
        <v>41921.096412037041</v>
      </c>
      <c r="N996" s="4" t="b">
        <v>0</v>
      </c>
      <c r="O996" s="4">
        <v>11</v>
      </c>
      <c r="P996" s="4" t="b">
        <v>0</v>
      </c>
      <c r="Q996" s="4" t="s">
        <v>8273</v>
      </c>
      <c r="R996" s="17">
        <f>E996/D996*100</f>
        <v>2.3345000000000002</v>
      </c>
      <c r="S996">
        <f>AVERAGEIF(O:O,O996,E:E)</f>
        <v>1461.2</v>
      </c>
      <c r="T996" t="str">
        <f t="shared" si="78"/>
        <v>technology</v>
      </c>
      <c r="U996" t="str">
        <f t="shared" si="79"/>
        <v>wearables</v>
      </c>
    </row>
    <row r="997" spans="1:21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b">
        <f t="shared" si="75"/>
        <v>0</v>
      </c>
      <c r="G997" s="4" t="s">
        <v>8221</v>
      </c>
      <c r="H997" s="4" t="s">
        <v>8224</v>
      </c>
      <c r="I997" s="4" t="s">
        <v>8246</v>
      </c>
      <c r="J997" s="4">
        <v>1417276800</v>
      </c>
      <c r="K997" s="13">
        <f t="shared" si="76"/>
        <v>41972.500000000007</v>
      </c>
      <c r="L997" s="4">
        <v>1415140480</v>
      </c>
      <c r="M997" s="13">
        <f t="shared" si="77"/>
        <v>41947.774074074077</v>
      </c>
      <c r="N997" s="4" t="b">
        <v>0</v>
      </c>
      <c r="O997" s="4">
        <v>9</v>
      </c>
      <c r="P997" s="4" t="b">
        <v>0</v>
      </c>
      <c r="Q997" s="4" t="s">
        <v>8273</v>
      </c>
      <c r="R997" s="17">
        <f>E997/D997*100</f>
        <v>7.26</v>
      </c>
      <c r="S997">
        <f>AVERAGEIF(O:O,O997,E:E)</f>
        <v>751.21245614035092</v>
      </c>
      <c r="T997" t="str">
        <f t="shared" si="78"/>
        <v>technology</v>
      </c>
      <c r="U997" t="str">
        <f t="shared" si="79"/>
        <v>wearables</v>
      </c>
    </row>
    <row r="998" spans="1:21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b">
        <f t="shared" si="75"/>
        <v>0</v>
      </c>
      <c r="G998" s="4" t="s">
        <v>8221</v>
      </c>
      <c r="H998" s="4" t="s">
        <v>8224</v>
      </c>
      <c r="I998" s="4" t="s">
        <v>8246</v>
      </c>
      <c r="J998" s="4">
        <v>1406474820</v>
      </c>
      <c r="K998" s="13">
        <f t="shared" si="76"/>
        <v>41847.477083333339</v>
      </c>
      <c r="L998" s="4">
        <v>1403902060</v>
      </c>
      <c r="M998" s="13">
        <f t="shared" si="77"/>
        <v>41817.69976851852</v>
      </c>
      <c r="N998" s="4" t="b">
        <v>0</v>
      </c>
      <c r="O998" s="4">
        <v>5</v>
      </c>
      <c r="P998" s="4" t="b">
        <v>0</v>
      </c>
      <c r="Q998" s="4" t="s">
        <v>8273</v>
      </c>
      <c r="R998" s="17">
        <f>E998/D998*100</f>
        <v>1.625</v>
      </c>
      <c r="S998">
        <f>AVERAGEIF(O:O,O998,E:E)</f>
        <v>347.37</v>
      </c>
      <c r="T998" t="str">
        <f t="shared" si="78"/>
        <v>technology</v>
      </c>
      <c r="U998" t="str">
        <f t="shared" si="79"/>
        <v>wearables</v>
      </c>
    </row>
    <row r="999" spans="1:21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b">
        <f t="shared" si="75"/>
        <v>0</v>
      </c>
      <c r="G999" s="4" t="s">
        <v>8221</v>
      </c>
      <c r="H999" s="4" t="s">
        <v>8224</v>
      </c>
      <c r="I999" s="4" t="s">
        <v>8246</v>
      </c>
      <c r="J999" s="4">
        <v>1417145297</v>
      </c>
      <c r="K999" s="13">
        <f t="shared" si="76"/>
        <v>41970.97797453704</v>
      </c>
      <c r="L999" s="4">
        <v>1414549697</v>
      </c>
      <c r="M999" s="13">
        <f t="shared" si="77"/>
        <v>41940.936307870375</v>
      </c>
      <c r="N999" s="4" t="b">
        <v>0</v>
      </c>
      <c r="O999" s="4">
        <v>8</v>
      </c>
      <c r="P999" s="4" t="b">
        <v>0</v>
      </c>
      <c r="Q999" s="4" t="s">
        <v>8273</v>
      </c>
      <c r="R999" s="17">
        <f>E999/D999*100</f>
        <v>1.3</v>
      </c>
      <c r="S999">
        <f>AVERAGEIF(O:O,O999,E:E)</f>
        <v>570.671875</v>
      </c>
      <c r="T999" t="str">
        <f t="shared" si="78"/>
        <v>technology</v>
      </c>
      <c r="U999" t="str">
        <f t="shared" si="79"/>
        <v>wearables</v>
      </c>
    </row>
    <row r="1000" spans="1:21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b">
        <f t="shared" si="75"/>
        <v>0</v>
      </c>
      <c r="G1000" s="4" t="s">
        <v>8221</v>
      </c>
      <c r="H1000" s="4" t="s">
        <v>8229</v>
      </c>
      <c r="I1000" s="4" t="s">
        <v>8251</v>
      </c>
      <c r="J1000" s="4">
        <v>1447909401</v>
      </c>
      <c r="K1000" s="13">
        <f t="shared" si="76"/>
        <v>42327.043993055559</v>
      </c>
      <c r="L1000" s="4">
        <v>1444017801</v>
      </c>
      <c r="M1000" s="13">
        <f t="shared" si="77"/>
        <v>42282.002326388894</v>
      </c>
      <c r="N1000" s="4" t="b">
        <v>0</v>
      </c>
      <c r="O1000" s="4">
        <v>229</v>
      </c>
      <c r="P1000" s="4" t="b">
        <v>0</v>
      </c>
      <c r="Q1000" s="4" t="s">
        <v>8273</v>
      </c>
      <c r="R1000" s="17">
        <f>E1000/D1000*100</f>
        <v>58.558333333333337</v>
      </c>
      <c r="S1000">
        <f>AVERAGEIF(O:O,O1000,E:E)</f>
        <v>33945.116666666669</v>
      </c>
      <c r="T1000" t="str">
        <f t="shared" si="78"/>
        <v>technology</v>
      </c>
      <c r="U1000" t="str">
        <f t="shared" si="79"/>
        <v>wearables</v>
      </c>
    </row>
    <row r="1001" spans="1:21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b">
        <f t="shared" si="75"/>
        <v>0</v>
      </c>
      <c r="G1001" s="4" t="s">
        <v>8221</v>
      </c>
      <c r="H1001" s="4" t="s">
        <v>8229</v>
      </c>
      <c r="I1001" s="4" t="s">
        <v>8251</v>
      </c>
      <c r="J1001" s="4">
        <v>1415865720</v>
      </c>
      <c r="K1001" s="13">
        <f t="shared" si="76"/>
        <v>41956.168055555558</v>
      </c>
      <c r="L1001" s="4">
        <v>1413270690</v>
      </c>
      <c r="M1001" s="13">
        <f t="shared" si="77"/>
        <v>41926.132986111115</v>
      </c>
      <c r="N1001" s="4" t="b">
        <v>0</v>
      </c>
      <c r="O1001" s="4">
        <v>40</v>
      </c>
      <c r="P1001" s="4" t="b">
        <v>0</v>
      </c>
      <c r="Q1001" s="4" t="s">
        <v>8273</v>
      </c>
      <c r="R1001" s="17">
        <f>E1001/D1001*100</f>
        <v>7.7886666666666677</v>
      </c>
      <c r="S1001">
        <f>AVERAGEIF(O:O,O1001,E:E)</f>
        <v>3923.4666666666667</v>
      </c>
      <c r="T1001" t="str">
        <f t="shared" si="78"/>
        <v>technology</v>
      </c>
      <c r="U1001" t="str">
        <f t="shared" si="79"/>
        <v>wearables</v>
      </c>
    </row>
    <row r="1002" spans="1:21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b">
        <f t="shared" si="75"/>
        <v>0</v>
      </c>
      <c r="G1002" s="4" t="s">
        <v>8220</v>
      </c>
      <c r="H1002" s="4" t="s">
        <v>8224</v>
      </c>
      <c r="I1002" s="4" t="s">
        <v>8246</v>
      </c>
      <c r="J1002" s="4">
        <v>1489537560</v>
      </c>
      <c r="K1002" s="13">
        <f t="shared" si="76"/>
        <v>42808.851388888892</v>
      </c>
      <c r="L1002" s="4">
        <v>1484357160</v>
      </c>
      <c r="M1002" s="13">
        <f t="shared" si="77"/>
        <v>42748.893055555563</v>
      </c>
      <c r="N1002" s="4" t="b">
        <v>0</v>
      </c>
      <c r="O1002" s="4">
        <v>6</v>
      </c>
      <c r="P1002" s="4" t="b">
        <v>0</v>
      </c>
      <c r="Q1002" s="4" t="s">
        <v>8273</v>
      </c>
      <c r="R1002" s="17">
        <f>E1002/D1002*100</f>
        <v>2.2157147647256061</v>
      </c>
      <c r="S1002">
        <f>AVERAGEIF(O:O,O1002,E:E)</f>
        <v>740.04042857142861</v>
      </c>
      <c r="T1002" t="str">
        <f t="shared" si="78"/>
        <v>technology</v>
      </c>
      <c r="U1002" t="str">
        <f t="shared" si="79"/>
        <v>wearables</v>
      </c>
    </row>
    <row r="1003" spans="1:21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tr">
        <f t="shared" si="75"/>
        <v>successful</v>
      </c>
      <c r="G1003" s="4" t="s">
        <v>8220</v>
      </c>
      <c r="H1003" s="4" t="s">
        <v>8225</v>
      </c>
      <c r="I1003" s="4" t="s">
        <v>8247</v>
      </c>
      <c r="J1003" s="4">
        <v>1485796613</v>
      </c>
      <c r="K1003" s="13">
        <f t="shared" si="76"/>
        <v>42765.553391203706</v>
      </c>
      <c r="L1003" s="4">
        <v>1481908613</v>
      </c>
      <c r="M1003" s="13">
        <f t="shared" si="77"/>
        <v>42720.553391203706</v>
      </c>
      <c r="N1003" s="4" t="b">
        <v>0</v>
      </c>
      <c r="O1003" s="4">
        <v>4</v>
      </c>
      <c r="P1003" s="4" t="b">
        <v>0</v>
      </c>
      <c r="Q1003" s="4" t="s">
        <v>8273</v>
      </c>
      <c r="R1003" s="17">
        <f>E1003/D1003*100</f>
        <v>104</v>
      </c>
      <c r="S1003">
        <f>AVERAGEIF(O:O,O1003,E:E)</f>
        <v>227.77278688524589</v>
      </c>
      <c r="T1003" t="str">
        <f t="shared" si="78"/>
        <v>technology</v>
      </c>
      <c r="U1003" t="str">
        <f t="shared" si="79"/>
        <v>wearables</v>
      </c>
    </row>
    <row r="1004" spans="1:21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b">
        <f t="shared" si="75"/>
        <v>0</v>
      </c>
      <c r="G1004" s="4" t="s">
        <v>8220</v>
      </c>
      <c r="H1004" s="4" t="s">
        <v>8224</v>
      </c>
      <c r="I1004" s="4" t="s">
        <v>8246</v>
      </c>
      <c r="J1004" s="4">
        <v>1450331940</v>
      </c>
      <c r="K1004" s="13">
        <f t="shared" si="76"/>
        <v>42355.082638888889</v>
      </c>
      <c r="L1004" s="4">
        <v>1447777514</v>
      </c>
      <c r="M1004" s="13">
        <f t="shared" si="77"/>
        <v>42325.517523148148</v>
      </c>
      <c r="N1004" s="4" t="b">
        <v>0</v>
      </c>
      <c r="O1004" s="4">
        <v>22</v>
      </c>
      <c r="P1004" s="4" t="b">
        <v>0</v>
      </c>
      <c r="Q1004" s="4" t="s">
        <v>8273</v>
      </c>
      <c r="R1004" s="17">
        <f>E1004/D1004*100</f>
        <v>29.6029602960296</v>
      </c>
      <c r="S1004">
        <f>AVERAGEIF(O:O,O1004,E:E)</f>
        <v>1547.9137931034484</v>
      </c>
      <c r="T1004" t="str">
        <f t="shared" si="78"/>
        <v>technology</v>
      </c>
      <c r="U1004" t="str">
        <f t="shared" si="79"/>
        <v>wearables</v>
      </c>
    </row>
    <row r="1005" spans="1:21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b">
        <f t="shared" si="75"/>
        <v>0</v>
      </c>
      <c r="G1005" s="4" t="s">
        <v>8220</v>
      </c>
      <c r="H1005" s="4" t="s">
        <v>8230</v>
      </c>
      <c r="I1005" s="4" t="s">
        <v>8249</v>
      </c>
      <c r="J1005" s="4">
        <v>1489680061</v>
      </c>
      <c r="K1005" s="13">
        <f t="shared" si="76"/>
        <v>42810.500706018523</v>
      </c>
      <c r="L1005" s="4">
        <v>1487091661</v>
      </c>
      <c r="M1005" s="13">
        <f t="shared" si="77"/>
        <v>42780.542372685188</v>
      </c>
      <c r="N1005" s="4" t="b">
        <v>0</v>
      </c>
      <c r="O1005" s="4">
        <v>15</v>
      </c>
      <c r="P1005" s="4" t="b">
        <v>0</v>
      </c>
      <c r="Q1005" s="4" t="s">
        <v>8273</v>
      </c>
      <c r="R1005" s="17">
        <f>E1005/D1005*100</f>
        <v>16.055</v>
      </c>
      <c r="S1005">
        <f>AVERAGEIF(O:O,O1005,E:E)</f>
        <v>2424.782608695652</v>
      </c>
      <c r="T1005" t="str">
        <f t="shared" si="78"/>
        <v>technology</v>
      </c>
      <c r="U1005" t="str">
        <f t="shared" si="79"/>
        <v>wearables</v>
      </c>
    </row>
    <row r="1006" spans="1:21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b">
        <f t="shared" si="75"/>
        <v>0</v>
      </c>
      <c r="G1006" s="4" t="s">
        <v>8220</v>
      </c>
      <c r="H1006" s="4" t="s">
        <v>8224</v>
      </c>
      <c r="I1006" s="4" t="s">
        <v>8246</v>
      </c>
      <c r="J1006" s="4">
        <v>1455814827</v>
      </c>
      <c r="K1006" s="13">
        <f t="shared" si="76"/>
        <v>42418.541979166672</v>
      </c>
      <c r="L1006" s="4">
        <v>1453222827</v>
      </c>
      <c r="M1006" s="13">
        <f t="shared" si="77"/>
        <v>42388.541979166672</v>
      </c>
      <c r="N1006" s="4" t="b">
        <v>0</v>
      </c>
      <c r="O1006" s="4">
        <v>95</v>
      </c>
      <c r="P1006" s="4" t="b">
        <v>0</v>
      </c>
      <c r="Q1006" s="4" t="s">
        <v>8273</v>
      </c>
      <c r="R1006" s="17">
        <f>E1006/D1006*100</f>
        <v>82.207999999999998</v>
      </c>
      <c r="S1006">
        <f>AVERAGEIF(O:O,O1006,E:E)</f>
        <v>10819.427777777779</v>
      </c>
      <c r="T1006" t="str">
        <f t="shared" si="78"/>
        <v>technology</v>
      </c>
      <c r="U1006" t="str">
        <f t="shared" si="79"/>
        <v>wearables</v>
      </c>
    </row>
    <row r="1007" spans="1:21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b">
        <f t="shared" si="75"/>
        <v>0</v>
      </c>
      <c r="G1007" s="4" t="s">
        <v>8220</v>
      </c>
      <c r="H1007" s="4" t="s">
        <v>8224</v>
      </c>
      <c r="I1007" s="4" t="s">
        <v>8246</v>
      </c>
      <c r="J1007" s="4">
        <v>1446217183</v>
      </c>
      <c r="K1007" s="13">
        <f t="shared" si="76"/>
        <v>42307.458136574074</v>
      </c>
      <c r="L1007" s="4">
        <v>1443538783</v>
      </c>
      <c r="M1007" s="13">
        <f t="shared" si="77"/>
        <v>42276.458136574074</v>
      </c>
      <c r="N1007" s="4" t="b">
        <v>0</v>
      </c>
      <c r="O1007" s="4">
        <v>161</v>
      </c>
      <c r="P1007" s="4" t="b">
        <v>0</v>
      </c>
      <c r="Q1007" s="4" t="s">
        <v>8273</v>
      </c>
      <c r="R1007" s="17">
        <f>E1007/D1007*100</f>
        <v>75.051000000000002</v>
      </c>
      <c r="S1007">
        <f>AVERAGEIF(O:O,O1007,E:E)</f>
        <v>150102</v>
      </c>
      <c r="T1007" t="str">
        <f t="shared" si="78"/>
        <v>technology</v>
      </c>
      <c r="U1007" t="str">
        <f t="shared" si="79"/>
        <v>wearables</v>
      </c>
    </row>
    <row r="1008" spans="1:21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b">
        <f t="shared" si="75"/>
        <v>0</v>
      </c>
      <c r="G1008" s="4" t="s">
        <v>8220</v>
      </c>
      <c r="H1008" s="4" t="s">
        <v>8224</v>
      </c>
      <c r="I1008" s="4" t="s">
        <v>8246</v>
      </c>
      <c r="J1008" s="4">
        <v>1418368260</v>
      </c>
      <c r="K1008" s="13">
        <f t="shared" si="76"/>
        <v>41985.132638888892</v>
      </c>
      <c r="L1008" s="4">
        <v>1417654672</v>
      </c>
      <c r="M1008" s="13">
        <f t="shared" si="77"/>
        <v>41976.873518518521</v>
      </c>
      <c r="N1008" s="4" t="b">
        <v>0</v>
      </c>
      <c r="O1008" s="4">
        <v>8</v>
      </c>
      <c r="P1008" s="4" t="b">
        <v>0</v>
      </c>
      <c r="Q1008" s="4" t="s">
        <v>8273</v>
      </c>
      <c r="R1008" s="17">
        <f>E1008/D1008*100</f>
        <v>5.8500000000000005</v>
      </c>
      <c r="S1008">
        <f>AVERAGEIF(O:O,O1008,E:E)</f>
        <v>570.671875</v>
      </c>
      <c r="T1008" t="str">
        <f t="shared" si="78"/>
        <v>technology</v>
      </c>
      <c r="U1008" t="str">
        <f t="shared" si="79"/>
        <v>wearables</v>
      </c>
    </row>
    <row r="1009" spans="1:21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b">
        <f t="shared" si="75"/>
        <v>0</v>
      </c>
      <c r="G1009" s="4" t="s">
        <v>8220</v>
      </c>
      <c r="H1009" s="4" t="s">
        <v>8224</v>
      </c>
      <c r="I1009" s="4" t="s">
        <v>8246</v>
      </c>
      <c r="J1009" s="4">
        <v>1481727623</v>
      </c>
      <c r="K1009" s="13">
        <f t="shared" si="76"/>
        <v>42718.458599537036</v>
      </c>
      <c r="L1009" s="4">
        <v>1478095223</v>
      </c>
      <c r="M1009" s="13">
        <f t="shared" si="77"/>
        <v>42676.416932870372</v>
      </c>
      <c r="N1009" s="4" t="b">
        <v>0</v>
      </c>
      <c r="O1009" s="4">
        <v>76</v>
      </c>
      <c r="P1009" s="4" t="b">
        <v>0</v>
      </c>
      <c r="Q1009" s="4" t="s">
        <v>8273</v>
      </c>
      <c r="R1009" s="17">
        <f>E1009/D1009*100</f>
        <v>44.32</v>
      </c>
      <c r="S1009">
        <f>AVERAGEIF(O:O,O1009,E:E)</f>
        <v>6833.6214285714286</v>
      </c>
      <c r="T1009" t="str">
        <f t="shared" si="78"/>
        <v>technology</v>
      </c>
      <c r="U1009" t="str">
        <f t="shared" si="79"/>
        <v>wearables</v>
      </c>
    </row>
    <row r="1010" spans="1:21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b">
        <f t="shared" si="75"/>
        <v>0</v>
      </c>
      <c r="G1010" s="4" t="s">
        <v>8220</v>
      </c>
      <c r="H1010" s="4" t="s">
        <v>8238</v>
      </c>
      <c r="I1010" s="4" t="s">
        <v>8256</v>
      </c>
      <c r="J1010" s="4">
        <v>1482953115</v>
      </c>
      <c r="K1010" s="13">
        <f t="shared" si="76"/>
        <v>42732.642534722225</v>
      </c>
      <c r="L1010" s="4">
        <v>1480361115</v>
      </c>
      <c r="M1010" s="13">
        <f t="shared" si="77"/>
        <v>42702.642534722225</v>
      </c>
      <c r="N1010" s="4" t="b">
        <v>0</v>
      </c>
      <c r="O1010" s="4">
        <v>1</v>
      </c>
      <c r="P1010" s="4" t="b">
        <v>0</v>
      </c>
      <c r="Q1010" s="4" t="s">
        <v>8273</v>
      </c>
      <c r="R1010" s="17">
        <f>E1010/D1010*100</f>
        <v>0.26737967914438499</v>
      </c>
      <c r="S1010">
        <f>AVERAGEIF(O:O,O1010,E:E)</f>
        <v>50.223295454545458</v>
      </c>
      <c r="T1010" t="str">
        <f t="shared" si="78"/>
        <v>technology</v>
      </c>
      <c r="U1010" t="str">
        <f t="shared" si="79"/>
        <v>wearables</v>
      </c>
    </row>
    <row r="1011" spans="1:21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b">
        <f t="shared" si="75"/>
        <v>0</v>
      </c>
      <c r="G1011" s="4" t="s">
        <v>8220</v>
      </c>
      <c r="H1011" s="4" t="s">
        <v>8224</v>
      </c>
      <c r="I1011" s="4" t="s">
        <v>8246</v>
      </c>
      <c r="J1011" s="4">
        <v>1466346646</v>
      </c>
      <c r="K1011" s="13">
        <f t="shared" si="76"/>
        <v>42540.438032407408</v>
      </c>
      <c r="L1011" s="4">
        <v>1463754646</v>
      </c>
      <c r="M1011" s="13">
        <f t="shared" si="77"/>
        <v>42510.438032407408</v>
      </c>
      <c r="N1011" s="4" t="b">
        <v>0</v>
      </c>
      <c r="O1011" s="4">
        <v>101</v>
      </c>
      <c r="P1011" s="4" t="b">
        <v>0</v>
      </c>
      <c r="Q1011" s="4" t="s">
        <v>8273</v>
      </c>
      <c r="R1011" s="17">
        <f>E1011/D1011*100</f>
        <v>13.13</v>
      </c>
      <c r="S1011">
        <f>AVERAGEIF(O:O,O1011,E:E)</f>
        <v>11721.333333333334</v>
      </c>
      <c r="T1011" t="str">
        <f t="shared" si="78"/>
        <v>technology</v>
      </c>
      <c r="U1011" t="str">
        <f t="shared" si="79"/>
        <v>wearables</v>
      </c>
    </row>
    <row r="1012" spans="1:21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b">
        <f t="shared" si="75"/>
        <v>0</v>
      </c>
      <c r="G1012" s="4" t="s">
        <v>8220</v>
      </c>
      <c r="H1012" s="4" t="s">
        <v>8224</v>
      </c>
      <c r="I1012" s="4" t="s">
        <v>8246</v>
      </c>
      <c r="J1012" s="4">
        <v>1473044340</v>
      </c>
      <c r="K1012" s="13">
        <f t="shared" si="76"/>
        <v>42617.957638888889</v>
      </c>
      <c r="L1012" s="4">
        <v>1468180462</v>
      </c>
      <c r="M1012" s="13">
        <f t="shared" si="77"/>
        <v>42561.662754629629</v>
      </c>
      <c r="N1012" s="4" t="b">
        <v>0</v>
      </c>
      <c r="O1012" s="4">
        <v>4</v>
      </c>
      <c r="P1012" s="4" t="b">
        <v>0</v>
      </c>
      <c r="Q1012" s="4" t="s">
        <v>8273</v>
      </c>
      <c r="R1012" s="17">
        <f>E1012/D1012*100</f>
        <v>0.19088937093275488</v>
      </c>
      <c r="S1012">
        <f>AVERAGEIF(O:O,O1012,E:E)</f>
        <v>227.77278688524589</v>
      </c>
      <c r="T1012" t="str">
        <f t="shared" si="78"/>
        <v>technology</v>
      </c>
      <c r="U1012" t="str">
        <f t="shared" si="79"/>
        <v>wearables</v>
      </c>
    </row>
    <row r="1013" spans="1:21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b">
        <f t="shared" si="75"/>
        <v>0</v>
      </c>
      <c r="G1013" s="4" t="s">
        <v>8220</v>
      </c>
      <c r="H1013" s="4" t="s">
        <v>8224</v>
      </c>
      <c r="I1013" s="4" t="s">
        <v>8246</v>
      </c>
      <c r="J1013" s="4">
        <v>1418938395</v>
      </c>
      <c r="K1013" s="13">
        <f t="shared" si="76"/>
        <v>41991.731423611112</v>
      </c>
      <c r="L1013" s="4">
        <v>1415050395</v>
      </c>
      <c r="M1013" s="13">
        <f t="shared" si="77"/>
        <v>41946.731423611112</v>
      </c>
      <c r="N1013" s="4" t="b">
        <v>0</v>
      </c>
      <c r="O1013" s="4">
        <v>1</v>
      </c>
      <c r="P1013" s="4" t="b">
        <v>0</v>
      </c>
      <c r="Q1013" s="4" t="s">
        <v>8273</v>
      </c>
      <c r="R1013" s="17">
        <f>E1013/D1013*100</f>
        <v>0.375</v>
      </c>
      <c r="S1013">
        <f>AVERAGEIF(O:O,O1013,E:E)</f>
        <v>50.223295454545458</v>
      </c>
      <c r="T1013" t="str">
        <f t="shared" si="78"/>
        <v>technology</v>
      </c>
      <c r="U1013" t="str">
        <f t="shared" si="79"/>
        <v>wearables</v>
      </c>
    </row>
    <row r="1014" spans="1:21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tr">
        <f t="shared" si="75"/>
        <v>successful</v>
      </c>
      <c r="G1014" s="4" t="s">
        <v>8220</v>
      </c>
      <c r="H1014" s="4" t="s">
        <v>8224</v>
      </c>
      <c r="I1014" s="4" t="s">
        <v>8246</v>
      </c>
      <c r="J1014" s="4">
        <v>1485254052</v>
      </c>
      <c r="K1014" s="13">
        <f t="shared" si="76"/>
        <v>42759.27375</v>
      </c>
      <c r="L1014" s="4">
        <v>1481366052</v>
      </c>
      <c r="M1014" s="13">
        <f t="shared" si="77"/>
        <v>42714.27375</v>
      </c>
      <c r="N1014" s="4" t="b">
        <v>0</v>
      </c>
      <c r="O1014" s="4">
        <v>775</v>
      </c>
      <c r="P1014" s="4" t="b">
        <v>0</v>
      </c>
      <c r="Q1014" s="4" t="s">
        <v>8273</v>
      </c>
      <c r="R1014" s="17">
        <f>E1014/D1014*100</f>
        <v>21535.021000000001</v>
      </c>
      <c r="S1014">
        <f>AVERAGEIF(O:O,O1014,E:E)</f>
        <v>1076751.05</v>
      </c>
      <c r="T1014" t="str">
        <f t="shared" si="78"/>
        <v>technology</v>
      </c>
      <c r="U1014" t="str">
        <f t="shared" si="79"/>
        <v>wearables</v>
      </c>
    </row>
    <row r="1015" spans="1:21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b">
        <f t="shared" si="75"/>
        <v>0</v>
      </c>
      <c r="G1015" s="4" t="s">
        <v>8220</v>
      </c>
      <c r="H1015" s="4" t="s">
        <v>8224</v>
      </c>
      <c r="I1015" s="4" t="s">
        <v>8246</v>
      </c>
      <c r="J1015" s="4">
        <v>1451419200</v>
      </c>
      <c r="K1015" s="13">
        <f t="shared" si="76"/>
        <v>42367.666666666664</v>
      </c>
      <c r="L1015" s="4">
        <v>1449000056</v>
      </c>
      <c r="M1015" s="13">
        <f t="shared" si="77"/>
        <v>42339.667314814818</v>
      </c>
      <c r="N1015" s="4" t="b">
        <v>0</v>
      </c>
      <c r="O1015" s="4">
        <v>90</v>
      </c>
      <c r="P1015" s="4" t="b">
        <v>0</v>
      </c>
      <c r="Q1015" s="4" t="s">
        <v>8273</v>
      </c>
      <c r="R1015" s="17">
        <f>E1015/D1015*100</f>
        <v>34.527999999999999</v>
      </c>
      <c r="S1015">
        <f>AVERAGEIF(O:O,O1015,E:E)</f>
        <v>6285.2591666666667</v>
      </c>
      <c r="T1015" t="str">
        <f t="shared" si="78"/>
        <v>technology</v>
      </c>
      <c r="U1015" t="str">
        <f t="shared" si="79"/>
        <v>wearables</v>
      </c>
    </row>
    <row r="1016" spans="1:21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b">
        <f t="shared" si="75"/>
        <v>0</v>
      </c>
      <c r="G1016" s="4" t="s">
        <v>8220</v>
      </c>
      <c r="H1016" s="4" t="s">
        <v>8224</v>
      </c>
      <c r="I1016" s="4" t="s">
        <v>8246</v>
      </c>
      <c r="J1016" s="4">
        <v>1420070615</v>
      </c>
      <c r="K1016" s="13">
        <f t="shared" si="76"/>
        <v>42004.835821759261</v>
      </c>
      <c r="L1016" s="4">
        <v>1415750615</v>
      </c>
      <c r="M1016" s="13">
        <f t="shared" si="77"/>
        <v>41954.835821759261</v>
      </c>
      <c r="N1016" s="4" t="b">
        <v>0</v>
      </c>
      <c r="O1016" s="4">
        <v>16</v>
      </c>
      <c r="P1016" s="4" t="b">
        <v>0</v>
      </c>
      <c r="Q1016" s="4" t="s">
        <v>8273</v>
      </c>
      <c r="R1016" s="17">
        <f>E1016/D1016*100</f>
        <v>30.599999999999998</v>
      </c>
      <c r="S1016">
        <f>AVERAGEIF(O:O,O1016,E:E)</f>
        <v>1278.3540625000001</v>
      </c>
      <c r="T1016" t="str">
        <f t="shared" si="78"/>
        <v>technology</v>
      </c>
      <c r="U1016" t="str">
        <f t="shared" si="79"/>
        <v>wearables</v>
      </c>
    </row>
    <row r="1017" spans="1:21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b">
        <f t="shared" si="75"/>
        <v>0</v>
      </c>
      <c r="G1017" s="4" t="s">
        <v>8220</v>
      </c>
      <c r="H1017" s="4" t="s">
        <v>8240</v>
      </c>
      <c r="I1017" s="4" t="s">
        <v>8257</v>
      </c>
      <c r="J1017" s="4">
        <v>1448489095</v>
      </c>
      <c r="K1017" s="13">
        <f t="shared" si="76"/>
        <v>42333.75341435185</v>
      </c>
      <c r="L1017" s="4">
        <v>1445893495</v>
      </c>
      <c r="M1017" s="13">
        <f t="shared" si="77"/>
        <v>42303.711747685193</v>
      </c>
      <c r="N1017" s="4" t="b">
        <v>0</v>
      </c>
      <c r="O1017" s="4">
        <v>6</v>
      </c>
      <c r="P1017" s="4" t="b">
        <v>0</v>
      </c>
      <c r="Q1017" s="4" t="s">
        <v>8273</v>
      </c>
      <c r="R1017" s="17">
        <f>E1017/D1017*100</f>
        <v>2.666666666666667</v>
      </c>
      <c r="S1017">
        <f>AVERAGEIF(O:O,O1017,E:E)</f>
        <v>740.04042857142861</v>
      </c>
      <c r="T1017" t="str">
        <f t="shared" si="78"/>
        <v>technology</v>
      </c>
      <c r="U1017" t="str">
        <f t="shared" si="79"/>
        <v>wearables</v>
      </c>
    </row>
    <row r="1018" spans="1:21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b">
        <f t="shared" si="75"/>
        <v>0</v>
      </c>
      <c r="G1018" s="4" t="s">
        <v>8220</v>
      </c>
      <c r="H1018" s="4" t="s">
        <v>8224</v>
      </c>
      <c r="I1018" s="4" t="s">
        <v>8246</v>
      </c>
      <c r="J1018" s="4">
        <v>1459992856</v>
      </c>
      <c r="K1018" s="13">
        <f t="shared" si="76"/>
        <v>42466.898796296293</v>
      </c>
      <c r="L1018" s="4">
        <v>1456108456</v>
      </c>
      <c r="M1018" s="13">
        <f t="shared" si="77"/>
        <v>42421.940462962964</v>
      </c>
      <c r="N1018" s="4" t="b">
        <v>0</v>
      </c>
      <c r="O1018" s="4">
        <v>38</v>
      </c>
      <c r="P1018" s="4" t="b">
        <v>0</v>
      </c>
      <c r="Q1018" s="4" t="s">
        <v>8273</v>
      </c>
      <c r="R1018" s="17">
        <f>E1018/D1018*100</f>
        <v>2.8420000000000001</v>
      </c>
      <c r="S1018">
        <f>AVERAGEIF(O:O,O1018,E:E)</f>
        <v>2935.7157894736843</v>
      </c>
      <c r="T1018" t="str">
        <f t="shared" si="78"/>
        <v>technology</v>
      </c>
      <c r="U1018" t="str">
        <f t="shared" si="79"/>
        <v>wearables</v>
      </c>
    </row>
    <row r="1019" spans="1:21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b">
        <f t="shared" si="75"/>
        <v>0</v>
      </c>
      <c r="G1019" s="4" t="s">
        <v>8220</v>
      </c>
      <c r="H1019" s="4" t="s">
        <v>8224</v>
      </c>
      <c r="I1019" s="4" t="s">
        <v>8246</v>
      </c>
      <c r="J1019" s="4">
        <v>1448125935</v>
      </c>
      <c r="K1019" s="13">
        <f t="shared" si="76"/>
        <v>42329.550173611111</v>
      </c>
      <c r="L1019" s="4">
        <v>1444666335</v>
      </c>
      <c r="M1019" s="13">
        <f t="shared" si="77"/>
        <v>42289.508506944447</v>
      </c>
      <c r="N1019" s="4" t="b">
        <v>0</v>
      </c>
      <c r="O1019" s="4">
        <v>355</v>
      </c>
      <c r="P1019" s="4" t="b">
        <v>0</v>
      </c>
      <c r="Q1019" s="4" t="s">
        <v>8273</v>
      </c>
      <c r="R1019" s="17">
        <f>E1019/D1019*100</f>
        <v>22.878799999999998</v>
      </c>
      <c r="S1019">
        <f>AVERAGEIF(O:O,O1019,E:E)</f>
        <v>57197</v>
      </c>
      <c r="T1019" t="str">
        <f t="shared" si="78"/>
        <v>technology</v>
      </c>
      <c r="U1019" t="str">
        <f t="shared" si="79"/>
        <v>wearables</v>
      </c>
    </row>
    <row r="1020" spans="1:21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b">
        <f t="shared" si="75"/>
        <v>0</v>
      </c>
      <c r="G1020" s="4" t="s">
        <v>8220</v>
      </c>
      <c r="H1020" s="4" t="s">
        <v>8224</v>
      </c>
      <c r="I1020" s="4" t="s">
        <v>8246</v>
      </c>
      <c r="J1020" s="4">
        <v>1468496933</v>
      </c>
      <c r="K1020" s="13">
        <f t="shared" si="76"/>
        <v>42565.325613425928</v>
      </c>
      <c r="L1020" s="4">
        <v>1465904933</v>
      </c>
      <c r="M1020" s="13">
        <f t="shared" si="77"/>
        <v>42535.325613425928</v>
      </c>
      <c r="N1020" s="4" t="b">
        <v>0</v>
      </c>
      <c r="O1020" s="4">
        <v>7</v>
      </c>
      <c r="P1020" s="4" t="b">
        <v>0</v>
      </c>
      <c r="Q1020" s="4" t="s">
        <v>8273</v>
      </c>
      <c r="R1020" s="17">
        <f>E1020/D1020*100</f>
        <v>3.105</v>
      </c>
      <c r="S1020">
        <f>AVERAGEIF(O:O,O1020,E:E)</f>
        <v>705.95522388059703</v>
      </c>
      <c r="T1020" t="str">
        <f t="shared" si="78"/>
        <v>technology</v>
      </c>
      <c r="U1020" t="str">
        <f t="shared" si="79"/>
        <v>wearables</v>
      </c>
    </row>
    <row r="1021" spans="1:21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b">
        <f t="shared" si="75"/>
        <v>0</v>
      </c>
      <c r="G1021" s="4" t="s">
        <v>8220</v>
      </c>
      <c r="H1021" s="4" t="s">
        <v>8224</v>
      </c>
      <c r="I1021" s="4" t="s">
        <v>8246</v>
      </c>
      <c r="J1021" s="4">
        <v>1423092149</v>
      </c>
      <c r="K1021" s="13">
        <f t="shared" si="76"/>
        <v>42039.807280092595</v>
      </c>
      <c r="L1021" s="4">
        <v>1420500149</v>
      </c>
      <c r="M1021" s="13">
        <f t="shared" si="77"/>
        <v>42009.807280092595</v>
      </c>
      <c r="N1021" s="4" t="b">
        <v>0</v>
      </c>
      <c r="O1021" s="4">
        <v>400</v>
      </c>
      <c r="P1021" s="4" t="b">
        <v>0</v>
      </c>
      <c r="Q1021" s="4" t="s">
        <v>8273</v>
      </c>
      <c r="R1021" s="17">
        <f>E1021/D1021*100</f>
        <v>47.333333333333336</v>
      </c>
      <c r="S1021">
        <f>AVERAGEIF(O:O,O1021,E:E)</f>
        <v>21300</v>
      </c>
      <c r="T1021" t="str">
        <f t="shared" si="78"/>
        <v>technology</v>
      </c>
      <c r="U1021" t="str">
        <f t="shared" si="79"/>
        <v>wearables</v>
      </c>
    </row>
    <row r="1022" spans="1:21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tr">
        <f t="shared" si="75"/>
        <v>successful</v>
      </c>
      <c r="G1022" s="4" t="s">
        <v>8219</v>
      </c>
      <c r="H1022" s="4" t="s">
        <v>8229</v>
      </c>
      <c r="I1022" s="4" t="s">
        <v>8251</v>
      </c>
      <c r="J1022" s="4">
        <v>1433206020</v>
      </c>
      <c r="K1022" s="13">
        <f t="shared" si="76"/>
        <v>42156.865972222229</v>
      </c>
      <c r="L1022" s="4">
        <v>1430617209</v>
      </c>
      <c r="M1022" s="13">
        <f t="shared" si="77"/>
        <v>42126.902881944443</v>
      </c>
      <c r="N1022" s="4" t="b">
        <v>0</v>
      </c>
      <c r="O1022" s="4">
        <v>30</v>
      </c>
      <c r="P1022" s="4" t="b">
        <v>1</v>
      </c>
      <c r="Q1022" s="4" t="s">
        <v>8280</v>
      </c>
      <c r="R1022" s="17">
        <f>E1022/D1022*100</f>
        <v>205.54838709677421</v>
      </c>
      <c r="S1022">
        <f>AVERAGEIF(O:O,O1022,E:E)</f>
        <v>2533.3331250000001</v>
      </c>
      <c r="T1022" t="str">
        <f t="shared" si="78"/>
        <v>music</v>
      </c>
      <c r="U1022" t="str">
        <f t="shared" si="79"/>
        <v>electronic music</v>
      </c>
    </row>
    <row r="1023" spans="1:21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tr">
        <f t="shared" si="75"/>
        <v>successful</v>
      </c>
      <c r="G1023" s="4" t="s">
        <v>8219</v>
      </c>
      <c r="H1023" s="4" t="s">
        <v>8224</v>
      </c>
      <c r="I1023" s="4" t="s">
        <v>8246</v>
      </c>
      <c r="J1023" s="4">
        <v>1445054400</v>
      </c>
      <c r="K1023" s="13">
        <f t="shared" si="76"/>
        <v>42294.000000000007</v>
      </c>
      <c r="L1023" s="4">
        <v>1443074571</v>
      </c>
      <c r="M1023" s="13">
        <f t="shared" si="77"/>
        <v>42271.085312500007</v>
      </c>
      <c r="N1023" s="4" t="b">
        <v>1</v>
      </c>
      <c r="O1023" s="4">
        <v>478</v>
      </c>
      <c r="P1023" s="4" t="b">
        <v>1</v>
      </c>
      <c r="Q1023" s="4" t="s">
        <v>8280</v>
      </c>
      <c r="R1023" s="17">
        <f>E1023/D1023*100</f>
        <v>351.80366666666669</v>
      </c>
      <c r="S1023">
        <f>AVERAGEIF(O:O,O1023,E:E)</f>
        <v>10554.11</v>
      </c>
      <c r="T1023" t="str">
        <f t="shared" si="78"/>
        <v>music</v>
      </c>
      <c r="U1023" t="str">
        <f t="shared" si="79"/>
        <v>electronic music</v>
      </c>
    </row>
    <row r="1024" spans="1:21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tr">
        <f t="shared" si="75"/>
        <v>successful</v>
      </c>
      <c r="G1024" s="4" t="s">
        <v>8219</v>
      </c>
      <c r="H1024" s="4" t="s">
        <v>8224</v>
      </c>
      <c r="I1024" s="4" t="s">
        <v>8246</v>
      </c>
      <c r="J1024" s="4">
        <v>1431876677</v>
      </c>
      <c r="K1024" s="13">
        <f t="shared" si="76"/>
        <v>42141.48005787038</v>
      </c>
      <c r="L1024" s="4">
        <v>1429284677</v>
      </c>
      <c r="M1024" s="13">
        <f t="shared" si="77"/>
        <v>42111.48005787038</v>
      </c>
      <c r="N1024" s="4" t="b">
        <v>1</v>
      </c>
      <c r="O1024" s="4">
        <v>74</v>
      </c>
      <c r="P1024" s="4" t="b">
        <v>1</v>
      </c>
      <c r="Q1024" s="4" t="s">
        <v>8280</v>
      </c>
      <c r="R1024" s="17">
        <f>E1024/D1024*100</f>
        <v>114.9</v>
      </c>
      <c r="S1024">
        <f>AVERAGEIF(O:O,O1024,E:E)</f>
        <v>5084.2892307692318</v>
      </c>
      <c r="T1024" t="str">
        <f t="shared" si="78"/>
        <v>music</v>
      </c>
      <c r="U1024" t="str">
        <f t="shared" si="79"/>
        <v>electronic music</v>
      </c>
    </row>
    <row r="1025" spans="1:21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tr">
        <f t="shared" si="75"/>
        <v>successful</v>
      </c>
      <c r="G1025" s="4" t="s">
        <v>8219</v>
      </c>
      <c r="H1025" s="4" t="s">
        <v>8225</v>
      </c>
      <c r="I1025" s="4" t="s">
        <v>8247</v>
      </c>
      <c r="J1025" s="4">
        <v>1434837861</v>
      </c>
      <c r="K1025" s="13">
        <f t="shared" si="76"/>
        <v>42175.753020833341</v>
      </c>
      <c r="L1025" s="4">
        <v>1432245861</v>
      </c>
      <c r="M1025" s="13">
        <f t="shared" si="77"/>
        <v>42145.753020833341</v>
      </c>
      <c r="N1025" s="4" t="b">
        <v>0</v>
      </c>
      <c r="O1025" s="4">
        <v>131</v>
      </c>
      <c r="P1025" s="4" t="b">
        <v>1</v>
      </c>
      <c r="Q1025" s="4" t="s">
        <v>8280</v>
      </c>
      <c r="R1025" s="17">
        <f>E1025/D1025*100</f>
        <v>237.15</v>
      </c>
      <c r="S1025">
        <f>AVERAGEIF(O:O,O1025,E:E)</f>
        <v>15264.625</v>
      </c>
      <c r="T1025" t="str">
        <f t="shared" si="78"/>
        <v>music</v>
      </c>
      <c r="U1025" t="str">
        <f t="shared" si="79"/>
        <v>electronic music</v>
      </c>
    </row>
    <row r="1026" spans="1:21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tr">
        <f t="shared" si="75"/>
        <v>successful</v>
      </c>
      <c r="G1026" s="4" t="s">
        <v>8219</v>
      </c>
      <c r="H1026" s="4" t="s">
        <v>8235</v>
      </c>
      <c r="I1026" s="4" t="s">
        <v>8255</v>
      </c>
      <c r="J1026" s="4">
        <v>1454248563</v>
      </c>
      <c r="K1026" s="13">
        <f t="shared" si="76"/>
        <v>42400.413923611115</v>
      </c>
      <c r="L1026" s="4">
        <v>1451656563</v>
      </c>
      <c r="M1026" s="13">
        <f t="shared" si="77"/>
        <v>42370.413923611115</v>
      </c>
      <c r="N1026" s="4" t="b">
        <v>1</v>
      </c>
      <c r="O1026" s="4">
        <v>61</v>
      </c>
      <c r="P1026" s="4" t="b">
        <v>1</v>
      </c>
      <c r="Q1026" s="4" t="s">
        <v>8280</v>
      </c>
      <c r="R1026" s="17">
        <f>E1026/D1026*100</f>
        <v>118.63774999999998</v>
      </c>
      <c r="S1026">
        <f>AVERAGEIF(O:O,O1026,E:E)</f>
        <v>5367.37</v>
      </c>
      <c r="T1026" t="str">
        <f t="shared" si="78"/>
        <v>music</v>
      </c>
      <c r="U1026" t="str">
        <f t="shared" si="79"/>
        <v>electronic music</v>
      </c>
    </row>
    <row r="1027" spans="1:21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tr">
        <f t="shared" ref="F1027:F1090" si="80">IF(E1027&gt;=D1027,"successful")</f>
        <v>successful</v>
      </c>
      <c r="G1027" s="4" t="s">
        <v>8219</v>
      </c>
      <c r="H1027" s="4" t="s">
        <v>8224</v>
      </c>
      <c r="I1027" s="4" t="s">
        <v>8246</v>
      </c>
      <c r="J1027" s="4">
        <v>1426532437</v>
      </c>
      <c r="K1027" s="13">
        <f t="shared" ref="K1027:K1090" si="81">(J1027/60)/60/24+DATE(1970,1,1)+(-4/24)</f>
        <v>42079.625428240739</v>
      </c>
      <c r="L1027" s="4">
        <v>1423944037</v>
      </c>
      <c r="M1027" s="13">
        <f t="shared" ref="M1027:M1090" si="82">(L1027/60)/60/24+DATE(1970,1,1)+(-4/24)</f>
        <v>42049.667094907411</v>
      </c>
      <c r="N1027" s="4" t="b">
        <v>1</v>
      </c>
      <c r="O1027" s="4">
        <v>1071</v>
      </c>
      <c r="P1027" s="4" t="b">
        <v>1</v>
      </c>
      <c r="Q1027" s="4" t="s">
        <v>8280</v>
      </c>
      <c r="R1027" s="17">
        <f>E1027/D1027*100</f>
        <v>109.92831428571431</v>
      </c>
      <c r="S1027">
        <f>AVERAGEIF(O:O,O1027,E:E)</f>
        <v>76949.820000000007</v>
      </c>
      <c r="T1027" t="str">
        <f t="shared" ref="T1027:T1090" si="83">LEFT(Q1027,FIND("/",Q1027)-1)</f>
        <v>music</v>
      </c>
      <c r="U1027" t="str">
        <f t="shared" ref="U1027:U1090" si="84">RIGHT(Q1027,LEN(Q1027)-FIND("/",Q1027))</f>
        <v>electronic music</v>
      </c>
    </row>
    <row r="1028" spans="1:21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tr">
        <f t="shared" si="80"/>
        <v>successful</v>
      </c>
      <c r="G1028" s="4" t="s">
        <v>8219</v>
      </c>
      <c r="H1028" s="4" t="s">
        <v>8225</v>
      </c>
      <c r="I1028" s="4" t="s">
        <v>8247</v>
      </c>
      <c r="J1028" s="4">
        <v>1459414016</v>
      </c>
      <c r="K1028" s="13">
        <f t="shared" si="81"/>
        <v>42460.199259259265</v>
      </c>
      <c r="L1028" s="4">
        <v>1456480016</v>
      </c>
      <c r="M1028" s="13">
        <f t="shared" si="82"/>
        <v>42426.240925925929</v>
      </c>
      <c r="N1028" s="4" t="b">
        <v>1</v>
      </c>
      <c r="O1028" s="4">
        <v>122</v>
      </c>
      <c r="P1028" s="4" t="b">
        <v>1</v>
      </c>
      <c r="Q1028" s="4" t="s">
        <v>8280</v>
      </c>
      <c r="R1028" s="17">
        <f>E1028/D1028*100</f>
        <v>100.00828571428571</v>
      </c>
      <c r="S1028">
        <f>AVERAGEIF(O:O,O1028,E:E)</f>
        <v>9157.5159999999996</v>
      </c>
      <c r="T1028" t="str">
        <f t="shared" si="83"/>
        <v>music</v>
      </c>
      <c r="U1028" t="str">
        <f t="shared" si="84"/>
        <v>electronic music</v>
      </c>
    </row>
    <row r="1029" spans="1:21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tr">
        <f t="shared" si="80"/>
        <v>successful</v>
      </c>
      <c r="G1029" s="4" t="s">
        <v>8219</v>
      </c>
      <c r="H1029" s="4" t="s">
        <v>8224</v>
      </c>
      <c r="I1029" s="4" t="s">
        <v>8246</v>
      </c>
      <c r="J1029" s="4">
        <v>1414025347</v>
      </c>
      <c r="K1029" s="13">
        <f t="shared" si="81"/>
        <v>41934.867442129631</v>
      </c>
      <c r="L1029" s="4">
        <v>1411433347</v>
      </c>
      <c r="M1029" s="13">
        <f t="shared" si="82"/>
        <v>41904.867442129631</v>
      </c>
      <c r="N1029" s="4" t="b">
        <v>1</v>
      </c>
      <c r="O1029" s="4">
        <v>111</v>
      </c>
      <c r="P1029" s="4" t="b">
        <v>1</v>
      </c>
      <c r="Q1029" s="4" t="s">
        <v>8280</v>
      </c>
      <c r="R1029" s="17">
        <f>E1029/D1029*100</f>
        <v>103.09292094387415</v>
      </c>
      <c r="S1029">
        <f>AVERAGEIF(O:O,O1029,E:E)</f>
        <v>8121.8957142857153</v>
      </c>
      <c r="T1029" t="str">
        <f t="shared" si="83"/>
        <v>music</v>
      </c>
      <c r="U1029" t="str">
        <f t="shared" si="84"/>
        <v>electronic music</v>
      </c>
    </row>
    <row r="1030" spans="1:21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tr">
        <f t="shared" si="80"/>
        <v>successful</v>
      </c>
      <c r="G1030" s="4" t="s">
        <v>8219</v>
      </c>
      <c r="H1030" s="4" t="s">
        <v>8225</v>
      </c>
      <c r="I1030" s="4" t="s">
        <v>8247</v>
      </c>
      <c r="J1030" s="4">
        <v>1488830400</v>
      </c>
      <c r="K1030" s="13">
        <f t="shared" si="81"/>
        <v>42800.666666666664</v>
      </c>
      <c r="L1030" s="4">
        <v>1484924605</v>
      </c>
      <c r="M1030" s="13">
        <f t="shared" si="82"/>
        <v>42755.460706018523</v>
      </c>
      <c r="N1030" s="4" t="b">
        <v>1</v>
      </c>
      <c r="O1030" s="4">
        <v>255</v>
      </c>
      <c r="P1030" s="4" t="b">
        <v>1</v>
      </c>
      <c r="Q1030" s="4" t="s">
        <v>8280</v>
      </c>
      <c r="R1030" s="17">
        <f>E1030/D1030*100</f>
        <v>117.27000000000001</v>
      </c>
      <c r="S1030">
        <f>AVERAGEIF(O:O,O1030,E:E)</f>
        <v>11727</v>
      </c>
      <c r="T1030" t="str">
        <f t="shared" si="83"/>
        <v>music</v>
      </c>
      <c r="U1030" t="str">
        <f t="shared" si="84"/>
        <v>electronic music</v>
      </c>
    </row>
    <row r="1031" spans="1:21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tr">
        <f t="shared" si="80"/>
        <v>successful</v>
      </c>
      <c r="G1031" s="4" t="s">
        <v>8219</v>
      </c>
      <c r="H1031" s="4" t="s">
        <v>8235</v>
      </c>
      <c r="I1031" s="4" t="s">
        <v>8255</v>
      </c>
      <c r="J1031" s="4">
        <v>1428184740</v>
      </c>
      <c r="K1031" s="13">
        <f t="shared" si="81"/>
        <v>42098.749305555561</v>
      </c>
      <c r="L1031" s="4">
        <v>1423501507</v>
      </c>
      <c r="M1031" s="13">
        <f t="shared" si="82"/>
        <v>42044.545219907413</v>
      </c>
      <c r="N1031" s="4" t="b">
        <v>0</v>
      </c>
      <c r="O1031" s="4">
        <v>141</v>
      </c>
      <c r="P1031" s="4" t="b">
        <v>1</v>
      </c>
      <c r="Q1031" s="4" t="s">
        <v>8280</v>
      </c>
      <c r="R1031" s="17">
        <f>E1031/D1031*100</f>
        <v>111.75999999999999</v>
      </c>
      <c r="S1031">
        <f>AVERAGEIF(O:O,O1031,E:E)</f>
        <v>13106.166666666666</v>
      </c>
      <c r="T1031" t="str">
        <f t="shared" si="83"/>
        <v>music</v>
      </c>
      <c r="U1031" t="str">
        <f t="shared" si="84"/>
        <v>electronic music</v>
      </c>
    </row>
    <row r="1032" spans="1:21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tr">
        <f t="shared" si="80"/>
        <v>successful</v>
      </c>
      <c r="G1032" s="4" t="s">
        <v>8219</v>
      </c>
      <c r="H1032" s="4" t="s">
        <v>8224</v>
      </c>
      <c r="I1032" s="4" t="s">
        <v>8246</v>
      </c>
      <c r="J1032" s="4">
        <v>1473680149</v>
      </c>
      <c r="K1032" s="13">
        <f t="shared" si="81"/>
        <v>42625.31653935185</v>
      </c>
      <c r="L1032" s="4">
        <v>1472470549</v>
      </c>
      <c r="M1032" s="13">
        <f t="shared" si="82"/>
        <v>42611.31653935185</v>
      </c>
      <c r="N1032" s="4" t="b">
        <v>0</v>
      </c>
      <c r="O1032" s="4">
        <v>159</v>
      </c>
      <c r="P1032" s="4" t="b">
        <v>1</v>
      </c>
      <c r="Q1032" s="4" t="s">
        <v>8280</v>
      </c>
      <c r="R1032" s="17">
        <f>E1032/D1032*100</f>
        <v>342.09999999999997</v>
      </c>
      <c r="S1032">
        <f>AVERAGEIF(O:O,O1032,E:E)</f>
        <v>12170.714285714286</v>
      </c>
      <c r="T1032" t="str">
        <f t="shared" si="83"/>
        <v>music</v>
      </c>
      <c r="U1032" t="str">
        <f t="shared" si="84"/>
        <v>electronic music</v>
      </c>
    </row>
    <row r="1033" spans="1:21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tr">
        <f t="shared" si="80"/>
        <v>successful</v>
      </c>
      <c r="G1033" s="4" t="s">
        <v>8219</v>
      </c>
      <c r="H1033" s="4" t="s">
        <v>8224</v>
      </c>
      <c r="I1033" s="4" t="s">
        <v>8246</v>
      </c>
      <c r="J1033" s="4">
        <v>1450290010</v>
      </c>
      <c r="K1033" s="13">
        <f t="shared" si="81"/>
        <v>42354.597337962965</v>
      </c>
      <c r="L1033" s="4">
        <v>1447698010</v>
      </c>
      <c r="M1033" s="13">
        <f t="shared" si="82"/>
        <v>42324.597337962965</v>
      </c>
      <c r="N1033" s="4" t="b">
        <v>0</v>
      </c>
      <c r="O1033" s="4">
        <v>99</v>
      </c>
      <c r="P1033" s="4" t="b">
        <v>1</v>
      </c>
      <c r="Q1033" s="4" t="s">
        <v>8280</v>
      </c>
      <c r="R1033" s="17">
        <f>E1033/D1033*100</f>
        <v>107.4</v>
      </c>
      <c r="S1033">
        <f>AVERAGEIF(O:O,O1033,E:E)</f>
        <v>9689.887777777778</v>
      </c>
      <c r="T1033" t="str">
        <f t="shared" si="83"/>
        <v>music</v>
      </c>
      <c r="U1033" t="str">
        <f t="shared" si="84"/>
        <v>electronic music</v>
      </c>
    </row>
    <row r="1034" spans="1:21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tr">
        <f t="shared" si="80"/>
        <v>successful</v>
      </c>
      <c r="G1034" s="4" t="s">
        <v>8219</v>
      </c>
      <c r="H1034" s="4" t="s">
        <v>8224</v>
      </c>
      <c r="I1034" s="4" t="s">
        <v>8246</v>
      </c>
      <c r="J1034" s="4">
        <v>1466697625</v>
      </c>
      <c r="K1034" s="13">
        <f t="shared" si="81"/>
        <v>42544.500289351854</v>
      </c>
      <c r="L1034" s="4">
        <v>1464105625</v>
      </c>
      <c r="M1034" s="13">
        <f t="shared" si="82"/>
        <v>42514.500289351854</v>
      </c>
      <c r="N1034" s="4" t="b">
        <v>0</v>
      </c>
      <c r="O1034" s="4">
        <v>96</v>
      </c>
      <c r="P1034" s="4" t="b">
        <v>1</v>
      </c>
      <c r="Q1034" s="4" t="s">
        <v>8280</v>
      </c>
      <c r="R1034" s="17">
        <f>E1034/D1034*100</f>
        <v>108.49703703703703</v>
      </c>
      <c r="S1034">
        <f>AVERAGEIF(O:O,O1034,E:E)</f>
        <v>9172.2071428571417</v>
      </c>
      <c r="T1034" t="str">
        <f t="shared" si="83"/>
        <v>music</v>
      </c>
      <c r="U1034" t="str">
        <f t="shared" si="84"/>
        <v>electronic music</v>
      </c>
    </row>
    <row r="1035" spans="1:21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tr">
        <f t="shared" si="80"/>
        <v>successful</v>
      </c>
      <c r="G1035" s="4" t="s">
        <v>8219</v>
      </c>
      <c r="H1035" s="4" t="s">
        <v>8225</v>
      </c>
      <c r="I1035" s="4" t="s">
        <v>8247</v>
      </c>
      <c r="J1035" s="4">
        <v>1481564080</v>
      </c>
      <c r="K1035" s="13">
        <f t="shared" si="81"/>
        <v>42716.565740740749</v>
      </c>
      <c r="L1035" s="4">
        <v>1479144880</v>
      </c>
      <c r="M1035" s="13">
        <f t="shared" si="82"/>
        <v>42688.565740740749</v>
      </c>
      <c r="N1035" s="4" t="b">
        <v>0</v>
      </c>
      <c r="O1035" s="4">
        <v>27</v>
      </c>
      <c r="P1035" s="4" t="b">
        <v>1</v>
      </c>
      <c r="Q1035" s="4" t="s">
        <v>8280</v>
      </c>
      <c r="R1035" s="17">
        <f>E1035/D1035*100</f>
        <v>102.86144578313252</v>
      </c>
      <c r="S1035">
        <f>AVERAGEIF(O:O,O1035,E:E)</f>
        <v>3204.2722222222224</v>
      </c>
      <c r="T1035" t="str">
        <f t="shared" si="83"/>
        <v>music</v>
      </c>
      <c r="U1035" t="str">
        <f t="shared" si="84"/>
        <v>electronic music</v>
      </c>
    </row>
    <row r="1036" spans="1:21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tr">
        <f t="shared" si="80"/>
        <v>successful</v>
      </c>
      <c r="G1036" s="4" t="s">
        <v>8219</v>
      </c>
      <c r="H1036" s="4" t="s">
        <v>8224</v>
      </c>
      <c r="I1036" s="4" t="s">
        <v>8246</v>
      </c>
      <c r="J1036" s="4">
        <v>1470369540</v>
      </c>
      <c r="K1036" s="13">
        <f t="shared" si="81"/>
        <v>42586.999305555561</v>
      </c>
      <c r="L1036" s="4">
        <v>1467604804</v>
      </c>
      <c r="M1036" s="13">
        <f t="shared" si="82"/>
        <v>42555.0000462963</v>
      </c>
      <c r="N1036" s="4" t="b">
        <v>0</v>
      </c>
      <c r="O1036" s="4">
        <v>166</v>
      </c>
      <c r="P1036" s="4" t="b">
        <v>1</v>
      </c>
      <c r="Q1036" s="4" t="s">
        <v>8280</v>
      </c>
      <c r="R1036" s="17">
        <f>E1036/D1036*100</f>
        <v>130.0018</v>
      </c>
      <c r="S1036">
        <f>AVERAGEIF(O:O,O1036,E:E)</f>
        <v>6500.09</v>
      </c>
      <c r="T1036" t="str">
        <f t="shared" si="83"/>
        <v>music</v>
      </c>
      <c r="U1036" t="str">
        <f t="shared" si="84"/>
        <v>electronic music</v>
      </c>
    </row>
    <row r="1037" spans="1:21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tr">
        <f t="shared" si="80"/>
        <v>successful</v>
      </c>
      <c r="G1037" s="4" t="s">
        <v>8219</v>
      </c>
      <c r="H1037" s="4" t="s">
        <v>8224</v>
      </c>
      <c r="I1037" s="4" t="s">
        <v>8246</v>
      </c>
      <c r="J1037" s="4">
        <v>1423668220</v>
      </c>
      <c r="K1037" s="13">
        <f t="shared" si="81"/>
        <v>42046.474768518521</v>
      </c>
      <c r="L1037" s="4">
        <v>1421076220</v>
      </c>
      <c r="M1037" s="13">
        <f t="shared" si="82"/>
        <v>42016.474768518521</v>
      </c>
      <c r="N1037" s="4" t="b">
        <v>0</v>
      </c>
      <c r="O1037" s="4">
        <v>76</v>
      </c>
      <c r="P1037" s="4" t="b">
        <v>1</v>
      </c>
      <c r="Q1037" s="4" t="s">
        <v>8280</v>
      </c>
      <c r="R1037" s="17">
        <f>E1037/D1037*100</f>
        <v>107.65217391304347</v>
      </c>
      <c r="S1037">
        <f>AVERAGEIF(O:O,O1037,E:E)</f>
        <v>6833.6214285714286</v>
      </c>
      <c r="T1037" t="str">
        <f t="shared" si="83"/>
        <v>music</v>
      </c>
      <c r="U1037" t="str">
        <f t="shared" si="84"/>
        <v>electronic music</v>
      </c>
    </row>
    <row r="1038" spans="1:21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tr">
        <f t="shared" si="80"/>
        <v>successful</v>
      </c>
      <c r="G1038" s="4" t="s">
        <v>8219</v>
      </c>
      <c r="H1038" s="4" t="s">
        <v>8224</v>
      </c>
      <c r="I1038" s="4" t="s">
        <v>8246</v>
      </c>
      <c r="J1038" s="4">
        <v>1357545600</v>
      </c>
      <c r="K1038" s="13">
        <f t="shared" si="81"/>
        <v>41281.166666666672</v>
      </c>
      <c r="L1038" s="4">
        <v>1354790790</v>
      </c>
      <c r="M1038" s="13">
        <f t="shared" si="82"/>
        <v>41249.28229166667</v>
      </c>
      <c r="N1038" s="4" t="b">
        <v>0</v>
      </c>
      <c r="O1038" s="4">
        <v>211</v>
      </c>
      <c r="P1038" s="4" t="b">
        <v>1</v>
      </c>
      <c r="Q1038" s="4" t="s">
        <v>8280</v>
      </c>
      <c r="R1038" s="17">
        <f>E1038/D1038*100</f>
        <v>112.36044444444444</v>
      </c>
      <c r="S1038">
        <f>AVERAGEIF(O:O,O1038,E:E)</f>
        <v>10742.480000000001</v>
      </c>
      <c r="T1038" t="str">
        <f t="shared" si="83"/>
        <v>music</v>
      </c>
      <c r="U1038" t="str">
        <f t="shared" si="84"/>
        <v>electronic music</v>
      </c>
    </row>
    <row r="1039" spans="1:21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tr">
        <f t="shared" si="80"/>
        <v>successful</v>
      </c>
      <c r="G1039" s="4" t="s">
        <v>8219</v>
      </c>
      <c r="H1039" s="4" t="s">
        <v>8224</v>
      </c>
      <c r="I1039" s="4" t="s">
        <v>8246</v>
      </c>
      <c r="J1039" s="4">
        <v>1431925200</v>
      </c>
      <c r="K1039" s="13">
        <f t="shared" si="81"/>
        <v>42142.041666666664</v>
      </c>
      <c r="L1039" s="4">
        <v>1429991062</v>
      </c>
      <c r="M1039" s="13">
        <f t="shared" si="82"/>
        <v>42119.655810185192</v>
      </c>
      <c r="N1039" s="4" t="b">
        <v>0</v>
      </c>
      <c r="O1039" s="4">
        <v>21</v>
      </c>
      <c r="P1039" s="4" t="b">
        <v>1</v>
      </c>
      <c r="Q1039" s="4" t="s">
        <v>8280</v>
      </c>
      <c r="R1039" s="17">
        <f>E1039/D1039*100</f>
        <v>102.1</v>
      </c>
      <c r="S1039">
        <f>AVERAGEIF(O:O,O1039,E:E)</f>
        <v>1658.1821621621621</v>
      </c>
      <c r="T1039" t="str">
        <f t="shared" si="83"/>
        <v>music</v>
      </c>
      <c r="U1039" t="str">
        <f t="shared" si="84"/>
        <v>electronic music</v>
      </c>
    </row>
    <row r="1040" spans="1:21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tr">
        <f t="shared" si="80"/>
        <v>successful</v>
      </c>
      <c r="G1040" s="4" t="s">
        <v>8219</v>
      </c>
      <c r="H1040" s="4" t="s">
        <v>8224</v>
      </c>
      <c r="I1040" s="4" t="s">
        <v>8246</v>
      </c>
      <c r="J1040" s="4">
        <v>1458362023</v>
      </c>
      <c r="K1040" s="13">
        <f t="shared" si="81"/>
        <v>42448.023414351854</v>
      </c>
      <c r="L1040" s="4">
        <v>1455773623</v>
      </c>
      <c r="M1040" s="13">
        <f t="shared" si="82"/>
        <v>42418.065081018525</v>
      </c>
      <c r="N1040" s="4" t="b">
        <v>0</v>
      </c>
      <c r="O1040" s="4">
        <v>61</v>
      </c>
      <c r="P1040" s="4" t="b">
        <v>1</v>
      </c>
      <c r="Q1040" s="4" t="s">
        <v>8280</v>
      </c>
      <c r="R1040" s="17">
        <f>E1040/D1040*100</f>
        <v>145.33333333333334</v>
      </c>
      <c r="S1040">
        <f>AVERAGEIF(O:O,O1040,E:E)</f>
        <v>5367.37</v>
      </c>
      <c r="T1040" t="str">
        <f t="shared" si="83"/>
        <v>music</v>
      </c>
      <c r="U1040" t="str">
        <f t="shared" si="84"/>
        <v>electronic music</v>
      </c>
    </row>
    <row r="1041" spans="1:21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tr">
        <f t="shared" si="80"/>
        <v>successful</v>
      </c>
      <c r="G1041" s="4" t="s">
        <v>8219</v>
      </c>
      <c r="H1041" s="4" t="s">
        <v>8224</v>
      </c>
      <c r="I1041" s="4" t="s">
        <v>8246</v>
      </c>
      <c r="J1041" s="4">
        <v>1481615940</v>
      </c>
      <c r="K1041" s="13">
        <f t="shared" si="81"/>
        <v>42717.165972222225</v>
      </c>
      <c r="L1041" s="4">
        <v>1479436646</v>
      </c>
      <c r="M1041" s="13">
        <f t="shared" si="82"/>
        <v>42691.942662037043</v>
      </c>
      <c r="N1041" s="4" t="b">
        <v>0</v>
      </c>
      <c r="O1041" s="4">
        <v>30</v>
      </c>
      <c r="P1041" s="4" t="b">
        <v>1</v>
      </c>
      <c r="Q1041" s="4" t="s">
        <v>8280</v>
      </c>
      <c r="R1041" s="17">
        <f>E1041/D1041*100</f>
        <v>128.19999999999999</v>
      </c>
      <c r="S1041">
        <f>AVERAGEIF(O:O,O1041,E:E)</f>
        <v>2533.3331250000001</v>
      </c>
      <c r="T1041" t="str">
        <f t="shared" si="83"/>
        <v>music</v>
      </c>
      <c r="U1041" t="str">
        <f t="shared" si="84"/>
        <v>electronic music</v>
      </c>
    </row>
    <row r="1042" spans="1:21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b">
        <f t="shared" si="80"/>
        <v>0</v>
      </c>
      <c r="G1042" s="4" t="s">
        <v>8220</v>
      </c>
      <c r="H1042" s="4" t="s">
        <v>8224</v>
      </c>
      <c r="I1042" s="4" t="s">
        <v>8246</v>
      </c>
      <c r="J1042" s="4">
        <v>1472317209</v>
      </c>
      <c r="K1042" s="13">
        <f t="shared" si="81"/>
        <v>42609.541770833333</v>
      </c>
      <c r="L1042" s="4">
        <v>1469725209</v>
      </c>
      <c r="M1042" s="13">
        <f t="shared" si="82"/>
        <v>42579.541770833333</v>
      </c>
      <c r="N1042" s="4" t="b">
        <v>0</v>
      </c>
      <c r="O1042" s="4">
        <v>1</v>
      </c>
      <c r="P1042" s="4" t="b">
        <v>0</v>
      </c>
      <c r="Q1042" s="4" t="s">
        <v>8281</v>
      </c>
      <c r="R1042" s="17">
        <f>E1042/D1042*100</f>
        <v>0.29411764705882354</v>
      </c>
      <c r="S1042">
        <f>AVERAGEIF(O:O,O1042,E:E)</f>
        <v>50.223295454545458</v>
      </c>
      <c r="T1042" t="str">
        <f t="shared" si="83"/>
        <v>journalism</v>
      </c>
      <c r="U1042" t="str">
        <f t="shared" si="84"/>
        <v>audio</v>
      </c>
    </row>
    <row r="1043" spans="1:21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b">
        <f t="shared" si="80"/>
        <v>0</v>
      </c>
      <c r="G1043" s="4" t="s">
        <v>8220</v>
      </c>
      <c r="H1043" s="4" t="s">
        <v>8224</v>
      </c>
      <c r="I1043" s="4" t="s">
        <v>8246</v>
      </c>
      <c r="J1043" s="4">
        <v>1406769992</v>
      </c>
      <c r="K1043" s="13">
        <f t="shared" si="81"/>
        <v>41850.893425925933</v>
      </c>
      <c r="L1043" s="4">
        <v>1405041992</v>
      </c>
      <c r="M1043" s="13">
        <f t="shared" si="82"/>
        <v>41830.893425925933</v>
      </c>
      <c r="N1043" s="4" t="b">
        <v>0</v>
      </c>
      <c r="O1043" s="4">
        <v>0</v>
      </c>
      <c r="P1043" s="4" t="b">
        <v>0</v>
      </c>
      <c r="Q1043" s="4" t="s">
        <v>8281</v>
      </c>
      <c r="R1043" s="17">
        <f>E1043/D1043*100</f>
        <v>0</v>
      </c>
      <c r="S1043">
        <f>AVERAGEIF(O:O,O1043,E:E)</f>
        <v>0</v>
      </c>
      <c r="T1043" t="str">
        <f t="shared" si="83"/>
        <v>journalism</v>
      </c>
      <c r="U1043" t="str">
        <f t="shared" si="84"/>
        <v>audio</v>
      </c>
    </row>
    <row r="1044" spans="1:21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b">
        <f t="shared" si="80"/>
        <v>0</v>
      </c>
      <c r="G1044" s="4" t="s">
        <v>8220</v>
      </c>
      <c r="H1044" s="4" t="s">
        <v>8224</v>
      </c>
      <c r="I1044" s="4" t="s">
        <v>8246</v>
      </c>
      <c r="J1044" s="4">
        <v>1410516000</v>
      </c>
      <c r="K1044" s="13">
        <f t="shared" si="81"/>
        <v>41894.25</v>
      </c>
      <c r="L1044" s="4">
        <v>1406824948</v>
      </c>
      <c r="M1044" s="13">
        <f t="shared" si="82"/>
        <v>41851.529490740744</v>
      </c>
      <c r="N1044" s="4" t="b">
        <v>0</v>
      </c>
      <c r="O1044" s="4">
        <v>1</v>
      </c>
      <c r="P1044" s="4" t="b">
        <v>0</v>
      </c>
      <c r="Q1044" s="4" t="s">
        <v>8281</v>
      </c>
      <c r="R1044" s="17">
        <f>E1044/D1044*100</f>
        <v>1.5384615384615385</v>
      </c>
      <c r="S1044">
        <f>AVERAGEIF(O:O,O1044,E:E)</f>
        <v>50.223295454545458</v>
      </c>
      <c r="T1044" t="str">
        <f t="shared" si="83"/>
        <v>journalism</v>
      </c>
      <c r="U1044" t="str">
        <f t="shared" si="84"/>
        <v>audio</v>
      </c>
    </row>
    <row r="1045" spans="1:21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b">
        <f t="shared" si="80"/>
        <v>0</v>
      </c>
      <c r="G1045" s="4" t="s">
        <v>8220</v>
      </c>
      <c r="H1045" s="4" t="s">
        <v>8224</v>
      </c>
      <c r="I1045" s="4" t="s">
        <v>8246</v>
      </c>
      <c r="J1045" s="4">
        <v>1432101855</v>
      </c>
      <c r="K1045" s="13">
        <f t="shared" si="81"/>
        <v>42144.086284722223</v>
      </c>
      <c r="L1045" s="4">
        <v>1429509855</v>
      </c>
      <c r="M1045" s="13">
        <f t="shared" si="82"/>
        <v>42114.086284722223</v>
      </c>
      <c r="N1045" s="4" t="b">
        <v>0</v>
      </c>
      <c r="O1045" s="4">
        <v>292</v>
      </c>
      <c r="P1045" s="4" t="b">
        <v>0</v>
      </c>
      <c r="Q1045" s="4" t="s">
        <v>8281</v>
      </c>
      <c r="R1045" s="17">
        <f>E1045/D1045*100</f>
        <v>8.5370000000000008</v>
      </c>
      <c r="S1045">
        <f>AVERAGEIF(O:O,O1045,E:E)</f>
        <v>8537</v>
      </c>
      <c r="T1045" t="str">
        <f t="shared" si="83"/>
        <v>journalism</v>
      </c>
      <c r="U1045" t="str">
        <f t="shared" si="84"/>
        <v>audio</v>
      </c>
    </row>
    <row r="1046" spans="1:21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b">
        <f t="shared" si="80"/>
        <v>0</v>
      </c>
      <c r="G1046" s="4" t="s">
        <v>8220</v>
      </c>
      <c r="H1046" s="4" t="s">
        <v>8224</v>
      </c>
      <c r="I1046" s="4" t="s">
        <v>8246</v>
      </c>
      <c r="J1046" s="4">
        <v>1425587220</v>
      </c>
      <c r="K1046" s="13">
        <f t="shared" si="81"/>
        <v>42068.685416666667</v>
      </c>
      <c r="L1046" s="4">
        <v>1420668801</v>
      </c>
      <c r="M1046" s="13">
        <f t="shared" si="82"/>
        <v>42011.759270833332</v>
      </c>
      <c r="N1046" s="4" t="b">
        <v>0</v>
      </c>
      <c r="O1046" s="4">
        <v>2</v>
      </c>
      <c r="P1046" s="4" t="b">
        <v>0</v>
      </c>
      <c r="Q1046" s="4" t="s">
        <v>8281</v>
      </c>
      <c r="R1046" s="17">
        <f>E1046/D1046*100</f>
        <v>8.5714285714285715E-2</v>
      </c>
      <c r="S1046">
        <f>AVERAGEIF(O:O,O1046,E:E)</f>
        <v>91.389593023255813</v>
      </c>
      <c r="T1046" t="str">
        <f t="shared" si="83"/>
        <v>journalism</v>
      </c>
      <c r="U1046" t="str">
        <f t="shared" si="84"/>
        <v>audio</v>
      </c>
    </row>
    <row r="1047" spans="1:21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b">
        <f t="shared" si="80"/>
        <v>0</v>
      </c>
      <c r="G1047" s="4" t="s">
        <v>8220</v>
      </c>
      <c r="H1047" s="4" t="s">
        <v>8224</v>
      </c>
      <c r="I1047" s="4" t="s">
        <v>8246</v>
      </c>
      <c r="J1047" s="4">
        <v>1408827550</v>
      </c>
      <c r="K1047" s="13">
        <f t="shared" si="81"/>
        <v>41874.707754629635</v>
      </c>
      <c r="L1047" s="4">
        <v>1406235550</v>
      </c>
      <c r="M1047" s="13">
        <f t="shared" si="82"/>
        <v>41844.707754629635</v>
      </c>
      <c r="N1047" s="4" t="b">
        <v>0</v>
      </c>
      <c r="O1047" s="4">
        <v>8</v>
      </c>
      <c r="P1047" s="4" t="b">
        <v>0</v>
      </c>
      <c r="Q1047" s="4" t="s">
        <v>8281</v>
      </c>
      <c r="R1047" s="17">
        <f>E1047/D1047*100</f>
        <v>2.6599999999999997</v>
      </c>
      <c r="S1047">
        <f>AVERAGEIF(O:O,O1047,E:E)</f>
        <v>570.671875</v>
      </c>
      <c r="T1047" t="str">
        <f t="shared" si="83"/>
        <v>journalism</v>
      </c>
      <c r="U1047" t="str">
        <f t="shared" si="84"/>
        <v>audio</v>
      </c>
    </row>
    <row r="1048" spans="1:21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b">
        <f t="shared" si="80"/>
        <v>0</v>
      </c>
      <c r="G1048" s="4" t="s">
        <v>8220</v>
      </c>
      <c r="H1048" s="4" t="s">
        <v>8236</v>
      </c>
      <c r="I1048" s="4" t="s">
        <v>8249</v>
      </c>
      <c r="J1048" s="4">
        <v>1451161560</v>
      </c>
      <c r="K1048" s="13">
        <f t="shared" si="81"/>
        <v>42364.68472222222</v>
      </c>
      <c r="L1048" s="4">
        <v>1447273560</v>
      </c>
      <c r="M1048" s="13">
        <f t="shared" si="82"/>
        <v>42319.68472222222</v>
      </c>
      <c r="N1048" s="4" t="b">
        <v>0</v>
      </c>
      <c r="O1048" s="4">
        <v>0</v>
      </c>
      <c r="P1048" s="4" t="b">
        <v>0</v>
      </c>
      <c r="Q1048" s="4" t="s">
        <v>8281</v>
      </c>
      <c r="R1048" s="17">
        <f>E1048/D1048*100</f>
        <v>0</v>
      </c>
      <c r="S1048">
        <f>AVERAGEIF(O:O,O1048,E:E)</f>
        <v>0</v>
      </c>
      <c r="T1048" t="str">
        <f t="shared" si="83"/>
        <v>journalism</v>
      </c>
      <c r="U1048" t="str">
        <f t="shared" si="84"/>
        <v>audio</v>
      </c>
    </row>
    <row r="1049" spans="1:21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b">
        <f t="shared" si="80"/>
        <v>0</v>
      </c>
      <c r="G1049" s="4" t="s">
        <v>8220</v>
      </c>
      <c r="H1049" s="4" t="s">
        <v>8224</v>
      </c>
      <c r="I1049" s="4" t="s">
        <v>8246</v>
      </c>
      <c r="J1049" s="4">
        <v>1415219915</v>
      </c>
      <c r="K1049" s="13">
        <f t="shared" si="81"/>
        <v>41948.693460648152</v>
      </c>
      <c r="L1049" s="4">
        <v>1412624315</v>
      </c>
      <c r="M1049" s="13">
        <f t="shared" si="82"/>
        <v>41918.65179398148</v>
      </c>
      <c r="N1049" s="4" t="b">
        <v>0</v>
      </c>
      <c r="O1049" s="4">
        <v>1</v>
      </c>
      <c r="P1049" s="4" t="b">
        <v>0</v>
      </c>
      <c r="Q1049" s="4" t="s">
        <v>8281</v>
      </c>
      <c r="R1049" s="17">
        <f>E1049/D1049*100</f>
        <v>0.05</v>
      </c>
      <c r="S1049">
        <f>AVERAGEIF(O:O,O1049,E:E)</f>
        <v>50.223295454545458</v>
      </c>
      <c r="T1049" t="str">
        <f t="shared" si="83"/>
        <v>journalism</v>
      </c>
      <c r="U1049" t="str">
        <f t="shared" si="84"/>
        <v>audio</v>
      </c>
    </row>
    <row r="1050" spans="1:21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b">
        <f t="shared" si="80"/>
        <v>0</v>
      </c>
      <c r="G1050" s="4" t="s">
        <v>8220</v>
      </c>
      <c r="H1050" s="4" t="s">
        <v>8224</v>
      </c>
      <c r="I1050" s="4" t="s">
        <v>8246</v>
      </c>
      <c r="J1050" s="4">
        <v>1474766189</v>
      </c>
      <c r="K1050" s="13">
        <f t="shared" si="81"/>
        <v>42637.886446759258</v>
      </c>
      <c r="L1050" s="4">
        <v>1471310189</v>
      </c>
      <c r="M1050" s="13">
        <f t="shared" si="82"/>
        <v>42597.886446759258</v>
      </c>
      <c r="N1050" s="4" t="b">
        <v>0</v>
      </c>
      <c r="O1050" s="4">
        <v>4</v>
      </c>
      <c r="P1050" s="4" t="b">
        <v>0</v>
      </c>
      <c r="Q1050" s="4" t="s">
        <v>8281</v>
      </c>
      <c r="R1050" s="17">
        <f>E1050/D1050*100</f>
        <v>1.4133333333333333</v>
      </c>
      <c r="S1050">
        <f>AVERAGEIF(O:O,O1050,E:E)</f>
        <v>227.77278688524589</v>
      </c>
      <c r="T1050" t="str">
        <f t="shared" si="83"/>
        <v>journalism</v>
      </c>
      <c r="U1050" t="str">
        <f t="shared" si="84"/>
        <v>audio</v>
      </c>
    </row>
    <row r="1051" spans="1:21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b">
        <f t="shared" si="80"/>
        <v>0</v>
      </c>
      <c r="G1051" s="4" t="s">
        <v>8220</v>
      </c>
      <c r="H1051" s="4" t="s">
        <v>8224</v>
      </c>
      <c r="I1051" s="4" t="s">
        <v>8246</v>
      </c>
      <c r="J1051" s="4">
        <v>1455272445</v>
      </c>
      <c r="K1051" s="13">
        <f t="shared" si="81"/>
        <v>42412.264409722229</v>
      </c>
      <c r="L1051" s="4">
        <v>1452680445</v>
      </c>
      <c r="M1051" s="13">
        <f t="shared" si="82"/>
        <v>42382.264409722229</v>
      </c>
      <c r="N1051" s="4" t="b">
        <v>0</v>
      </c>
      <c r="O1051" s="4">
        <v>0</v>
      </c>
      <c r="P1051" s="4" t="b">
        <v>0</v>
      </c>
      <c r="Q1051" s="4" t="s">
        <v>8281</v>
      </c>
      <c r="R1051" s="17">
        <f>E1051/D1051*100</f>
        <v>0</v>
      </c>
      <c r="S1051">
        <f>AVERAGEIF(O:O,O1051,E:E)</f>
        <v>0</v>
      </c>
      <c r="T1051" t="str">
        <f t="shared" si="83"/>
        <v>journalism</v>
      </c>
      <c r="U1051" t="str">
        <f t="shared" si="84"/>
        <v>audio</v>
      </c>
    </row>
    <row r="1052" spans="1:21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b">
        <f t="shared" si="80"/>
        <v>0</v>
      </c>
      <c r="G1052" s="4" t="s">
        <v>8220</v>
      </c>
      <c r="H1052" s="4" t="s">
        <v>8224</v>
      </c>
      <c r="I1052" s="4" t="s">
        <v>8246</v>
      </c>
      <c r="J1052" s="4">
        <v>1442257677</v>
      </c>
      <c r="K1052" s="13">
        <f t="shared" si="81"/>
        <v>42261.630520833336</v>
      </c>
      <c r="L1052" s="4">
        <v>1439665677</v>
      </c>
      <c r="M1052" s="13">
        <f t="shared" si="82"/>
        <v>42231.630520833336</v>
      </c>
      <c r="N1052" s="4" t="b">
        <v>0</v>
      </c>
      <c r="O1052" s="4">
        <v>0</v>
      </c>
      <c r="P1052" s="4" t="b">
        <v>0</v>
      </c>
      <c r="Q1052" s="4" t="s">
        <v>8281</v>
      </c>
      <c r="R1052" s="17">
        <f>E1052/D1052*100</f>
        <v>0</v>
      </c>
      <c r="S1052">
        <f>AVERAGEIF(O:O,O1052,E:E)</f>
        <v>0</v>
      </c>
      <c r="T1052" t="str">
        <f t="shared" si="83"/>
        <v>journalism</v>
      </c>
      <c r="U1052" t="str">
        <f t="shared" si="84"/>
        <v>audio</v>
      </c>
    </row>
    <row r="1053" spans="1:21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b">
        <f t="shared" si="80"/>
        <v>0</v>
      </c>
      <c r="G1053" s="4" t="s">
        <v>8220</v>
      </c>
      <c r="H1053" s="4" t="s">
        <v>8224</v>
      </c>
      <c r="I1053" s="4" t="s">
        <v>8246</v>
      </c>
      <c r="J1053" s="4">
        <v>1409098825</v>
      </c>
      <c r="K1053" s="13">
        <f t="shared" si="81"/>
        <v>41877.84751157408</v>
      </c>
      <c r="L1053" s="4">
        <v>1406679625</v>
      </c>
      <c r="M1053" s="13">
        <f t="shared" si="82"/>
        <v>41849.84751157408</v>
      </c>
      <c r="N1053" s="4" t="b">
        <v>0</v>
      </c>
      <c r="O1053" s="4">
        <v>0</v>
      </c>
      <c r="P1053" s="4" t="b">
        <v>0</v>
      </c>
      <c r="Q1053" s="4" t="s">
        <v>8281</v>
      </c>
      <c r="R1053" s="17">
        <f>E1053/D1053*100</f>
        <v>0</v>
      </c>
      <c r="S1053">
        <f>AVERAGEIF(O:O,O1053,E:E)</f>
        <v>0</v>
      </c>
      <c r="T1053" t="str">
        <f t="shared" si="83"/>
        <v>journalism</v>
      </c>
      <c r="U1053" t="str">
        <f t="shared" si="84"/>
        <v>audio</v>
      </c>
    </row>
    <row r="1054" spans="1:21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b">
        <f t="shared" si="80"/>
        <v>0</v>
      </c>
      <c r="G1054" s="4" t="s">
        <v>8220</v>
      </c>
      <c r="H1054" s="4" t="s">
        <v>8224</v>
      </c>
      <c r="I1054" s="4" t="s">
        <v>8246</v>
      </c>
      <c r="J1054" s="4">
        <v>1465243740</v>
      </c>
      <c r="K1054" s="13">
        <f t="shared" si="81"/>
        <v>42527.67291666667</v>
      </c>
      <c r="L1054" s="4">
        <v>1461438495</v>
      </c>
      <c r="M1054" s="13">
        <f t="shared" si="82"/>
        <v>42483.630729166667</v>
      </c>
      <c r="N1054" s="4" t="b">
        <v>0</v>
      </c>
      <c r="O1054" s="4">
        <v>0</v>
      </c>
      <c r="P1054" s="4" t="b">
        <v>0</v>
      </c>
      <c r="Q1054" s="4" t="s">
        <v>8281</v>
      </c>
      <c r="R1054" s="17">
        <f>E1054/D1054*100</f>
        <v>0</v>
      </c>
      <c r="S1054">
        <f>AVERAGEIF(O:O,O1054,E:E)</f>
        <v>0</v>
      </c>
      <c r="T1054" t="str">
        <f t="shared" si="83"/>
        <v>journalism</v>
      </c>
      <c r="U1054" t="str">
        <f t="shared" si="84"/>
        <v>audio</v>
      </c>
    </row>
    <row r="1055" spans="1:21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b">
        <f t="shared" si="80"/>
        <v>0</v>
      </c>
      <c r="G1055" s="4" t="s">
        <v>8220</v>
      </c>
      <c r="H1055" s="4" t="s">
        <v>8224</v>
      </c>
      <c r="I1055" s="4" t="s">
        <v>8246</v>
      </c>
      <c r="J1055" s="4">
        <v>1488773332</v>
      </c>
      <c r="K1055" s="13">
        <f t="shared" si="81"/>
        <v>42800.006157407413</v>
      </c>
      <c r="L1055" s="4">
        <v>1486613332</v>
      </c>
      <c r="M1055" s="13">
        <f t="shared" si="82"/>
        <v>42775.006157407413</v>
      </c>
      <c r="N1055" s="4" t="b">
        <v>0</v>
      </c>
      <c r="O1055" s="4">
        <v>1</v>
      </c>
      <c r="P1055" s="4" t="b">
        <v>0</v>
      </c>
      <c r="Q1055" s="4" t="s">
        <v>8281</v>
      </c>
      <c r="R1055" s="17">
        <f>E1055/D1055*100</f>
        <v>1</v>
      </c>
      <c r="S1055">
        <f>AVERAGEIF(O:O,O1055,E:E)</f>
        <v>50.223295454545458</v>
      </c>
      <c r="T1055" t="str">
        <f t="shared" si="83"/>
        <v>journalism</v>
      </c>
      <c r="U1055" t="str">
        <f t="shared" si="84"/>
        <v>audio</v>
      </c>
    </row>
    <row r="1056" spans="1:21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b">
        <f t="shared" si="80"/>
        <v>0</v>
      </c>
      <c r="G1056" s="4" t="s">
        <v>8220</v>
      </c>
      <c r="H1056" s="4" t="s">
        <v>8224</v>
      </c>
      <c r="I1056" s="4" t="s">
        <v>8246</v>
      </c>
      <c r="J1056" s="4">
        <v>1407708000</v>
      </c>
      <c r="K1056" s="13">
        <f t="shared" si="81"/>
        <v>41861.75</v>
      </c>
      <c r="L1056" s="4">
        <v>1405110399</v>
      </c>
      <c r="M1056" s="13">
        <f t="shared" si="82"/>
        <v>41831.685173611113</v>
      </c>
      <c r="N1056" s="4" t="b">
        <v>0</v>
      </c>
      <c r="O1056" s="4">
        <v>0</v>
      </c>
      <c r="P1056" s="4" t="b">
        <v>0</v>
      </c>
      <c r="Q1056" s="4" t="s">
        <v>8281</v>
      </c>
      <c r="R1056" s="17">
        <f>E1056/D1056*100</f>
        <v>0</v>
      </c>
      <c r="S1056">
        <f>AVERAGEIF(O:O,O1056,E:E)</f>
        <v>0</v>
      </c>
      <c r="T1056" t="str">
        <f t="shared" si="83"/>
        <v>journalism</v>
      </c>
      <c r="U1056" t="str">
        <f t="shared" si="84"/>
        <v>audio</v>
      </c>
    </row>
    <row r="1057" spans="1:21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b">
        <f t="shared" si="80"/>
        <v>0</v>
      </c>
      <c r="G1057" s="4" t="s">
        <v>8220</v>
      </c>
      <c r="H1057" s="4" t="s">
        <v>8224</v>
      </c>
      <c r="I1057" s="4" t="s">
        <v>8246</v>
      </c>
      <c r="J1057" s="4">
        <v>1457394545</v>
      </c>
      <c r="K1057" s="13">
        <f t="shared" si="81"/>
        <v>42436.825752314813</v>
      </c>
      <c r="L1057" s="4">
        <v>1454802545</v>
      </c>
      <c r="M1057" s="13">
        <f t="shared" si="82"/>
        <v>42406.825752314813</v>
      </c>
      <c r="N1057" s="4" t="b">
        <v>0</v>
      </c>
      <c r="O1057" s="4">
        <v>0</v>
      </c>
      <c r="P1057" s="4" t="b">
        <v>0</v>
      </c>
      <c r="Q1057" s="4" t="s">
        <v>8281</v>
      </c>
      <c r="R1057" s="17">
        <f>E1057/D1057*100</f>
        <v>0</v>
      </c>
      <c r="S1057">
        <f>AVERAGEIF(O:O,O1057,E:E)</f>
        <v>0</v>
      </c>
      <c r="T1057" t="str">
        <f t="shared" si="83"/>
        <v>journalism</v>
      </c>
      <c r="U1057" t="str">
        <f t="shared" si="84"/>
        <v>audio</v>
      </c>
    </row>
    <row r="1058" spans="1:21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b">
        <f t="shared" si="80"/>
        <v>0</v>
      </c>
      <c r="G1058" s="4" t="s">
        <v>8220</v>
      </c>
      <c r="H1058" s="4" t="s">
        <v>8224</v>
      </c>
      <c r="I1058" s="4" t="s">
        <v>8246</v>
      </c>
      <c r="J1058" s="4">
        <v>1429892177</v>
      </c>
      <c r="K1058" s="13">
        <f t="shared" si="81"/>
        <v>42118.51130787038</v>
      </c>
      <c r="L1058" s="4">
        <v>1424711777</v>
      </c>
      <c r="M1058" s="13">
        <f t="shared" si="82"/>
        <v>42058.552974537037</v>
      </c>
      <c r="N1058" s="4" t="b">
        <v>0</v>
      </c>
      <c r="O1058" s="4">
        <v>0</v>
      </c>
      <c r="P1058" s="4" t="b">
        <v>0</v>
      </c>
      <c r="Q1058" s="4" t="s">
        <v>8281</v>
      </c>
      <c r="R1058" s="17">
        <f>E1058/D1058*100</f>
        <v>0</v>
      </c>
      <c r="S1058">
        <f>AVERAGEIF(O:O,O1058,E:E)</f>
        <v>0</v>
      </c>
      <c r="T1058" t="str">
        <f t="shared" si="83"/>
        <v>journalism</v>
      </c>
      <c r="U1058" t="str">
        <f t="shared" si="84"/>
        <v>audio</v>
      </c>
    </row>
    <row r="1059" spans="1:21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b">
        <f t="shared" si="80"/>
        <v>0</v>
      </c>
      <c r="G1059" s="4" t="s">
        <v>8220</v>
      </c>
      <c r="H1059" s="4" t="s">
        <v>8224</v>
      </c>
      <c r="I1059" s="4" t="s">
        <v>8246</v>
      </c>
      <c r="J1059" s="4">
        <v>1480888483</v>
      </c>
      <c r="K1059" s="13">
        <f t="shared" si="81"/>
        <v>42708.746331018519</v>
      </c>
      <c r="L1059" s="4">
        <v>1478292883</v>
      </c>
      <c r="M1059" s="13">
        <f t="shared" si="82"/>
        <v>42678.704664351848</v>
      </c>
      <c r="N1059" s="4" t="b">
        <v>0</v>
      </c>
      <c r="O1059" s="4">
        <v>0</v>
      </c>
      <c r="P1059" s="4" t="b">
        <v>0</v>
      </c>
      <c r="Q1059" s="4" t="s">
        <v>8281</v>
      </c>
      <c r="R1059" s="17">
        <f>E1059/D1059*100</f>
        <v>0</v>
      </c>
      <c r="S1059">
        <f>AVERAGEIF(O:O,O1059,E:E)</f>
        <v>0</v>
      </c>
      <c r="T1059" t="str">
        <f t="shared" si="83"/>
        <v>journalism</v>
      </c>
      <c r="U1059" t="str">
        <f t="shared" si="84"/>
        <v>audio</v>
      </c>
    </row>
    <row r="1060" spans="1:21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b">
        <f t="shared" si="80"/>
        <v>0</v>
      </c>
      <c r="G1060" s="4" t="s">
        <v>8220</v>
      </c>
      <c r="H1060" s="4" t="s">
        <v>8224</v>
      </c>
      <c r="I1060" s="4" t="s">
        <v>8246</v>
      </c>
      <c r="J1060" s="4">
        <v>1427328000</v>
      </c>
      <c r="K1060" s="13">
        <f t="shared" si="81"/>
        <v>42088.833333333336</v>
      </c>
      <c r="L1060" s="4">
        <v>1423777043</v>
      </c>
      <c r="M1060" s="13">
        <f t="shared" si="82"/>
        <v>42047.734293981484</v>
      </c>
      <c r="N1060" s="4" t="b">
        <v>0</v>
      </c>
      <c r="O1060" s="4">
        <v>0</v>
      </c>
      <c r="P1060" s="4" t="b">
        <v>0</v>
      </c>
      <c r="Q1060" s="4" t="s">
        <v>8281</v>
      </c>
      <c r="R1060" s="17">
        <f>E1060/D1060*100</f>
        <v>0</v>
      </c>
      <c r="S1060">
        <f>AVERAGEIF(O:O,O1060,E:E)</f>
        <v>0</v>
      </c>
      <c r="T1060" t="str">
        <f t="shared" si="83"/>
        <v>journalism</v>
      </c>
      <c r="U1060" t="str">
        <f t="shared" si="84"/>
        <v>audio</v>
      </c>
    </row>
    <row r="1061" spans="1:21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b">
        <f t="shared" si="80"/>
        <v>0</v>
      </c>
      <c r="G1061" s="4" t="s">
        <v>8220</v>
      </c>
      <c r="H1061" s="4" t="s">
        <v>8224</v>
      </c>
      <c r="I1061" s="4" t="s">
        <v>8246</v>
      </c>
      <c r="J1061" s="4">
        <v>1426269456</v>
      </c>
      <c r="K1061" s="13">
        <f t="shared" si="81"/>
        <v>42076.581666666672</v>
      </c>
      <c r="L1061" s="4">
        <v>1423681056</v>
      </c>
      <c r="M1061" s="13">
        <f t="shared" si="82"/>
        <v>42046.623333333337</v>
      </c>
      <c r="N1061" s="4" t="b">
        <v>0</v>
      </c>
      <c r="O1061" s="4">
        <v>0</v>
      </c>
      <c r="P1061" s="4" t="b">
        <v>0</v>
      </c>
      <c r="Q1061" s="4" t="s">
        <v>8281</v>
      </c>
      <c r="R1061" s="17">
        <f>E1061/D1061*100</f>
        <v>0</v>
      </c>
      <c r="S1061">
        <f>AVERAGEIF(O:O,O1061,E:E)</f>
        <v>0</v>
      </c>
      <c r="T1061" t="str">
        <f t="shared" si="83"/>
        <v>journalism</v>
      </c>
      <c r="U1061" t="str">
        <f t="shared" si="84"/>
        <v>audio</v>
      </c>
    </row>
    <row r="1062" spans="1:21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b">
        <f t="shared" si="80"/>
        <v>0</v>
      </c>
      <c r="G1062" s="4" t="s">
        <v>8220</v>
      </c>
      <c r="H1062" s="4" t="s">
        <v>8224</v>
      </c>
      <c r="I1062" s="4" t="s">
        <v>8246</v>
      </c>
      <c r="J1062" s="4">
        <v>1429134893</v>
      </c>
      <c r="K1062" s="13">
        <f t="shared" si="81"/>
        <v>42109.746446759258</v>
      </c>
      <c r="L1062" s="4">
        <v>1426542893</v>
      </c>
      <c r="M1062" s="13">
        <f t="shared" si="82"/>
        <v>42079.746446759258</v>
      </c>
      <c r="N1062" s="4" t="b">
        <v>0</v>
      </c>
      <c r="O1062" s="4">
        <v>1</v>
      </c>
      <c r="P1062" s="4" t="b">
        <v>0</v>
      </c>
      <c r="Q1062" s="4" t="s">
        <v>8281</v>
      </c>
      <c r="R1062" s="17">
        <f>E1062/D1062*100</f>
        <v>1</v>
      </c>
      <c r="S1062">
        <f>AVERAGEIF(O:O,O1062,E:E)</f>
        <v>50.223295454545458</v>
      </c>
      <c r="T1062" t="str">
        <f t="shared" si="83"/>
        <v>journalism</v>
      </c>
      <c r="U1062" t="str">
        <f t="shared" si="84"/>
        <v>audio</v>
      </c>
    </row>
    <row r="1063" spans="1:21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b">
        <f t="shared" si="80"/>
        <v>0</v>
      </c>
      <c r="G1063" s="4" t="s">
        <v>8220</v>
      </c>
      <c r="H1063" s="4" t="s">
        <v>8224</v>
      </c>
      <c r="I1063" s="4" t="s">
        <v>8246</v>
      </c>
      <c r="J1063" s="4">
        <v>1462150800</v>
      </c>
      <c r="K1063" s="13">
        <f t="shared" si="81"/>
        <v>42491.875000000007</v>
      </c>
      <c r="L1063" s="4">
        <v>1456987108</v>
      </c>
      <c r="M1063" s="13">
        <f t="shared" si="82"/>
        <v>42432.1100462963</v>
      </c>
      <c r="N1063" s="4" t="b">
        <v>0</v>
      </c>
      <c r="O1063" s="4">
        <v>0</v>
      </c>
      <c r="P1063" s="4" t="b">
        <v>0</v>
      </c>
      <c r="Q1063" s="4" t="s">
        <v>8281</v>
      </c>
      <c r="R1063" s="17">
        <f>E1063/D1063*100</f>
        <v>0</v>
      </c>
      <c r="S1063">
        <f>AVERAGEIF(O:O,O1063,E:E)</f>
        <v>0</v>
      </c>
      <c r="T1063" t="str">
        <f t="shared" si="83"/>
        <v>journalism</v>
      </c>
      <c r="U1063" t="str">
        <f t="shared" si="84"/>
        <v>audio</v>
      </c>
    </row>
    <row r="1064" spans="1:21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b">
        <f t="shared" si="80"/>
        <v>0</v>
      </c>
      <c r="G1064" s="4" t="s">
        <v>8220</v>
      </c>
      <c r="H1064" s="4" t="s">
        <v>8224</v>
      </c>
      <c r="I1064" s="4" t="s">
        <v>8246</v>
      </c>
      <c r="J1064" s="4">
        <v>1468351341</v>
      </c>
      <c r="K1064" s="13">
        <f t="shared" si="81"/>
        <v>42563.640520833338</v>
      </c>
      <c r="L1064" s="4">
        <v>1467746541</v>
      </c>
      <c r="M1064" s="13">
        <f t="shared" si="82"/>
        <v>42556.640520833338</v>
      </c>
      <c r="N1064" s="4" t="b">
        <v>0</v>
      </c>
      <c r="O1064" s="4">
        <v>4</v>
      </c>
      <c r="P1064" s="4" t="b">
        <v>0</v>
      </c>
      <c r="Q1064" s="4" t="s">
        <v>8281</v>
      </c>
      <c r="R1064" s="17">
        <f>E1064/D1064*100</f>
        <v>95.477386934673376</v>
      </c>
      <c r="S1064">
        <f>AVERAGEIF(O:O,O1064,E:E)</f>
        <v>227.77278688524589</v>
      </c>
      <c r="T1064" t="str">
        <f t="shared" si="83"/>
        <v>journalism</v>
      </c>
      <c r="U1064" t="str">
        <f t="shared" si="84"/>
        <v>audio</v>
      </c>
    </row>
    <row r="1065" spans="1:21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b">
        <f t="shared" si="80"/>
        <v>0</v>
      </c>
      <c r="G1065" s="4" t="s">
        <v>8220</v>
      </c>
      <c r="H1065" s="4" t="s">
        <v>8224</v>
      </c>
      <c r="I1065" s="4" t="s">
        <v>8246</v>
      </c>
      <c r="J1065" s="4">
        <v>1472604262</v>
      </c>
      <c r="K1065" s="13">
        <f t="shared" si="81"/>
        <v>42612.86414351852</v>
      </c>
      <c r="L1065" s="4">
        <v>1470012262</v>
      </c>
      <c r="M1065" s="13">
        <f t="shared" si="82"/>
        <v>42582.86414351852</v>
      </c>
      <c r="N1065" s="4" t="b">
        <v>0</v>
      </c>
      <c r="O1065" s="4">
        <v>0</v>
      </c>
      <c r="P1065" s="4" t="b">
        <v>0</v>
      </c>
      <c r="Q1065" s="4" t="s">
        <v>8281</v>
      </c>
      <c r="R1065" s="17">
        <f>E1065/D1065*100</f>
        <v>0</v>
      </c>
      <c r="S1065">
        <f>AVERAGEIF(O:O,O1065,E:E)</f>
        <v>0</v>
      </c>
      <c r="T1065" t="str">
        <f t="shared" si="83"/>
        <v>journalism</v>
      </c>
      <c r="U1065" t="str">
        <f t="shared" si="84"/>
        <v>audio</v>
      </c>
    </row>
    <row r="1066" spans="1:21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b">
        <f t="shared" si="80"/>
        <v>0</v>
      </c>
      <c r="G1066" s="4" t="s">
        <v>8221</v>
      </c>
      <c r="H1066" s="4" t="s">
        <v>8224</v>
      </c>
      <c r="I1066" s="4" t="s">
        <v>8246</v>
      </c>
      <c r="J1066" s="4">
        <v>1373174903</v>
      </c>
      <c r="K1066" s="13">
        <f t="shared" si="81"/>
        <v>41462.061377314814</v>
      </c>
      <c r="L1066" s="4">
        <v>1369286903</v>
      </c>
      <c r="M1066" s="13">
        <f t="shared" si="82"/>
        <v>41417.061377314814</v>
      </c>
      <c r="N1066" s="4" t="b">
        <v>0</v>
      </c>
      <c r="O1066" s="4">
        <v>123</v>
      </c>
      <c r="P1066" s="4" t="b">
        <v>0</v>
      </c>
      <c r="Q1066" s="4" t="s">
        <v>8282</v>
      </c>
      <c r="R1066" s="17">
        <f>E1066/D1066*100</f>
        <v>8.974444444444444</v>
      </c>
      <c r="S1066">
        <f>AVERAGEIF(O:O,O1066,E:E)</f>
        <v>23882.416666666668</v>
      </c>
      <c r="T1066" t="str">
        <f t="shared" si="83"/>
        <v>games</v>
      </c>
      <c r="U1066" t="str">
        <f t="shared" si="84"/>
        <v>video games</v>
      </c>
    </row>
    <row r="1067" spans="1:21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b">
        <f t="shared" si="80"/>
        <v>0</v>
      </c>
      <c r="G1067" s="4" t="s">
        <v>8221</v>
      </c>
      <c r="H1067" s="4" t="s">
        <v>8226</v>
      </c>
      <c r="I1067" s="4" t="s">
        <v>8248</v>
      </c>
      <c r="J1067" s="4">
        <v>1392800922</v>
      </c>
      <c r="K1067" s="13">
        <f t="shared" si="81"/>
        <v>41689.214375000003</v>
      </c>
      <c r="L1067" s="4">
        <v>1390381722</v>
      </c>
      <c r="M1067" s="13">
        <f t="shared" si="82"/>
        <v>41661.214375000003</v>
      </c>
      <c r="N1067" s="4" t="b">
        <v>0</v>
      </c>
      <c r="O1067" s="4">
        <v>5</v>
      </c>
      <c r="P1067" s="4" t="b">
        <v>0</v>
      </c>
      <c r="Q1067" s="4" t="s">
        <v>8282</v>
      </c>
      <c r="R1067" s="17">
        <f>E1067/D1067*100</f>
        <v>2.7</v>
      </c>
      <c r="S1067">
        <f>AVERAGEIF(O:O,O1067,E:E)</f>
        <v>347.37</v>
      </c>
      <c r="T1067" t="str">
        <f t="shared" si="83"/>
        <v>games</v>
      </c>
      <c r="U1067" t="str">
        <f t="shared" si="84"/>
        <v>video games</v>
      </c>
    </row>
    <row r="1068" spans="1:21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b">
        <f t="shared" si="80"/>
        <v>0</v>
      </c>
      <c r="G1068" s="4" t="s">
        <v>8221</v>
      </c>
      <c r="H1068" s="4" t="s">
        <v>8224</v>
      </c>
      <c r="I1068" s="4" t="s">
        <v>8246</v>
      </c>
      <c r="J1068" s="4">
        <v>1375657582</v>
      </c>
      <c r="K1068" s="13">
        <f t="shared" si="81"/>
        <v>41490.796087962968</v>
      </c>
      <c r="L1068" s="4">
        <v>1371769582</v>
      </c>
      <c r="M1068" s="13">
        <f t="shared" si="82"/>
        <v>41445.796087962968</v>
      </c>
      <c r="N1068" s="4" t="b">
        <v>0</v>
      </c>
      <c r="O1068" s="4">
        <v>148</v>
      </c>
      <c r="P1068" s="4" t="b">
        <v>0</v>
      </c>
      <c r="Q1068" s="4" t="s">
        <v>8282</v>
      </c>
      <c r="R1068" s="17">
        <f>E1068/D1068*100</f>
        <v>3.3673333333333333</v>
      </c>
      <c r="S1068">
        <f>AVERAGEIF(O:O,O1068,E:E)</f>
        <v>10681.666666666666</v>
      </c>
      <c r="T1068" t="str">
        <f t="shared" si="83"/>
        <v>games</v>
      </c>
      <c r="U1068" t="str">
        <f t="shared" si="84"/>
        <v>video games</v>
      </c>
    </row>
    <row r="1069" spans="1:21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b">
        <f t="shared" si="80"/>
        <v>0</v>
      </c>
      <c r="G1069" s="4" t="s">
        <v>8221</v>
      </c>
      <c r="H1069" s="4" t="s">
        <v>8224</v>
      </c>
      <c r="I1069" s="4" t="s">
        <v>8246</v>
      </c>
      <c r="J1069" s="4">
        <v>1387657931</v>
      </c>
      <c r="K1069" s="13">
        <f t="shared" si="81"/>
        <v>41629.689016203709</v>
      </c>
      <c r="L1069" s="4">
        <v>1385065931</v>
      </c>
      <c r="M1069" s="13">
        <f t="shared" si="82"/>
        <v>41599.689016203709</v>
      </c>
      <c r="N1069" s="4" t="b">
        <v>0</v>
      </c>
      <c r="O1069" s="4">
        <v>10</v>
      </c>
      <c r="P1069" s="4" t="b">
        <v>0</v>
      </c>
      <c r="Q1069" s="4" t="s">
        <v>8282</v>
      </c>
      <c r="R1069" s="17">
        <f>E1069/D1069*100</f>
        <v>26</v>
      </c>
      <c r="S1069">
        <f>AVERAGEIF(O:O,O1069,E:E)</f>
        <v>842.98978723404264</v>
      </c>
      <c r="T1069" t="str">
        <f t="shared" si="83"/>
        <v>games</v>
      </c>
      <c r="U1069" t="str">
        <f t="shared" si="84"/>
        <v>video games</v>
      </c>
    </row>
    <row r="1070" spans="1:21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b">
        <f t="shared" si="80"/>
        <v>0</v>
      </c>
      <c r="G1070" s="4" t="s">
        <v>8221</v>
      </c>
      <c r="H1070" s="4" t="s">
        <v>8224</v>
      </c>
      <c r="I1070" s="4" t="s">
        <v>8246</v>
      </c>
      <c r="J1070" s="4">
        <v>1460274864</v>
      </c>
      <c r="K1070" s="13">
        <f t="shared" si="81"/>
        <v>42470.162777777783</v>
      </c>
      <c r="L1070" s="4">
        <v>1457686464</v>
      </c>
      <c r="M1070" s="13">
        <f t="shared" si="82"/>
        <v>42440.20444444444</v>
      </c>
      <c r="N1070" s="4" t="b">
        <v>0</v>
      </c>
      <c r="O1070" s="4">
        <v>4</v>
      </c>
      <c r="P1070" s="4" t="b">
        <v>0</v>
      </c>
      <c r="Q1070" s="4" t="s">
        <v>8282</v>
      </c>
      <c r="R1070" s="17">
        <f>E1070/D1070*100</f>
        <v>0.15</v>
      </c>
      <c r="S1070">
        <f>AVERAGEIF(O:O,O1070,E:E)</f>
        <v>227.77278688524589</v>
      </c>
      <c r="T1070" t="str">
        <f t="shared" si="83"/>
        <v>games</v>
      </c>
      <c r="U1070" t="str">
        <f t="shared" si="84"/>
        <v>video games</v>
      </c>
    </row>
    <row r="1071" spans="1:21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b">
        <f t="shared" si="80"/>
        <v>0</v>
      </c>
      <c r="G1071" s="4" t="s">
        <v>8221</v>
      </c>
      <c r="H1071" s="4" t="s">
        <v>8224</v>
      </c>
      <c r="I1071" s="4" t="s">
        <v>8246</v>
      </c>
      <c r="J1071" s="4">
        <v>1385447459</v>
      </c>
      <c r="K1071" s="13">
        <f t="shared" si="81"/>
        <v>41604.104849537041</v>
      </c>
      <c r="L1071" s="4">
        <v>1382679059</v>
      </c>
      <c r="M1071" s="13">
        <f t="shared" si="82"/>
        <v>41572.06318287037</v>
      </c>
      <c r="N1071" s="4" t="b">
        <v>0</v>
      </c>
      <c r="O1071" s="4">
        <v>21</v>
      </c>
      <c r="P1071" s="4" t="b">
        <v>0</v>
      </c>
      <c r="Q1071" s="4" t="s">
        <v>8282</v>
      </c>
      <c r="R1071" s="17">
        <f>E1071/D1071*100</f>
        <v>38.636363636363633</v>
      </c>
      <c r="S1071">
        <f>AVERAGEIF(O:O,O1071,E:E)</f>
        <v>1658.1821621621621</v>
      </c>
      <c r="T1071" t="str">
        <f t="shared" si="83"/>
        <v>games</v>
      </c>
      <c r="U1071" t="str">
        <f t="shared" si="84"/>
        <v>video games</v>
      </c>
    </row>
    <row r="1072" spans="1:21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b">
        <f t="shared" si="80"/>
        <v>0</v>
      </c>
      <c r="G1072" s="4" t="s">
        <v>8221</v>
      </c>
      <c r="H1072" s="4" t="s">
        <v>8224</v>
      </c>
      <c r="I1072" s="4" t="s">
        <v>8246</v>
      </c>
      <c r="J1072" s="4">
        <v>1349050622</v>
      </c>
      <c r="K1072" s="13">
        <f t="shared" si="81"/>
        <v>41182.84516203704</v>
      </c>
      <c r="L1072" s="4">
        <v>1347322622</v>
      </c>
      <c r="M1072" s="13">
        <f t="shared" si="82"/>
        <v>41162.84516203704</v>
      </c>
      <c r="N1072" s="4" t="b">
        <v>0</v>
      </c>
      <c r="O1072" s="4">
        <v>2</v>
      </c>
      <c r="P1072" s="4" t="b">
        <v>0</v>
      </c>
      <c r="Q1072" s="4" t="s">
        <v>8282</v>
      </c>
      <c r="R1072" s="17">
        <f>E1072/D1072*100</f>
        <v>0.70000000000000007</v>
      </c>
      <c r="S1072">
        <f>AVERAGEIF(O:O,O1072,E:E)</f>
        <v>91.389593023255813</v>
      </c>
      <c r="T1072" t="str">
        <f t="shared" si="83"/>
        <v>games</v>
      </c>
      <c r="U1072" t="str">
        <f t="shared" si="84"/>
        <v>video games</v>
      </c>
    </row>
    <row r="1073" spans="1:21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b">
        <f t="shared" si="80"/>
        <v>0</v>
      </c>
      <c r="G1073" s="4" t="s">
        <v>8221</v>
      </c>
      <c r="H1073" s="4" t="s">
        <v>8234</v>
      </c>
      <c r="I1073" s="4" t="s">
        <v>8254</v>
      </c>
      <c r="J1073" s="4">
        <v>1447787093</v>
      </c>
      <c r="K1073" s="13">
        <f t="shared" si="81"/>
        <v>42325.628391203711</v>
      </c>
      <c r="L1073" s="4">
        <v>1445191493</v>
      </c>
      <c r="M1073" s="13">
        <f t="shared" si="82"/>
        <v>42295.586724537039</v>
      </c>
      <c r="N1073" s="4" t="b">
        <v>0</v>
      </c>
      <c r="O1073" s="4">
        <v>0</v>
      </c>
      <c r="P1073" s="4" t="b">
        <v>0</v>
      </c>
      <c r="Q1073" s="4" t="s">
        <v>8282</v>
      </c>
      <c r="R1073" s="17">
        <f>E1073/D1073*100</f>
        <v>0</v>
      </c>
      <c r="S1073">
        <f>AVERAGEIF(O:O,O1073,E:E)</f>
        <v>0</v>
      </c>
      <c r="T1073" t="str">
        <f t="shared" si="83"/>
        <v>games</v>
      </c>
      <c r="U1073" t="str">
        <f t="shared" si="84"/>
        <v>video games</v>
      </c>
    </row>
    <row r="1074" spans="1:21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b">
        <f t="shared" si="80"/>
        <v>0</v>
      </c>
      <c r="G1074" s="4" t="s">
        <v>8221</v>
      </c>
      <c r="H1074" s="4" t="s">
        <v>8224</v>
      </c>
      <c r="I1074" s="4" t="s">
        <v>8246</v>
      </c>
      <c r="J1074" s="4">
        <v>1391630297</v>
      </c>
      <c r="K1074" s="13">
        <f t="shared" si="81"/>
        <v>41675.66547453704</v>
      </c>
      <c r="L1074" s="4">
        <v>1389038297</v>
      </c>
      <c r="M1074" s="13">
        <f t="shared" si="82"/>
        <v>41645.66547453704</v>
      </c>
      <c r="N1074" s="4" t="b">
        <v>0</v>
      </c>
      <c r="O1074" s="4">
        <v>4</v>
      </c>
      <c r="P1074" s="4" t="b">
        <v>0</v>
      </c>
      <c r="Q1074" s="4" t="s">
        <v>8282</v>
      </c>
      <c r="R1074" s="17">
        <f>E1074/D1074*100</f>
        <v>6.8000000000000005E-2</v>
      </c>
      <c r="S1074">
        <f>AVERAGEIF(O:O,O1074,E:E)</f>
        <v>227.77278688524589</v>
      </c>
      <c r="T1074" t="str">
        <f t="shared" si="83"/>
        <v>games</v>
      </c>
      <c r="U1074" t="str">
        <f t="shared" si="84"/>
        <v>video games</v>
      </c>
    </row>
    <row r="1075" spans="1:21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b">
        <f t="shared" si="80"/>
        <v>0</v>
      </c>
      <c r="G1075" s="4" t="s">
        <v>8221</v>
      </c>
      <c r="H1075" s="4" t="s">
        <v>8224</v>
      </c>
      <c r="I1075" s="4" t="s">
        <v>8246</v>
      </c>
      <c r="J1075" s="4">
        <v>1318806541</v>
      </c>
      <c r="K1075" s="13">
        <f t="shared" si="81"/>
        <v>40832.79792824074</v>
      </c>
      <c r="L1075" s="4">
        <v>1316214541</v>
      </c>
      <c r="M1075" s="13">
        <f t="shared" si="82"/>
        <v>40802.79792824074</v>
      </c>
      <c r="N1075" s="4" t="b">
        <v>0</v>
      </c>
      <c r="O1075" s="4">
        <v>1</v>
      </c>
      <c r="P1075" s="4" t="b">
        <v>0</v>
      </c>
      <c r="Q1075" s="4" t="s">
        <v>8282</v>
      </c>
      <c r="R1075" s="17">
        <f>E1075/D1075*100</f>
        <v>1.3333333333333335</v>
      </c>
      <c r="S1075">
        <f>AVERAGEIF(O:O,O1075,E:E)</f>
        <v>50.223295454545458</v>
      </c>
      <c r="T1075" t="str">
        <f t="shared" si="83"/>
        <v>games</v>
      </c>
      <c r="U1075" t="str">
        <f t="shared" si="84"/>
        <v>video games</v>
      </c>
    </row>
    <row r="1076" spans="1:21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b">
        <f t="shared" si="80"/>
        <v>0</v>
      </c>
      <c r="G1076" s="4" t="s">
        <v>8221</v>
      </c>
      <c r="H1076" s="4" t="s">
        <v>8224</v>
      </c>
      <c r="I1076" s="4" t="s">
        <v>8246</v>
      </c>
      <c r="J1076" s="4">
        <v>1388808545</v>
      </c>
      <c r="K1076" s="13">
        <f t="shared" si="81"/>
        <v>41643.006307870375</v>
      </c>
      <c r="L1076" s="4">
        <v>1386216545</v>
      </c>
      <c r="M1076" s="13">
        <f t="shared" si="82"/>
        <v>41613.006307870375</v>
      </c>
      <c r="N1076" s="4" t="b">
        <v>0</v>
      </c>
      <c r="O1076" s="4">
        <v>30</v>
      </c>
      <c r="P1076" s="4" t="b">
        <v>0</v>
      </c>
      <c r="Q1076" s="4" t="s">
        <v>8282</v>
      </c>
      <c r="R1076" s="17">
        <f>E1076/D1076*100</f>
        <v>6.3092592592592585</v>
      </c>
      <c r="S1076">
        <f>AVERAGEIF(O:O,O1076,E:E)</f>
        <v>2533.3331250000001</v>
      </c>
      <c r="T1076" t="str">
        <f t="shared" si="83"/>
        <v>games</v>
      </c>
      <c r="U1076" t="str">
        <f t="shared" si="84"/>
        <v>video games</v>
      </c>
    </row>
    <row r="1077" spans="1:21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b">
        <f t="shared" si="80"/>
        <v>0</v>
      </c>
      <c r="G1077" s="4" t="s">
        <v>8221</v>
      </c>
      <c r="H1077" s="4" t="s">
        <v>8224</v>
      </c>
      <c r="I1077" s="4" t="s">
        <v>8246</v>
      </c>
      <c r="J1077" s="4">
        <v>1336340516</v>
      </c>
      <c r="K1077" s="13">
        <f t="shared" si="81"/>
        <v>41035.737453703703</v>
      </c>
      <c r="L1077" s="4">
        <v>1333748516</v>
      </c>
      <c r="M1077" s="13">
        <f t="shared" si="82"/>
        <v>41005.737453703703</v>
      </c>
      <c r="N1077" s="4" t="b">
        <v>0</v>
      </c>
      <c r="O1077" s="4">
        <v>3</v>
      </c>
      <c r="P1077" s="4" t="b">
        <v>0</v>
      </c>
      <c r="Q1077" s="4" t="s">
        <v>8282</v>
      </c>
      <c r="R1077" s="17">
        <f>E1077/D1077*100</f>
        <v>4.5</v>
      </c>
      <c r="S1077">
        <f>AVERAGEIF(O:O,O1077,E:E)</f>
        <v>191.76785714285714</v>
      </c>
      <c r="T1077" t="str">
        <f t="shared" si="83"/>
        <v>games</v>
      </c>
      <c r="U1077" t="str">
        <f t="shared" si="84"/>
        <v>video games</v>
      </c>
    </row>
    <row r="1078" spans="1:21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b">
        <f t="shared" si="80"/>
        <v>0</v>
      </c>
      <c r="G1078" s="4" t="s">
        <v>8221</v>
      </c>
      <c r="H1078" s="4" t="s">
        <v>8224</v>
      </c>
      <c r="I1078" s="4" t="s">
        <v>8246</v>
      </c>
      <c r="J1078" s="4">
        <v>1410426250</v>
      </c>
      <c r="K1078" s="13">
        <f t="shared" si="81"/>
        <v>41893.211226851854</v>
      </c>
      <c r="L1078" s="4">
        <v>1405674250</v>
      </c>
      <c r="M1078" s="13">
        <f t="shared" si="82"/>
        <v>41838.211226851854</v>
      </c>
      <c r="N1078" s="4" t="b">
        <v>0</v>
      </c>
      <c r="O1078" s="4">
        <v>975</v>
      </c>
      <c r="P1078" s="4" t="b">
        <v>0</v>
      </c>
      <c r="Q1078" s="4" t="s">
        <v>8282</v>
      </c>
      <c r="R1078" s="17">
        <f>E1078/D1078*100</f>
        <v>62.765333333333331</v>
      </c>
      <c r="S1078">
        <f>AVERAGEIF(O:O,O1078,E:E)</f>
        <v>47074</v>
      </c>
      <c r="T1078" t="str">
        <f t="shared" si="83"/>
        <v>games</v>
      </c>
      <c r="U1078" t="str">
        <f t="shared" si="84"/>
        <v>video games</v>
      </c>
    </row>
    <row r="1079" spans="1:21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b">
        <f t="shared" si="80"/>
        <v>0</v>
      </c>
      <c r="G1079" s="4" t="s">
        <v>8221</v>
      </c>
      <c r="H1079" s="4" t="s">
        <v>8224</v>
      </c>
      <c r="I1079" s="4" t="s">
        <v>8246</v>
      </c>
      <c r="J1079" s="4">
        <v>1452744011</v>
      </c>
      <c r="K1079" s="13">
        <f t="shared" si="81"/>
        <v>42383.000127314815</v>
      </c>
      <c r="L1079" s="4">
        <v>1450152011</v>
      </c>
      <c r="M1079" s="13">
        <f t="shared" si="82"/>
        <v>42353.000127314815</v>
      </c>
      <c r="N1079" s="4" t="b">
        <v>0</v>
      </c>
      <c r="O1079" s="4">
        <v>167</v>
      </c>
      <c r="P1079" s="4" t="b">
        <v>0</v>
      </c>
      <c r="Q1079" s="4" t="s">
        <v>8282</v>
      </c>
      <c r="R1079" s="17">
        <f>E1079/D1079*100</f>
        <v>29.376000000000001</v>
      </c>
      <c r="S1079">
        <f>AVERAGEIF(O:O,O1079,E:E)</f>
        <v>11603.6625</v>
      </c>
      <c r="T1079" t="str">
        <f t="shared" si="83"/>
        <v>games</v>
      </c>
      <c r="U1079" t="str">
        <f t="shared" si="84"/>
        <v>video games</v>
      </c>
    </row>
    <row r="1080" spans="1:21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b">
        <f t="shared" si="80"/>
        <v>0</v>
      </c>
      <c r="G1080" s="4" t="s">
        <v>8221</v>
      </c>
      <c r="H1080" s="4" t="s">
        <v>8224</v>
      </c>
      <c r="I1080" s="4" t="s">
        <v>8246</v>
      </c>
      <c r="J1080" s="4">
        <v>1311309721</v>
      </c>
      <c r="K1080" s="13">
        <f t="shared" si="81"/>
        <v>40746.029178240744</v>
      </c>
      <c r="L1080" s="4">
        <v>1307421721</v>
      </c>
      <c r="M1080" s="13">
        <f t="shared" si="82"/>
        <v>40701.029178240744</v>
      </c>
      <c r="N1080" s="4" t="b">
        <v>0</v>
      </c>
      <c r="O1080" s="4">
        <v>5</v>
      </c>
      <c r="P1080" s="4" t="b">
        <v>0</v>
      </c>
      <c r="Q1080" s="4" t="s">
        <v>8282</v>
      </c>
      <c r="R1080" s="17">
        <f>E1080/D1080*100</f>
        <v>7.5</v>
      </c>
      <c r="S1080">
        <f>AVERAGEIF(O:O,O1080,E:E)</f>
        <v>347.37</v>
      </c>
      <c r="T1080" t="str">
        <f t="shared" si="83"/>
        <v>games</v>
      </c>
      <c r="U1080" t="str">
        <f t="shared" si="84"/>
        <v>video games</v>
      </c>
    </row>
    <row r="1081" spans="1:21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b">
        <f t="shared" si="80"/>
        <v>0</v>
      </c>
      <c r="G1081" s="4" t="s">
        <v>8221</v>
      </c>
      <c r="H1081" s="4" t="s">
        <v>8236</v>
      </c>
      <c r="I1081" s="4" t="s">
        <v>8249</v>
      </c>
      <c r="J1081" s="4">
        <v>1463232936</v>
      </c>
      <c r="K1081" s="13">
        <f t="shared" si="81"/>
        <v>42504.399722222232</v>
      </c>
      <c r="L1081" s="4">
        <v>1461072936</v>
      </c>
      <c r="M1081" s="13">
        <f t="shared" si="82"/>
        <v>42479.399722222232</v>
      </c>
      <c r="N1081" s="4" t="b">
        <v>0</v>
      </c>
      <c r="O1081" s="4">
        <v>18</v>
      </c>
      <c r="P1081" s="4" t="b">
        <v>0</v>
      </c>
      <c r="Q1081" s="4" t="s">
        <v>8282</v>
      </c>
      <c r="R1081" s="17">
        <f>E1081/D1081*100</f>
        <v>2.6076923076923078</v>
      </c>
      <c r="S1081">
        <f>AVERAGEIF(O:O,O1081,E:E)</f>
        <v>1443.423</v>
      </c>
      <c r="T1081" t="str">
        <f t="shared" si="83"/>
        <v>games</v>
      </c>
      <c r="U1081" t="str">
        <f t="shared" si="84"/>
        <v>video games</v>
      </c>
    </row>
    <row r="1082" spans="1:21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b">
        <f t="shared" si="80"/>
        <v>0</v>
      </c>
      <c r="G1082" s="4" t="s">
        <v>8221</v>
      </c>
      <c r="H1082" s="4" t="s">
        <v>8224</v>
      </c>
      <c r="I1082" s="4" t="s">
        <v>8246</v>
      </c>
      <c r="J1082" s="4">
        <v>1399778333</v>
      </c>
      <c r="K1082" s="13">
        <f t="shared" si="81"/>
        <v>41769.971446759264</v>
      </c>
      <c r="L1082" s="4">
        <v>1397186333</v>
      </c>
      <c r="M1082" s="13">
        <f t="shared" si="82"/>
        <v>41739.971446759264</v>
      </c>
      <c r="N1082" s="4" t="b">
        <v>0</v>
      </c>
      <c r="O1082" s="4">
        <v>98</v>
      </c>
      <c r="P1082" s="4" t="b">
        <v>0</v>
      </c>
      <c r="Q1082" s="4" t="s">
        <v>8282</v>
      </c>
      <c r="R1082" s="17">
        <f>E1082/D1082*100</f>
        <v>9.1050000000000004</v>
      </c>
      <c r="S1082">
        <f>AVERAGEIF(O:O,O1082,E:E)</f>
        <v>7234.5714285714284</v>
      </c>
      <c r="T1082" t="str">
        <f t="shared" si="83"/>
        <v>games</v>
      </c>
      <c r="U1082" t="str">
        <f t="shared" si="84"/>
        <v>video games</v>
      </c>
    </row>
    <row r="1083" spans="1:21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b">
        <f t="shared" si="80"/>
        <v>0</v>
      </c>
      <c r="G1083" s="4" t="s">
        <v>8221</v>
      </c>
      <c r="H1083" s="4" t="s">
        <v>8224</v>
      </c>
      <c r="I1083" s="4" t="s">
        <v>8246</v>
      </c>
      <c r="J1083" s="4">
        <v>1422483292</v>
      </c>
      <c r="K1083" s="13">
        <f t="shared" si="81"/>
        <v>42032.760324074079</v>
      </c>
      <c r="L1083" s="4">
        <v>1419891292</v>
      </c>
      <c r="M1083" s="13">
        <f t="shared" si="82"/>
        <v>42002.760324074079</v>
      </c>
      <c r="N1083" s="4" t="b">
        <v>0</v>
      </c>
      <c r="O1083" s="4">
        <v>4</v>
      </c>
      <c r="P1083" s="4" t="b">
        <v>0</v>
      </c>
      <c r="Q1083" s="4" t="s">
        <v>8282</v>
      </c>
      <c r="R1083" s="17">
        <f>E1083/D1083*100</f>
        <v>1.7647058823529412E-2</v>
      </c>
      <c r="S1083">
        <f>AVERAGEIF(O:O,O1083,E:E)</f>
        <v>227.77278688524589</v>
      </c>
      <c r="T1083" t="str">
        <f t="shared" si="83"/>
        <v>games</v>
      </c>
      <c r="U1083" t="str">
        <f t="shared" si="84"/>
        <v>video games</v>
      </c>
    </row>
    <row r="1084" spans="1:21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b">
        <f t="shared" si="80"/>
        <v>0</v>
      </c>
      <c r="G1084" s="4" t="s">
        <v>8221</v>
      </c>
      <c r="H1084" s="4" t="s">
        <v>8224</v>
      </c>
      <c r="I1084" s="4" t="s">
        <v>8246</v>
      </c>
      <c r="J1084" s="4">
        <v>1344635088</v>
      </c>
      <c r="K1084" s="13">
        <f t="shared" si="81"/>
        <v>41131.739444444451</v>
      </c>
      <c r="L1084" s="4">
        <v>1342043088</v>
      </c>
      <c r="M1084" s="13">
        <f t="shared" si="82"/>
        <v>41101.739444444451</v>
      </c>
      <c r="N1084" s="4" t="b">
        <v>0</v>
      </c>
      <c r="O1084" s="4">
        <v>3</v>
      </c>
      <c r="P1084" s="4" t="b">
        <v>0</v>
      </c>
      <c r="Q1084" s="4" t="s">
        <v>8282</v>
      </c>
      <c r="R1084" s="17">
        <f>E1084/D1084*100</f>
        <v>0.55999999999999994</v>
      </c>
      <c r="S1084">
        <f>AVERAGEIF(O:O,O1084,E:E)</f>
        <v>191.76785714285714</v>
      </c>
      <c r="T1084" t="str">
        <f t="shared" si="83"/>
        <v>games</v>
      </c>
      <c r="U1084" t="str">
        <f t="shared" si="84"/>
        <v>video games</v>
      </c>
    </row>
    <row r="1085" spans="1:21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b">
        <f t="shared" si="80"/>
        <v>0</v>
      </c>
      <c r="G1085" s="4" t="s">
        <v>8221</v>
      </c>
      <c r="H1085" s="4" t="s">
        <v>8229</v>
      </c>
      <c r="I1085" s="4" t="s">
        <v>8251</v>
      </c>
      <c r="J1085" s="4">
        <v>1406994583</v>
      </c>
      <c r="K1085" s="13">
        <f t="shared" si="81"/>
        <v>41853.4928587963</v>
      </c>
      <c r="L1085" s="4">
        <v>1401810583</v>
      </c>
      <c r="M1085" s="13">
        <f t="shared" si="82"/>
        <v>41793.4928587963</v>
      </c>
      <c r="N1085" s="4" t="b">
        <v>0</v>
      </c>
      <c r="O1085" s="4">
        <v>1</v>
      </c>
      <c r="P1085" s="4" t="b">
        <v>0</v>
      </c>
      <c r="Q1085" s="4" t="s">
        <v>8282</v>
      </c>
      <c r="R1085" s="17">
        <f>E1085/D1085*100</f>
        <v>0.82000000000000006</v>
      </c>
      <c r="S1085">
        <f>AVERAGEIF(O:O,O1085,E:E)</f>
        <v>50.223295454545458</v>
      </c>
      <c r="T1085" t="str">
        <f t="shared" si="83"/>
        <v>games</v>
      </c>
      <c r="U1085" t="str">
        <f t="shared" si="84"/>
        <v>video games</v>
      </c>
    </row>
    <row r="1086" spans="1:21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b">
        <f t="shared" si="80"/>
        <v>0</v>
      </c>
      <c r="G1086" s="4" t="s">
        <v>8221</v>
      </c>
      <c r="H1086" s="4" t="s">
        <v>8224</v>
      </c>
      <c r="I1086" s="4" t="s">
        <v>8246</v>
      </c>
      <c r="J1086" s="4">
        <v>1407534804</v>
      </c>
      <c r="K1086" s="13">
        <f t="shared" si="81"/>
        <v>41859.745416666665</v>
      </c>
      <c r="L1086" s="4">
        <v>1404942804</v>
      </c>
      <c r="M1086" s="13">
        <f t="shared" si="82"/>
        <v>41829.745416666665</v>
      </c>
      <c r="N1086" s="4" t="b">
        <v>0</v>
      </c>
      <c r="O1086" s="4">
        <v>0</v>
      </c>
      <c r="P1086" s="4" t="b">
        <v>0</v>
      </c>
      <c r="Q1086" s="4" t="s">
        <v>8282</v>
      </c>
      <c r="R1086" s="17">
        <f>E1086/D1086*100</f>
        <v>0</v>
      </c>
      <c r="S1086">
        <f>AVERAGEIF(O:O,O1086,E:E)</f>
        <v>0</v>
      </c>
      <c r="T1086" t="str">
        <f t="shared" si="83"/>
        <v>games</v>
      </c>
      <c r="U1086" t="str">
        <f t="shared" si="84"/>
        <v>video games</v>
      </c>
    </row>
    <row r="1087" spans="1:21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b">
        <f t="shared" si="80"/>
        <v>0</v>
      </c>
      <c r="G1087" s="4" t="s">
        <v>8221</v>
      </c>
      <c r="H1087" s="4" t="s">
        <v>8229</v>
      </c>
      <c r="I1087" s="4" t="s">
        <v>8251</v>
      </c>
      <c r="J1087" s="4">
        <v>1457967975</v>
      </c>
      <c r="K1087" s="13">
        <f t="shared" si="81"/>
        <v>42443.462673611117</v>
      </c>
      <c r="L1087" s="4">
        <v>1455379575</v>
      </c>
      <c r="M1087" s="13">
        <f t="shared" si="82"/>
        <v>42413.504340277781</v>
      </c>
      <c r="N1087" s="4" t="b">
        <v>0</v>
      </c>
      <c r="O1087" s="4">
        <v>9</v>
      </c>
      <c r="P1087" s="4" t="b">
        <v>0</v>
      </c>
      <c r="Q1087" s="4" t="s">
        <v>8282</v>
      </c>
      <c r="R1087" s="17">
        <f>E1087/D1087*100</f>
        <v>3.42</v>
      </c>
      <c r="S1087">
        <f>AVERAGEIF(O:O,O1087,E:E)</f>
        <v>751.21245614035092</v>
      </c>
      <c r="T1087" t="str">
        <f t="shared" si="83"/>
        <v>games</v>
      </c>
      <c r="U1087" t="str">
        <f t="shared" si="84"/>
        <v>video games</v>
      </c>
    </row>
    <row r="1088" spans="1:21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b">
        <f t="shared" si="80"/>
        <v>0</v>
      </c>
      <c r="G1088" s="4" t="s">
        <v>8221</v>
      </c>
      <c r="H1088" s="4" t="s">
        <v>8224</v>
      </c>
      <c r="I1088" s="4" t="s">
        <v>8246</v>
      </c>
      <c r="J1088" s="4">
        <v>1408913291</v>
      </c>
      <c r="K1088" s="13">
        <f t="shared" si="81"/>
        <v>41875.70012731482</v>
      </c>
      <c r="L1088" s="4">
        <v>1406321291</v>
      </c>
      <c r="M1088" s="13">
        <f t="shared" si="82"/>
        <v>41845.70012731482</v>
      </c>
      <c r="N1088" s="4" t="b">
        <v>0</v>
      </c>
      <c r="O1088" s="4">
        <v>2</v>
      </c>
      <c r="P1088" s="4" t="b">
        <v>0</v>
      </c>
      <c r="Q1088" s="4" t="s">
        <v>8282</v>
      </c>
      <c r="R1088" s="17">
        <f>E1088/D1088*100</f>
        <v>8.3333333333333343E-2</v>
      </c>
      <c r="S1088">
        <f>AVERAGEIF(O:O,O1088,E:E)</f>
        <v>91.389593023255813</v>
      </c>
      <c r="T1088" t="str">
        <f t="shared" si="83"/>
        <v>games</v>
      </c>
      <c r="U1088" t="str">
        <f t="shared" si="84"/>
        <v>video games</v>
      </c>
    </row>
    <row r="1089" spans="1:21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b">
        <f t="shared" si="80"/>
        <v>0</v>
      </c>
      <c r="G1089" s="4" t="s">
        <v>8221</v>
      </c>
      <c r="H1089" s="4" t="s">
        <v>8224</v>
      </c>
      <c r="I1089" s="4" t="s">
        <v>8246</v>
      </c>
      <c r="J1089" s="4">
        <v>1402852087</v>
      </c>
      <c r="K1089" s="13">
        <f t="shared" si="81"/>
        <v>41805.547303240746</v>
      </c>
      <c r="L1089" s="4">
        <v>1400260087</v>
      </c>
      <c r="M1089" s="13">
        <f t="shared" si="82"/>
        <v>41775.547303240746</v>
      </c>
      <c r="N1089" s="4" t="b">
        <v>0</v>
      </c>
      <c r="O1089" s="4">
        <v>0</v>
      </c>
      <c r="P1089" s="4" t="b">
        <v>0</v>
      </c>
      <c r="Q1089" s="4" t="s">
        <v>8282</v>
      </c>
      <c r="R1089" s="17">
        <f>E1089/D1089*100</f>
        <v>0</v>
      </c>
      <c r="S1089">
        <f>AVERAGEIF(O:O,O1089,E:E)</f>
        <v>0</v>
      </c>
      <c r="T1089" t="str">
        <f t="shared" si="83"/>
        <v>games</v>
      </c>
      <c r="U1089" t="str">
        <f t="shared" si="84"/>
        <v>video games</v>
      </c>
    </row>
    <row r="1090" spans="1:21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b">
        <f t="shared" si="80"/>
        <v>0</v>
      </c>
      <c r="G1090" s="4" t="s">
        <v>8221</v>
      </c>
      <c r="H1090" s="4" t="s">
        <v>8224</v>
      </c>
      <c r="I1090" s="4" t="s">
        <v>8246</v>
      </c>
      <c r="J1090" s="4">
        <v>1398366667</v>
      </c>
      <c r="K1090" s="13">
        <f t="shared" si="81"/>
        <v>41753.632719907408</v>
      </c>
      <c r="L1090" s="4">
        <v>1395774667</v>
      </c>
      <c r="M1090" s="13">
        <f t="shared" si="82"/>
        <v>41723.632719907408</v>
      </c>
      <c r="N1090" s="4" t="b">
        <v>0</v>
      </c>
      <c r="O1090" s="4">
        <v>147</v>
      </c>
      <c r="P1090" s="4" t="b">
        <v>0</v>
      </c>
      <c r="Q1090" s="4" t="s">
        <v>8282</v>
      </c>
      <c r="R1090" s="17">
        <f>E1090/D1090*100</f>
        <v>14.182977777777777</v>
      </c>
      <c r="S1090">
        <f>AVERAGEIF(O:O,O1090,E:E)</f>
        <v>14220.75375</v>
      </c>
      <c r="T1090" t="str">
        <f t="shared" si="83"/>
        <v>games</v>
      </c>
      <c r="U1090" t="str">
        <f t="shared" si="84"/>
        <v>video games</v>
      </c>
    </row>
    <row r="1091" spans="1:21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b">
        <f t="shared" ref="F1091:F1154" si="85">IF(E1091&gt;=D1091,"successful")</f>
        <v>0</v>
      </c>
      <c r="G1091" s="4" t="s">
        <v>8221</v>
      </c>
      <c r="H1091" s="4" t="s">
        <v>8230</v>
      </c>
      <c r="I1091" s="4" t="s">
        <v>8249</v>
      </c>
      <c r="J1091" s="4">
        <v>1435293175</v>
      </c>
      <c r="K1091" s="13">
        <f t="shared" ref="K1091:K1154" si="86">(J1091/60)/60/24+DATE(1970,1,1)+(-4/24)</f>
        <v>42181.022858796299</v>
      </c>
      <c r="L1091" s="4">
        <v>1432701175</v>
      </c>
      <c r="M1091" s="13">
        <f t="shared" ref="M1091:M1154" si="87">(L1091/60)/60/24+DATE(1970,1,1)+(-4/24)</f>
        <v>42151.022858796299</v>
      </c>
      <c r="N1091" s="4" t="b">
        <v>0</v>
      </c>
      <c r="O1091" s="4">
        <v>49</v>
      </c>
      <c r="P1091" s="4" t="b">
        <v>0</v>
      </c>
      <c r="Q1091" s="4" t="s">
        <v>8282</v>
      </c>
      <c r="R1091" s="17">
        <f>E1091/D1091*100</f>
        <v>7.8266666666666662</v>
      </c>
      <c r="S1091">
        <f>AVERAGEIF(O:O,O1091,E:E)</f>
        <v>2909.8</v>
      </c>
      <c r="T1091" t="str">
        <f t="shared" ref="T1091:T1154" si="88">LEFT(Q1091,FIND("/",Q1091)-1)</f>
        <v>games</v>
      </c>
      <c r="U1091" t="str">
        <f t="shared" ref="U1091:U1154" si="89">RIGHT(Q1091,LEN(Q1091)-FIND("/",Q1091))</f>
        <v>video games</v>
      </c>
    </row>
    <row r="1092" spans="1:21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b">
        <f t="shared" si="85"/>
        <v>0</v>
      </c>
      <c r="G1092" s="4" t="s">
        <v>8221</v>
      </c>
      <c r="H1092" s="4" t="s">
        <v>8226</v>
      </c>
      <c r="I1092" s="4" t="s">
        <v>8248</v>
      </c>
      <c r="J1092" s="4">
        <v>1432873653</v>
      </c>
      <c r="K1092" s="13">
        <f t="shared" si="86"/>
        <v>42153.019131944449</v>
      </c>
      <c r="L1092" s="4">
        <v>1430281653</v>
      </c>
      <c r="M1092" s="13">
        <f t="shared" si="87"/>
        <v>42123.019131944449</v>
      </c>
      <c r="N1092" s="4" t="b">
        <v>0</v>
      </c>
      <c r="O1092" s="4">
        <v>1</v>
      </c>
      <c r="P1092" s="4" t="b">
        <v>0</v>
      </c>
      <c r="Q1092" s="4" t="s">
        <v>8282</v>
      </c>
      <c r="R1092" s="17">
        <f>E1092/D1092*100</f>
        <v>3.8464497269020695E-2</v>
      </c>
      <c r="S1092">
        <f>AVERAGEIF(O:O,O1092,E:E)</f>
        <v>50.223295454545458</v>
      </c>
      <c r="T1092" t="str">
        <f t="shared" si="88"/>
        <v>games</v>
      </c>
      <c r="U1092" t="str">
        <f t="shared" si="89"/>
        <v>video games</v>
      </c>
    </row>
    <row r="1093" spans="1:21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b">
        <f t="shared" si="85"/>
        <v>0</v>
      </c>
      <c r="G1093" s="4" t="s">
        <v>8221</v>
      </c>
      <c r="H1093" s="4" t="s">
        <v>8225</v>
      </c>
      <c r="I1093" s="4" t="s">
        <v>8247</v>
      </c>
      <c r="J1093" s="4">
        <v>1460313672</v>
      </c>
      <c r="K1093" s="13">
        <f t="shared" si="86"/>
        <v>42470.611944444441</v>
      </c>
      <c r="L1093" s="4">
        <v>1457725272</v>
      </c>
      <c r="M1093" s="13">
        <f t="shared" si="87"/>
        <v>42440.653611111113</v>
      </c>
      <c r="N1093" s="4" t="b">
        <v>0</v>
      </c>
      <c r="O1093" s="4">
        <v>2</v>
      </c>
      <c r="P1093" s="4" t="b">
        <v>0</v>
      </c>
      <c r="Q1093" s="4" t="s">
        <v>8282</v>
      </c>
      <c r="R1093" s="17">
        <f>E1093/D1093*100</f>
        <v>12.5</v>
      </c>
      <c r="S1093">
        <f>AVERAGEIF(O:O,O1093,E:E)</f>
        <v>91.389593023255813</v>
      </c>
      <c r="T1093" t="str">
        <f t="shared" si="88"/>
        <v>games</v>
      </c>
      <c r="U1093" t="str">
        <f t="shared" si="89"/>
        <v>video games</v>
      </c>
    </row>
    <row r="1094" spans="1:21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b">
        <f t="shared" si="85"/>
        <v>0</v>
      </c>
      <c r="G1094" s="4" t="s">
        <v>8221</v>
      </c>
      <c r="H1094" s="4" t="s">
        <v>8224</v>
      </c>
      <c r="I1094" s="4" t="s">
        <v>8246</v>
      </c>
      <c r="J1094" s="4">
        <v>1357432638</v>
      </c>
      <c r="K1094" s="13">
        <f t="shared" si="86"/>
        <v>41279.859236111115</v>
      </c>
      <c r="L1094" s="4">
        <v>1354840638</v>
      </c>
      <c r="M1094" s="13">
        <f t="shared" si="87"/>
        <v>41249.859236111115</v>
      </c>
      <c r="N1094" s="4" t="b">
        <v>0</v>
      </c>
      <c r="O1094" s="4">
        <v>7</v>
      </c>
      <c r="P1094" s="4" t="b">
        <v>0</v>
      </c>
      <c r="Q1094" s="4" t="s">
        <v>8282</v>
      </c>
      <c r="R1094" s="17">
        <f>E1094/D1094*100</f>
        <v>1.05</v>
      </c>
      <c r="S1094">
        <f>AVERAGEIF(O:O,O1094,E:E)</f>
        <v>705.95522388059703</v>
      </c>
      <c r="T1094" t="str">
        <f t="shared" si="88"/>
        <v>games</v>
      </c>
      <c r="U1094" t="str">
        <f t="shared" si="89"/>
        <v>video games</v>
      </c>
    </row>
    <row r="1095" spans="1:21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b">
        <f t="shared" si="85"/>
        <v>0</v>
      </c>
      <c r="G1095" s="4" t="s">
        <v>8221</v>
      </c>
      <c r="H1095" s="4" t="s">
        <v>8229</v>
      </c>
      <c r="I1095" s="4" t="s">
        <v>8251</v>
      </c>
      <c r="J1095" s="4">
        <v>1455232937</v>
      </c>
      <c r="K1095" s="13">
        <f t="shared" si="86"/>
        <v>42411.807141203702</v>
      </c>
      <c r="L1095" s="4">
        <v>1453936937</v>
      </c>
      <c r="M1095" s="13">
        <f t="shared" si="87"/>
        <v>42396.807141203702</v>
      </c>
      <c r="N1095" s="4" t="b">
        <v>0</v>
      </c>
      <c r="O1095" s="4">
        <v>4</v>
      </c>
      <c r="P1095" s="4" t="b">
        <v>0</v>
      </c>
      <c r="Q1095" s="4" t="s">
        <v>8282</v>
      </c>
      <c r="R1095" s="17">
        <f>E1095/D1095*100</f>
        <v>14.083333333333334</v>
      </c>
      <c r="S1095">
        <f>AVERAGEIF(O:O,O1095,E:E)</f>
        <v>227.77278688524589</v>
      </c>
      <c r="T1095" t="str">
        <f t="shared" si="88"/>
        <v>games</v>
      </c>
      <c r="U1095" t="str">
        <f t="shared" si="89"/>
        <v>video games</v>
      </c>
    </row>
    <row r="1096" spans="1:21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b">
        <f t="shared" si="85"/>
        <v>0</v>
      </c>
      <c r="G1096" s="4" t="s">
        <v>8221</v>
      </c>
      <c r="H1096" s="4" t="s">
        <v>8224</v>
      </c>
      <c r="I1096" s="4" t="s">
        <v>8246</v>
      </c>
      <c r="J1096" s="4">
        <v>1318180033</v>
      </c>
      <c r="K1096" s="13">
        <f t="shared" si="86"/>
        <v>40825.546678240738</v>
      </c>
      <c r="L1096" s="4">
        <v>1315588033</v>
      </c>
      <c r="M1096" s="13">
        <f t="shared" si="87"/>
        <v>40795.546678240738</v>
      </c>
      <c r="N1096" s="4" t="b">
        <v>0</v>
      </c>
      <c r="O1096" s="4">
        <v>27</v>
      </c>
      <c r="P1096" s="4" t="b">
        <v>0</v>
      </c>
      <c r="Q1096" s="4" t="s">
        <v>8282</v>
      </c>
      <c r="R1096" s="17">
        <f>E1096/D1096*100</f>
        <v>18.300055555555556</v>
      </c>
      <c r="S1096">
        <f>AVERAGEIF(O:O,O1096,E:E)</f>
        <v>3204.2722222222224</v>
      </c>
      <c r="T1096" t="str">
        <f t="shared" si="88"/>
        <v>games</v>
      </c>
      <c r="U1096" t="str">
        <f t="shared" si="89"/>
        <v>video games</v>
      </c>
    </row>
    <row r="1097" spans="1:21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b">
        <f t="shared" si="85"/>
        <v>0</v>
      </c>
      <c r="G1097" s="4" t="s">
        <v>8221</v>
      </c>
      <c r="H1097" s="4" t="s">
        <v>8224</v>
      </c>
      <c r="I1097" s="4" t="s">
        <v>8246</v>
      </c>
      <c r="J1097" s="4">
        <v>1377867220</v>
      </c>
      <c r="K1097" s="13">
        <f t="shared" si="86"/>
        <v>41516.370601851857</v>
      </c>
      <c r="L1097" s="4">
        <v>1375275220</v>
      </c>
      <c r="M1097" s="13">
        <f t="shared" si="87"/>
        <v>41486.370601851857</v>
      </c>
      <c r="N1097" s="4" t="b">
        <v>0</v>
      </c>
      <c r="O1097" s="4">
        <v>94</v>
      </c>
      <c r="P1097" s="4" t="b">
        <v>0</v>
      </c>
      <c r="Q1097" s="4" t="s">
        <v>8282</v>
      </c>
      <c r="R1097" s="17">
        <f>E1097/D1097*100</f>
        <v>5.0347999999999997</v>
      </c>
      <c r="S1097">
        <f>AVERAGEIF(O:O,O1097,E:E)</f>
        <v>8782.2181818181834</v>
      </c>
      <c r="T1097" t="str">
        <f t="shared" si="88"/>
        <v>games</v>
      </c>
      <c r="U1097" t="str">
        <f t="shared" si="89"/>
        <v>video games</v>
      </c>
    </row>
    <row r="1098" spans="1:21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b">
        <f t="shared" si="85"/>
        <v>0</v>
      </c>
      <c r="G1098" s="4" t="s">
        <v>8221</v>
      </c>
      <c r="H1098" s="4" t="s">
        <v>8224</v>
      </c>
      <c r="I1098" s="4" t="s">
        <v>8246</v>
      </c>
      <c r="J1098" s="4">
        <v>1412393400</v>
      </c>
      <c r="K1098" s="13">
        <f t="shared" si="86"/>
        <v>41915.979166666672</v>
      </c>
      <c r="L1098" s="4">
        <v>1409747154</v>
      </c>
      <c r="M1098" s="13">
        <f t="shared" si="87"/>
        <v>41885.351319444446</v>
      </c>
      <c r="N1098" s="4" t="b">
        <v>0</v>
      </c>
      <c r="O1098" s="4">
        <v>29</v>
      </c>
      <c r="P1098" s="4" t="b">
        <v>0</v>
      </c>
      <c r="Q1098" s="4" t="s">
        <v>8282</v>
      </c>
      <c r="R1098" s="17">
        <f>E1098/D1098*100</f>
        <v>17.933333333333334</v>
      </c>
      <c r="S1098">
        <f>AVERAGEIF(O:O,O1098,E:E)</f>
        <v>2554.6396296296298</v>
      </c>
      <c r="T1098" t="str">
        <f t="shared" si="88"/>
        <v>games</v>
      </c>
      <c r="U1098" t="str">
        <f t="shared" si="89"/>
        <v>video games</v>
      </c>
    </row>
    <row r="1099" spans="1:21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b">
        <f t="shared" si="85"/>
        <v>0</v>
      </c>
      <c r="G1099" s="4" t="s">
        <v>8221</v>
      </c>
      <c r="H1099" s="4" t="s">
        <v>8224</v>
      </c>
      <c r="I1099" s="4" t="s">
        <v>8246</v>
      </c>
      <c r="J1099" s="4">
        <v>1393786877</v>
      </c>
      <c r="K1099" s="13">
        <f t="shared" si="86"/>
        <v>41700.625891203708</v>
      </c>
      <c r="L1099" s="4">
        <v>1390330877</v>
      </c>
      <c r="M1099" s="13">
        <f t="shared" si="87"/>
        <v>41660.625891203708</v>
      </c>
      <c r="N1099" s="4" t="b">
        <v>0</v>
      </c>
      <c r="O1099" s="4">
        <v>7</v>
      </c>
      <c r="P1099" s="4" t="b">
        <v>0</v>
      </c>
      <c r="Q1099" s="4" t="s">
        <v>8282</v>
      </c>
      <c r="R1099" s="17">
        <f>E1099/D1099*100</f>
        <v>4.7E-2</v>
      </c>
      <c r="S1099">
        <f>AVERAGEIF(O:O,O1099,E:E)</f>
        <v>705.95522388059703</v>
      </c>
      <c r="T1099" t="str">
        <f t="shared" si="88"/>
        <v>games</v>
      </c>
      <c r="U1099" t="str">
        <f t="shared" si="89"/>
        <v>video games</v>
      </c>
    </row>
    <row r="1100" spans="1:21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b">
        <f t="shared" si="85"/>
        <v>0</v>
      </c>
      <c r="G1100" s="4" t="s">
        <v>8221</v>
      </c>
      <c r="H1100" s="4" t="s">
        <v>8224</v>
      </c>
      <c r="I1100" s="4" t="s">
        <v>8246</v>
      </c>
      <c r="J1100" s="4">
        <v>1397413095</v>
      </c>
      <c r="K1100" s="13">
        <f t="shared" si="86"/>
        <v>41742.596006944448</v>
      </c>
      <c r="L1100" s="4">
        <v>1394821095</v>
      </c>
      <c r="M1100" s="13">
        <f t="shared" si="87"/>
        <v>41712.596006944448</v>
      </c>
      <c r="N1100" s="4" t="b">
        <v>0</v>
      </c>
      <c r="O1100" s="4">
        <v>22</v>
      </c>
      <c r="P1100" s="4" t="b">
        <v>0</v>
      </c>
      <c r="Q1100" s="4" t="s">
        <v>8282</v>
      </c>
      <c r="R1100" s="17">
        <f>E1100/D1100*100</f>
        <v>7.2120000000000006</v>
      </c>
      <c r="S1100">
        <f>AVERAGEIF(O:O,O1100,E:E)</f>
        <v>1547.9137931034484</v>
      </c>
      <c r="T1100" t="str">
        <f t="shared" si="88"/>
        <v>games</v>
      </c>
      <c r="U1100" t="str">
        <f t="shared" si="89"/>
        <v>video games</v>
      </c>
    </row>
    <row r="1101" spans="1:21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b">
        <f t="shared" si="85"/>
        <v>0</v>
      </c>
      <c r="G1101" s="4" t="s">
        <v>8221</v>
      </c>
      <c r="H1101" s="4" t="s">
        <v>8225</v>
      </c>
      <c r="I1101" s="4" t="s">
        <v>8247</v>
      </c>
      <c r="J1101" s="4">
        <v>1431547468</v>
      </c>
      <c r="K1101" s="13">
        <f t="shared" si="86"/>
        <v>42137.669768518521</v>
      </c>
      <c r="L1101" s="4">
        <v>1428955468</v>
      </c>
      <c r="M1101" s="13">
        <f t="shared" si="87"/>
        <v>42107.669768518521</v>
      </c>
      <c r="N1101" s="4" t="b">
        <v>0</v>
      </c>
      <c r="O1101" s="4">
        <v>1</v>
      </c>
      <c r="P1101" s="4" t="b">
        <v>0</v>
      </c>
      <c r="Q1101" s="4" t="s">
        <v>8282</v>
      </c>
      <c r="R1101" s="17">
        <f>E1101/D1101*100</f>
        <v>0.5</v>
      </c>
      <c r="S1101">
        <f>AVERAGEIF(O:O,O1101,E:E)</f>
        <v>50.223295454545458</v>
      </c>
      <c r="T1101" t="str">
        <f t="shared" si="88"/>
        <v>games</v>
      </c>
      <c r="U1101" t="str">
        <f t="shared" si="89"/>
        <v>video games</v>
      </c>
    </row>
    <row r="1102" spans="1:21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b">
        <f t="shared" si="85"/>
        <v>0</v>
      </c>
      <c r="G1102" s="4" t="s">
        <v>8221</v>
      </c>
      <c r="H1102" s="4" t="s">
        <v>8236</v>
      </c>
      <c r="I1102" s="4" t="s">
        <v>8249</v>
      </c>
      <c r="J1102" s="4">
        <v>1455417571</v>
      </c>
      <c r="K1102" s="13">
        <f t="shared" si="86"/>
        <v>42413.944108796299</v>
      </c>
      <c r="L1102" s="4">
        <v>1452825571</v>
      </c>
      <c r="M1102" s="13">
        <f t="shared" si="87"/>
        <v>42383.944108796299</v>
      </c>
      <c r="N1102" s="4" t="b">
        <v>0</v>
      </c>
      <c r="O1102" s="4">
        <v>10</v>
      </c>
      <c r="P1102" s="4" t="b">
        <v>0</v>
      </c>
      <c r="Q1102" s="4" t="s">
        <v>8282</v>
      </c>
      <c r="R1102" s="17">
        <f>E1102/D1102*100</f>
        <v>2.5</v>
      </c>
      <c r="S1102">
        <f>AVERAGEIF(O:O,O1102,E:E)</f>
        <v>842.98978723404264</v>
      </c>
      <c r="T1102" t="str">
        <f t="shared" si="88"/>
        <v>games</v>
      </c>
      <c r="U1102" t="str">
        <f t="shared" si="89"/>
        <v>video games</v>
      </c>
    </row>
    <row r="1103" spans="1:21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b">
        <f t="shared" si="85"/>
        <v>0</v>
      </c>
      <c r="G1103" s="4" t="s">
        <v>8221</v>
      </c>
      <c r="H1103" s="4" t="s">
        <v>8224</v>
      </c>
      <c r="I1103" s="4" t="s">
        <v>8246</v>
      </c>
      <c r="J1103" s="4">
        <v>1468519920</v>
      </c>
      <c r="K1103" s="13">
        <f t="shared" si="86"/>
        <v>42565.591666666667</v>
      </c>
      <c r="L1103" s="4">
        <v>1466188338</v>
      </c>
      <c r="M1103" s="13">
        <f t="shared" si="87"/>
        <v>42538.605763888896</v>
      </c>
      <c r="N1103" s="4" t="b">
        <v>0</v>
      </c>
      <c r="O1103" s="4">
        <v>6</v>
      </c>
      <c r="P1103" s="4" t="b">
        <v>0</v>
      </c>
      <c r="Q1103" s="4" t="s">
        <v>8282</v>
      </c>
      <c r="R1103" s="17">
        <f>E1103/D1103*100</f>
        <v>4.1000000000000002E-2</v>
      </c>
      <c r="S1103">
        <f>AVERAGEIF(O:O,O1103,E:E)</f>
        <v>740.04042857142861</v>
      </c>
      <c r="T1103" t="str">
        <f t="shared" si="88"/>
        <v>games</v>
      </c>
      <c r="U1103" t="str">
        <f t="shared" si="89"/>
        <v>video games</v>
      </c>
    </row>
    <row r="1104" spans="1:21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b">
        <f t="shared" si="85"/>
        <v>0</v>
      </c>
      <c r="G1104" s="4" t="s">
        <v>8221</v>
      </c>
      <c r="H1104" s="4" t="s">
        <v>8224</v>
      </c>
      <c r="I1104" s="4" t="s">
        <v>8246</v>
      </c>
      <c r="J1104" s="4">
        <v>1386568740</v>
      </c>
      <c r="K1104" s="13">
        <f t="shared" si="86"/>
        <v>41617.082638888889</v>
      </c>
      <c r="L1104" s="4">
        <v>1383095125</v>
      </c>
      <c r="M1104" s="13">
        <f t="shared" si="87"/>
        <v>41576.87876157408</v>
      </c>
      <c r="N1104" s="4" t="b">
        <v>0</v>
      </c>
      <c r="O1104" s="4">
        <v>24</v>
      </c>
      <c r="P1104" s="4" t="b">
        <v>0</v>
      </c>
      <c r="Q1104" s="4" t="s">
        <v>8282</v>
      </c>
      <c r="R1104" s="17">
        <f>E1104/D1104*100</f>
        <v>5.3125</v>
      </c>
      <c r="S1104">
        <f>AVERAGEIF(O:O,O1104,E:E)</f>
        <v>1764.2944117647057</v>
      </c>
      <c r="T1104" t="str">
        <f t="shared" si="88"/>
        <v>games</v>
      </c>
      <c r="U1104" t="str">
        <f t="shared" si="89"/>
        <v>video games</v>
      </c>
    </row>
    <row r="1105" spans="1:21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b">
        <f t="shared" si="85"/>
        <v>0</v>
      </c>
      <c r="G1105" s="4" t="s">
        <v>8221</v>
      </c>
      <c r="H1105" s="4" t="s">
        <v>8224</v>
      </c>
      <c r="I1105" s="4" t="s">
        <v>8246</v>
      </c>
      <c r="J1105" s="4">
        <v>1466227190</v>
      </c>
      <c r="K1105" s="13">
        <f t="shared" si="86"/>
        <v>42539.055439814816</v>
      </c>
      <c r="L1105" s="4">
        <v>1461043190</v>
      </c>
      <c r="M1105" s="13">
        <f t="shared" si="87"/>
        <v>42479.055439814816</v>
      </c>
      <c r="N1105" s="4" t="b">
        <v>0</v>
      </c>
      <c r="O1105" s="4">
        <v>15</v>
      </c>
      <c r="P1105" s="4" t="b">
        <v>0</v>
      </c>
      <c r="Q1105" s="4" t="s">
        <v>8282</v>
      </c>
      <c r="R1105" s="17">
        <f>E1105/D1105*100</f>
        <v>1.6199999999999999</v>
      </c>
      <c r="S1105">
        <f>AVERAGEIF(O:O,O1105,E:E)</f>
        <v>2424.782608695652</v>
      </c>
      <c r="T1105" t="str">
        <f t="shared" si="88"/>
        <v>games</v>
      </c>
      <c r="U1105" t="str">
        <f t="shared" si="89"/>
        <v>video games</v>
      </c>
    </row>
    <row r="1106" spans="1:21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b">
        <f t="shared" si="85"/>
        <v>0</v>
      </c>
      <c r="G1106" s="4" t="s">
        <v>8221</v>
      </c>
      <c r="H1106" s="4" t="s">
        <v>8225</v>
      </c>
      <c r="I1106" s="4" t="s">
        <v>8247</v>
      </c>
      <c r="J1106" s="4">
        <v>1402480221</v>
      </c>
      <c r="K1106" s="13">
        <f t="shared" si="86"/>
        <v>41801.243298611116</v>
      </c>
      <c r="L1106" s="4">
        <v>1399888221</v>
      </c>
      <c r="M1106" s="13">
        <f t="shared" si="87"/>
        <v>41771.243298611116</v>
      </c>
      <c r="N1106" s="4" t="b">
        <v>0</v>
      </c>
      <c r="O1106" s="4">
        <v>37</v>
      </c>
      <c r="P1106" s="4" t="b">
        <v>0</v>
      </c>
      <c r="Q1106" s="4" t="s">
        <v>8282</v>
      </c>
      <c r="R1106" s="17">
        <f>E1106/D1106*100</f>
        <v>4.9516666666666671</v>
      </c>
      <c r="S1106">
        <f>AVERAGEIF(O:O,O1106,E:E)</f>
        <v>4326.8844444444449</v>
      </c>
      <c r="T1106" t="str">
        <f t="shared" si="88"/>
        <v>games</v>
      </c>
      <c r="U1106" t="str">
        <f t="shared" si="89"/>
        <v>video games</v>
      </c>
    </row>
    <row r="1107" spans="1:21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b">
        <f t="shared" si="85"/>
        <v>0</v>
      </c>
      <c r="G1107" s="4" t="s">
        <v>8221</v>
      </c>
      <c r="H1107" s="4" t="s">
        <v>8224</v>
      </c>
      <c r="I1107" s="4" t="s">
        <v>8246</v>
      </c>
      <c r="J1107" s="4">
        <v>1395627327</v>
      </c>
      <c r="K1107" s="13">
        <f t="shared" si="86"/>
        <v>41721.927395833336</v>
      </c>
      <c r="L1107" s="4">
        <v>1393038927</v>
      </c>
      <c r="M1107" s="13">
        <f t="shared" si="87"/>
        <v>41691.9690625</v>
      </c>
      <c r="N1107" s="4" t="b">
        <v>0</v>
      </c>
      <c r="O1107" s="4">
        <v>20</v>
      </c>
      <c r="P1107" s="4" t="b">
        <v>0</v>
      </c>
      <c r="Q1107" s="4" t="s">
        <v>8282</v>
      </c>
      <c r="R1107" s="17">
        <f>E1107/D1107*100</f>
        <v>0.159</v>
      </c>
      <c r="S1107">
        <f>AVERAGEIF(O:O,O1107,E:E)</f>
        <v>1494.1595454545457</v>
      </c>
      <c r="T1107" t="str">
        <f t="shared" si="88"/>
        <v>games</v>
      </c>
      <c r="U1107" t="str">
        <f t="shared" si="89"/>
        <v>video games</v>
      </c>
    </row>
    <row r="1108" spans="1:21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b">
        <f t="shared" si="85"/>
        <v>0</v>
      </c>
      <c r="G1108" s="4" t="s">
        <v>8221</v>
      </c>
      <c r="H1108" s="4" t="s">
        <v>8224</v>
      </c>
      <c r="I1108" s="4" t="s">
        <v>8246</v>
      </c>
      <c r="J1108" s="4">
        <v>1333557975</v>
      </c>
      <c r="K1108" s="13">
        <f t="shared" si="86"/>
        <v>41003.532118055555</v>
      </c>
      <c r="L1108" s="4">
        <v>1330969575</v>
      </c>
      <c r="M1108" s="13">
        <f t="shared" si="87"/>
        <v>40973.573784722226</v>
      </c>
      <c r="N1108" s="4" t="b">
        <v>0</v>
      </c>
      <c r="O1108" s="4">
        <v>7</v>
      </c>
      <c r="P1108" s="4" t="b">
        <v>0</v>
      </c>
      <c r="Q1108" s="4" t="s">
        <v>8282</v>
      </c>
      <c r="R1108" s="17">
        <f>E1108/D1108*100</f>
        <v>41.25</v>
      </c>
      <c r="S1108">
        <f>AVERAGEIF(O:O,O1108,E:E)</f>
        <v>705.95522388059703</v>
      </c>
      <c r="T1108" t="str">
        <f t="shared" si="88"/>
        <v>games</v>
      </c>
      <c r="U1108" t="str">
        <f t="shared" si="89"/>
        <v>video games</v>
      </c>
    </row>
    <row r="1109" spans="1:21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b">
        <f t="shared" si="85"/>
        <v>0</v>
      </c>
      <c r="G1109" s="4" t="s">
        <v>8221</v>
      </c>
      <c r="H1109" s="4" t="s">
        <v>8224</v>
      </c>
      <c r="I1109" s="4" t="s">
        <v>8246</v>
      </c>
      <c r="J1109" s="4">
        <v>1406148024</v>
      </c>
      <c r="K1109" s="13">
        <f t="shared" si="86"/>
        <v>41843.694722222222</v>
      </c>
      <c r="L1109" s="4">
        <v>1403556024</v>
      </c>
      <c r="M1109" s="13">
        <f t="shared" si="87"/>
        <v>41813.694722222222</v>
      </c>
      <c r="N1109" s="4" t="b">
        <v>0</v>
      </c>
      <c r="O1109" s="4">
        <v>0</v>
      </c>
      <c r="P1109" s="4" t="b">
        <v>0</v>
      </c>
      <c r="Q1109" s="4" t="s">
        <v>8282</v>
      </c>
      <c r="R1109" s="17">
        <f>E1109/D1109*100</f>
        <v>0</v>
      </c>
      <c r="S1109">
        <f>AVERAGEIF(O:O,O1109,E:E)</f>
        <v>0</v>
      </c>
      <c r="T1109" t="str">
        <f t="shared" si="88"/>
        <v>games</v>
      </c>
      <c r="U1109" t="str">
        <f t="shared" si="89"/>
        <v>video games</v>
      </c>
    </row>
    <row r="1110" spans="1:21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b">
        <f t="shared" si="85"/>
        <v>0</v>
      </c>
      <c r="G1110" s="4" t="s">
        <v>8221</v>
      </c>
      <c r="H1110" s="4" t="s">
        <v>8224</v>
      </c>
      <c r="I1110" s="4" t="s">
        <v>8246</v>
      </c>
      <c r="J1110" s="4">
        <v>1334326635</v>
      </c>
      <c r="K1110" s="13">
        <f t="shared" si="86"/>
        <v>41012.428645833337</v>
      </c>
      <c r="L1110" s="4">
        <v>1329146235</v>
      </c>
      <c r="M1110" s="13">
        <f t="shared" si="87"/>
        <v>40952.470312500001</v>
      </c>
      <c r="N1110" s="4" t="b">
        <v>0</v>
      </c>
      <c r="O1110" s="4">
        <v>21</v>
      </c>
      <c r="P1110" s="4" t="b">
        <v>0</v>
      </c>
      <c r="Q1110" s="4" t="s">
        <v>8282</v>
      </c>
      <c r="R1110" s="17">
        <f>E1110/D1110*100</f>
        <v>2.93</v>
      </c>
      <c r="S1110">
        <f>AVERAGEIF(O:O,O1110,E:E)</f>
        <v>1658.1821621621621</v>
      </c>
      <c r="T1110" t="str">
        <f t="shared" si="88"/>
        <v>games</v>
      </c>
      <c r="U1110" t="str">
        <f t="shared" si="89"/>
        <v>video games</v>
      </c>
    </row>
    <row r="1111" spans="1:21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b">
        <f t="shared" si="85"/>
        <v>0</v>
      </c>
      <c r="G1111" s="4" t="s">
        <v>8221</v>
      </c>
      <c r="H1111" s="4" t="s">
        <v>8224</v>
      </c>
      <c r="I1111" s="4" t="s">
        <v>8246</v>
      </c>
      <c r="J1111" s="4">
        <v>1479495790</v>
      </c>
      <c r="K1111" s="13">
        <f t="shared" si="86"/>
        <v>42692.627199074072</v>
      </c>
      <c r="L1111" s="4">
        <v>1476900190</v>
      </c>
      <c r="M1111" s="13">
        <f t="shared" si="87"/>
        <v>42662.585532407415</v>
      </c>
      <c r="N1111" s="4" t="b">
        <v>0</v>
      </c>
      <c r="O1111" s="4">
        <v>3</v>
      </c>
      <c r="P1111" s="4" t="b">
        <v>0</v>
      </c>
      <c r="Q1111" s="4" t="s">
        <v>8282</v>
      </c>
      <c r="R1111" s="17">
        <f>E1111/D1111*100</f>
        <v>0.44999999999999996</v>
      </c>
      <c r="S1111">
        <f>AVERAGEIF(O:O,O1111,E:E)</f>
        <v>191.76785714285714</v>
      </c>
      <c r="T1111" t="str">
        <f t="shared" si="88"/>
        <v>games</v>
      </c>
      <c r="U1111" t="str">
        <f t="shared" si="89"/>
        <v>video games</v>
      </c>
    </row>
    <row r="1112" spans="1:21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b">
        <f t="shared" si="85"/>
        <v>0</v>
      </c>
      <c r="G1112" s="4" t="s">
        <v>8221</v>
      </c>
      <c r="H1112" s="4" t="s">
        <v>8224</v>
      </c>
      <c r="I1112" s="4" t="s">
        <v>8246</v>
      </c>
      <c r="J1112" s="4">
        <v>1354919022</v>
      </c>
      <c r="K1112" s="13">
        <f t="shared" si="86"/>
        <v>41250.766458333332</v>
      </c>
      <c r="L1112" s="4">
        <v>1352327022</v>
      </c>
      <c r="M1112" s="13">
        <f t="shared" si="87"/>
        <v>41220.766458333332</v>
      </c>
      <c r="N1112" s="4" t="b">
        <v>0</v>
      </c>
      <c r="O1112" s="4">
        <v>11</v>
      </c>
      <c r="P1112" s="4" t="b">
        <v>0</v>
      </c>
      <c r="Q1112" s="4" t="s">
        <v>8282</v>
      </c>
      <c r="R1112" s="17">
        <f>E1112/D1112*100</f>
        <v>0.51</v>
      </c>
      <c r="S1112">
        <f>AVERAGEIF(O:O,O1112,E:E)</f>
        <v>1461.2</v>
      </c>
      <c r="T1112" t="str">
        <f t="shared" si="88"/>
        <v>games</v>
      </c>
      <c r="U1112" t="str">
        <f t="shared" si="89"/>
        <v>video games</v>
      </c>
    </row>
    <row r="1113" spans="1:21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b">
        <f t="shared" si="85"/>
        <v>0</v>
      </c>
      <c r="G1113" s="4" t="s">
        <v>8221</v>
      </c>
      <c r="H1113" s="4" t="s">
        <v>8224</v>
      </c>
      <c r="I1113" s="4" t="s">
        <v>8246</v>
      </c>
      <c r="J1113" s="4">
        <v>1452228790</v>
      </c>
      <c r="K1113" s="13">
        <f t="shared" si="86"/>
        <v>42377.036921296305</v>
      </c>
      <c r="L1113" s="4">
        <v>1449636790</v>
      </c>
      <c r="M1113" s="13">
        <f t="shared" si="87"/>
        <v>42347.036921296305</v>
      </c>
      <c r="N1113" s="4" t="b">
        <v>0</v>
      </c>
      <c r="O1113" s="4">
        <v>1</v>
      </c>
      <c r="P1113" s="4" t="b">
        <v>0</v>
      </c>
      <c r="Q1113" s="4" t="s">
        <v>8282</v>
      </c>
      <c r="R1113" s="17">
        <f>E1113/D1113*100</f>
        <v>0.04</v>
      </c>
      <c r="S1113">
        <f>AVERAGEIF(O:O,O1113,E:E)</f>
        <v>50.223295454545458</v>
      </c>
      <c r="T1113" t="str">
        <f t="shared" si="88"/>
        <v>games</v>
      </c>
      <c r="U1113" t="str">
        <f t="shared" si="89"/>
        <v>video games</v>
      </c>
    </row>
    <row r="1114" spans="1:21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b">
        <f t="shared" si="85"/>
        <v>0</v>
      </c>
      <c r="G1114" s="4" t="s">
        <v>8221</v>
      </c>
      <c r="H1114" s="4" t="s">
        <v>8224</v>
      </c>
      <c r="I1114" s="4" t="s">
        <v>8246</v>
      </c>
      <c r="J1114" s="4">
        <v>1421656200</v>
      </c>
      <c r="K1114" s="13">
        <f t="shared" si="86"/>
        <v>42023.187500000007</v>
      </c>
      <c r="L1114" s="4">
        <v>1416507211</v>
      </c>
      <c r="M1114" s="13">
        <f t="shared" si="87"/>
        <v>41963.592719907414</v>
      </c>
      <c r="N1114" s="4" t="b">
        <v>0</v>
      </c>
      <c r="O1114" s="4">
        <v>312</v>
      </c>
      <c r="P1114" s="4" t="b">
        <v>0</v>
      </c>
      <c r="Q1114" s="4" t="s">
        <v>8282</v>
      </c>
      <c r="R1114" s="17">
        <f>E1114/D1114*100</f>
        <v>35.537409090909087</v>
      </c>
      <c r="S1114">
        <f>AVERAGEIF(O:O,O1114,E:E)</f>
        <v>31272.92</v>
      </c>
      <c r="T1114" t="str">
        <f t="shared" si="88"/>
        <v>games</v>
      </c>
      <c r="U1114" t="str">
        <f t="shared" si="89"/>
        <v>video games</v>
      </c>
    </row>
    <row r="1115" spans="1:21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b">
        <f t="shared" si="85"/>
        <v>0</v>
      </c>
      <c r="G1115" s="4" t="s">
        <v>8221</v>
      </c>
      <c r="H1115" s="4" t="s">
        <v>8225</v>
      </c>
      <c r="I1115" s="4" t="s">
        <v>8247</v>
      </c>
      <c r="J1115" s="4">
        <v>1408058820</v>
      </c>
      <c r="K1115" s="13">
        <f t="shared" si="86"/>
        <v>41865.810416666667</v>
      </c>
      <c r="L1115" s="4">
        <v>1405466820</v>
      </c>
      <c r="M1115" s="13">
        <f t="shared" si="87"/>
        <v>41835.810416666667</v>
      </c>
      <c r="N1115" s="4" t="b">
        <v>0</v>
      </c>
      <c r="O1115" s="4">
        <v>1</v>
      </c>
      <c r="P1115" s="4" t="b">
        <v>0</v>
      </c>
      <c r="Q1115" s="4" t="s">
        <v>8282</v>
      </c>
      <c r="R1115" s="17">
        <f>E1115/D1115*100</f>
        <v>0.5</v>
      </c>
      <c r="S1115">
        <f>AVERAGEIF(O:O,O1115,E:E)</f>
        <v>50.223295454545458</v>
      </c>
      <c r="T1115" t="str">
        <f t="shared" si="88"/>
        <v>games</v>
      </c>
      <c r="U1115" t="str">
        <f t="shared" si="89"/>
        <v>video games</v>
      </c>
    </row>
    <row r="1116" spans="1:21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b">
        <f t="shared" si="85"/>
        <v>0</v>
      </c>
      <c r="G1116" s="4" t="s">
        <v>8221</v>
      </c>
      <c r="H1116" s="4" t="s">
        <v>8225</v>
      </c>
      <c r="I1116" s="4" t="s">
        <v>8247</v>
      </c>
      <c r="J1116" s="4">
        <v>1381306687</v>
      </c>
      <c r="K1116" s="13">
        <f t="shared" si="86"/>
        <v>41556.179247685192</v>
      </c>
      <c r="L1116" s="4">
        <v>1378714687</v>
      </c>
      <c r="M1116" s="13">
        <f t="shared" si="87"/>
        <v>41526.179247685192</v>
      </c>
      <c r="N1116" s="4" t="b">
        <v>0</v>
      </c>
      <c r="O1116" s="4">
        <v>3</v>
      </c>
      <c r="P1116" s="4" t="b">
        <v>0</v>
      </c>
      <c r="Q1116" s="4" t="s">
        <v>8282</v>
      </c>
      <c r="R1116" s="17">
        <f>E1116/D1116*100</f>
        <v>0.16666666666666669</v>
      </c>
      <c r="S1116">
        <f>AVERAGEIF(O:O,O1116,E:E)</f>
        <v>191.76785714285714</v>
      </c>
      <c r="T1116" t="str">
        <f t="shared" si="88"/>
        <v>games</v>
      </c>
      <c r="U1116" t="str">
        <f t="shared" si="89"/>
        <v>video games</v>
      </c>
    </row>
    <row r="1117" spans="1:21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b">
        <f t="shared" si="85"/>
        <v>0</v>
      </c>
      <c r="G1117" s="4" t="s">
        <v>8221</v>
      </c>
      <c r="H1117" s="4" t="s">
        <v>8224</v>
      </c>
      <c r="I1117" s="4" t="s">
        <v>8246</v>
      </c>
      <c r="J1117" s="4">
        <v>1459352495</v>
      </c>
      <c r="K1117" s="13">
        <f t="shared" si="86"/>
        <v>42459.487210648149</v>
      </c>
      <c r="L1117" s="4">
        <v>1456764095</v>
      </c>
      <c r="M1117" s="13">
        <f t="shared" si="87"/>
        <v>42429.528877314813</v>
      </c>
      <c r="N1117" s="4" t="b">
        <v>0</v>
      </c>
      <c r="O1117" s="4">
        <v>4</v>
      </c>
      <c r="P1117" s="4" t="b">
        <v>0</v>
      </c>
      <c r="Q1117" s="4" t="s">
        <v>8282</v>
      </c>
      <c r="R1117" s="17">
        <f>E1117/D1117*100</f>
        <v>0.13250000000000001</v>
      </c>
      <c r="S1117">
        <f>AVERAGEIF(O:O,O1117,E:E)</f>
        <v>227.77278688524589</v>
      </c>
      <c r="T1117" t="str">
        <f t="shared" si="88"/>
        <v>games</v>
      </c>
      <c r="U1117" t="str">
        <f t="shared" si="89"/>
        <v>video games</v>
      </c>
    </row>
    <row r="1118" spans="1:21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b">
        <f t="shared" si="85"/>
        <v>0</v>
      </c>
      <c r="G1118" s="4" t="s">
        <v>8221</v>
      </c>
      <c r="H1118" s="4" t="s">
        <v>8224</v>
      </c>
      <c r="I1118" s="4" t="s">
        <v>8246</v>
      </c>
      <c r="J1118" s="4">
        <v>1339273208</v>
      </c>
      <c r="K1118" s="13">
        <f t="shared" si="86"/>
        <v>41069.680648148147</v>
      </c>
      <c r="L1118" s="4">
        <v>1334089208</v>
      </c>
      <c r="M1118" s="13">
        <f t="shared" si="87"/>
        <v>41009.680648148147</v>
      </c>
      <c r="N1118" s="4" t="b">
        <v>0</v>
      </c>
      <c r="O1118" s="4">
        <v>10</v>
      </c>
      <c r="P1118" s="4" t="b">
        <v>0</v>
      </c>
      <c r="Q1118" s="4" t="s">
        <v>8282</v>
      </c>
      <c r="R1118" s="17">
        <f>E1118/D1118*100</f>
        <v>3.5704000000000007E-2</v>
      </c>
      <c r="S1118">
        <f>AVERAGEIF(O:O,O1118,E:E)</f>
        <v>842.98978723404264</v>
      </c>
      <c r="T1118" t="str">
        <f t="shared" si="88"/>
        <v>games</v>
      </c>
      <c r="U1118" t="str">
        <f t="shared" si="89"/>
        <v>video games</v>
      </c>
    </row>
    <row r="1119" spans="1:21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b">
        <f t="shared" si="85"/>
        <v>0</v>
      </c>
      <c r="G1119" s="4" t="s">
        <v>8221</v>
      </c>
      <c r="H1119" s="4" t="s">
        <v>8236</v>
      </c>
      <c r="I1119" s="4" t="s">
        <v>8249</v>
      </c>
      <c r="J1119" s="4">
        <v>1451053313</v>
      </c>
      <c r="K1119" s="13">
        <f t="shared" si="86"/>
        <v>42363.431863425933</v>
      </c>
      <c r="L1119" s="4">
        <v>1448461313</v>
      </c>
      <c r="M1119" s="13">
        <f t="shared" si="87"/>
        <v>42333.431863425933</v>
      </c>
      <c r="N1119" s="4" t="b">
        <v>0</v>
      </c>
      <c r="O1119" s="4">
        <v>8</v>
      </c>
      <c r="P1119" s="4" t="b">
        <v>0</v>
      </c>
      <c r="Q1119" s="4" t="s">
        <v>8282</v>
      </c>
      <c r="R1119" s="17">
        <f>E1119/D1119*100</f>
        <v>8.3000000000000007</v>
      </c>
      <c r="S1119">
        <f>AVERAGEIF(O:O,O1119,E:E)</f>
        <v>570.671875</v>
      </c>
      <c r="T1119" t="str">
        <f t="shared" si="88"/>
        <v>games</v>
      </c>
      <c r="U1119" t="str">
        <f t="shared" si="89"/>
        <v>video games</v>
      </c>
    </row>
    <row r="1120" spans="1:21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b">
        <f t="shared" si="85"/>
        <v>0</v>
      </c>
      <c r="G1120" s="4" t="s">
        <v>8221</v>
      </c>
      <c r="H1120" s="4" t="s">
        <v>8226</v>
      </c>
      <c r="I1120" s="4" t="s">
        <v>8248</v>
      </c>
      <c r="J1120" s="4">
        <v>1396666779</v>
      </c>
      <c r="K1120" s="13">
        <f t="shared" si="86"/>
        <v>41733.958090277782</v>
      </c>
      <c r="L1120" s="4">
        <v>1394078379</v>
      </c>
      <c r="M1120" s="13">
        <f t="shared" si="87"/>
        <v>41703.999756944446</v>
      </c>
      <c r="N1120" s="4" t="b">
        <v>0</v>
      </c>
      <c r="O1120" s="4">
        <v>3</v>
      </c>
      <c r="P1120" s="4" t="b">
        <v>0</v>
      </c>
      <c r="Q1120" s="4" t="s">
        <v>8282</v>
      </c>
      <c r="R1120" s="17">
        <f>E1120/D1120*100</f>
        <v>2.4222222222222221</v>
      </c>
      <c r="S1120">
        <f>AVERAGEIF(O:O,O1120,E:E)</f>
        <v>191.76785714285714</v>
      </c>
      <c r="T1120" t="str">
        <f t="shared" si="88"/>
        <v>games</v>
      </c>
      <c r="U1120" t="str">
        <f t="shared" si="89"/>
        <v>video games</v>
      </c>
    </row>
    <row r="1121" spans="1:21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b">
        <f t="shared" si="85"/>
        <v>0</v>
      </c>
      <c r="G1121" s="4" t="s">
        <v>8221</v>
      </c>
      <c r="H1121" s="4" t="s">
        <v>8224</v>
      </c>
      <c r="I1121" s="4" t="s">
        <v>8246</v>
      </c>
      <c r="J1121" s="4">
        <v>1396810864</v>
      </c>
      <c r="K1121" s="13">
        <f t="shared" si="86"/>
        <v>41735.625740740747</v>
      </c>
      <c r="L1121" s="4">
        <v>1395687664</v>
      </c>
      <c r="M1121" s="13">
        <f t="shared" si="87"/>
        <v>41722.625740740747</v>
      </c>
      <c r="N1121" s="4" t="b">
        <v>0</v>
      </c>
      <c r="O1121" s="4">
        <v>1</v>
      </c>
      <c r="P1121" s="4" t="b">
        <v>0</v>
      </c>
      <c r="Q1121" s="4" t="s">
        <v>8282</v>
      </c>
      <c r="R1121" s="17">
        <f>E1121/D1121*100</f>
        <v>0.23809523809523811</v>
      </c>
      <c r="S1121">
        <f>AVERAGEIF(O:O,O1121,E:E)</f>
        <v>50.223295454545458</v>
      </c>
      <c r="T1121" t="str">
        <f t="shared" si="88"/>
        <v>games</v>
      </c>
      <c r="U1121" t="str">
        <f t="shared" si="89"/>
        <v>video games</v>
      </c>
    </row>
    <row r="1122" spans="1:21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b">
        <f t="shared" si="85"/>
        <v>0</v>
      </c>
      <c r="G1122" s="4" t="s">
        <v>8221</v>
      </c>
      <c r="H1122" s="4" t="s">
        <v>8224</v>
      </c>
      <c r="I1122" s="4" t="s">
        <v>8246</v>
      </c>
      <c r="J1122" s="4">
        <v>1319835400</v>
      </c>
      <c r="K1122" s="13">
        <f t="shared" si="86"/>
        <v>40844.706018518518</v>
      </c>
      <c r="L1122" s="4">
        <v>1315947400</v>
      </c>
      <c r="M1122" s="13">
        <f t="shared" si="87"/>
        <v>40799.706018518518</v>
      </c>
      <c r="N1122" s="4" t="b">
        <v>0</v>
      </c>
      <c r="O1122" s="4">
        <v>0</v>
      </c>
      <c r="P1122" s="4" t="b">
        <v>0</v>
      </c>
      <c r="Q1122" s="4" t="s">
        <v>8282</v>
      </c>
      <c r="R1122" s="17">
        <f>E1122/D1122*100</f>
        <v>0</v>
      </c>
      <c r="S1122">
        <f>AVERAGEIF(O:O,O1122,E:E)</f>
        <v>0</v>
      </c>
      <c r="T1122" t="str">
        <f t="shared" si="88"/>
        <v>games</v>
      </c>
      <c r="U1122" t="str">
        <f t="shared" si="89"/>
        <v>video games</v>
      </c>
    </row>
    <row r="1123" spans="1:21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b">
        <f t="shared" si="85"/>
        <v>0</v>
      </c>
      <c r="G1123" s="4" t="s">
        <v>8221</v>
      </c>
      <c r="H1123" s="4" t="s">
        <v>8224</v>
      </c>
      <c r="I1123" s="4" t="s">
        <v>8246</v>
      </c>
      <c r="J1123" s="4">
        <v>1457904316</v>
      </c>
      <c r="K1123" s="13">
        <f t="shared" si="86"/>
        <v>42442.72587962963</v>
      </c>
      <c r="L1123" s="4">
        <v>1455315916</v>
      </c>
      <c r="M1123" s="13">
        <f t="shared" si="87"/>
        <v>42412.767546296302</v>
      </c>
      <c r="N1123" s="4" t="b">
        <v>0</v>
      </c>
      <c r="O1123" s="4">
        <v>5</v>
      </c>
      <c r="P1123" s="4" t="b">
        <v>0</v>
      </c>
      <c r="Q1123" s="4" t="s">
        <v>8282</v>
      </c>
      <c r="R1123" s="17">
        <f>E1123/D1123*100</f>
        <v>1.1599999999999999E-2</v>
      </c>
      <c r="S1123">
        <f>AVERAGEIF(O:O,O1123,E:E)</f>
        <v>347.37</v>
      </c>
      <c r="T1123" t="str">
        <f t="shared" si="88"/>
        <v>games</v>
      </c>
      <c r="U1123" t="str">
        <f t="shared" si="89"/>
        <v>video games</v>
      </c>
    </row>
    <row r="1124" spans="1:21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b">
        <f t="shared" si="85"/>
        <v>0</v>
      </c>
      <c r="G1124" s="4" t="s">
        <v>8221</v>
      </c>
      <c r="H1124" s="4" t="s">
        <v>8225</v>
      </c>
      <c r="I1124" s="4" t="s">
        <v>8247</v>
      </c>
      <c r="J1124" s="4">
        <v>1369932825</v>
      </c>
      <c r="K1124" s="13">
        <f t="shared" si="86"/>
        <v>41424.537326388891</v>
      </c>
      <c r="L1124" s="4">
        <v>1368723225</v>
      </c>
      <c r="M1124" s="13">
        <f t="shared" si="87"/>
        <v>41410.537326388891</v>
      </c>
      <c r="N1124" s="4" t="b">
        <v>0</v>
      </c>
      <c r="O1124" s="4">
        <v>0</v>
      </c>
      <c r="P1124" s="4" t="b">
        <v>0</v>
      </c>
      <c r="Q1124" s="4" t="s">
        <v>8282</v>
      </c>
      <c r="R1124" s="17">
        <f>E1124/D1124*100</f>
        <v>0</v>
      </c>
      <c r="S1124">
        <f>AVERAGEIF(O:O,O1124,E:E)</f>
        <v>0</v>
      </c>
      <c r="T1124" t="str">
        <f t="shared" si="88"/>
        <v>games</v>
      </c>
      <c r="U1124" t="str">
        <f t="shared" si="89"/>
        <v>video games</v>
      </c>
    </row>
    <row r="1125" spans="1:21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b">
        <f t="shared" si="85"/>
        <v>0</v>
      </c>
      <c r="G1125" s="4" t="s">
        <v>8221</v>
      </c>
      <c r="H1125" s="4" t="s">
        <v>8224</v>
      </c>
      <c r="I1125" s="4" t="s">
        <v>8246</v>
      </c>
      <c r="J1125" s="4">
        <v>1397910848</v>
      </c>
      <c r="K1125" s="13">
        <f t="shared" si="86"/>
        <v>41748.357037037036</v>
      </c>
      <c r="L1125" s="4">
        <v>1395318848</v>
      </c>
      <c r="M1125" s="13">
        <f t="shared" si="87"/>
        <v>41718.357037037036</v>
      </c>
      <c r="N1125" s="4" t="b">
        <v>0</v>
      </c>
      <c r="O1125" s="4">
        <v>3</v>
      </c>
      <c r="P1125" s="4" t="b">
        <v>0</v>
      </c>
      <c r="Q1125" s="4" t="s">
        <v>8282</v>
      </c>
      <c r="R1125" s="17">
        <f>E1125/D1125*100</f>
        <v>0.22</v>
      </c>
      <c r="S1125">
        <f>AVERAGEIF(O:O,O1125,E:E)</f>
        <v>191.76785714285714</v>
      </c>
      <c r="T1125" t="str">
        <f t="shared" si="88"/>
        <v>games</v>
      </c>
      <c r="U1125" t="str">
        <f t="shared" si="89"/>
        <v>video games</v>
      </c>
    </row>
    <row r="1126" spans="1:21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b">
        <f t="shared" si="85"/>
        <v>0</v>
      </c>
      <c r="G1126" s="4" t="s">
        <v>8221</v>
      </c>
      <c r="H1126" s="4" t="s">
        <v>8224</v>
      </c>
      <c r="I1126" s="4" t="s">
        <v>8246</v>
      </c>
      <c r="J1126" s="4">
        <v>1430409651</v>
      </c>
      <c r="K1126" s="13">
        <f t="shared" si="86"/>
        <v>42124.500590277785</v>
      </c>
      <c r="L1126" s="4">
        <v>1427817651</v>
      </c>
      <c r="M1126" s="13">
        <f t="shared" si="87"/>
        <v>42094.500590277785</v>
      </c>
      <c r="N1126" s="4" t="b">
        <v>0</v>
      </c>
      <c r="O1126" s="4">
        <v>7</v>
      </c>
      <c r="P1126" s="4" t="b">
        <v>0</v>
      </c>
      <c r="Q1126" s="4" t="s">
        <v>8283</v>
      </c>
      <c r="R1126" s="17">
        <f>E1126/D1126*100</f>
        <v>0.47222222222222221</v>
      </c>
      <c r="S1126">
        <f>AVERAGEIF(O:O,O1126,E:E)</f>
        <v>705.95522388059703</v>
      </c>
      <c r="T1126" t="str">
        <f t="shared" si="88"/>
        <v>games</v>
      </c>
      <c r="U1126" t="str">
        <f t="shared" si="89"/>
        <v>mobile games</v>
      </c>
    </row>
    <row r="1127" spans="1:21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b">
        <f t="shared" si="85"/>
        <v>0</v>
      </c>
      <c r="G1127" s="4" t="s">
        <v>8221</v>
      </c>
      <c r="H1127" s="4" t="s">
        <v>8225</v>
      </c>
      <c r="I1127" s="4" t="s">
        <v>8247</v>
      </c>
      <c r="J1127" s="4">
        <v>1443193130</v>
      </c>
      <c r="K1127" s="13">
        <f t="shared" si="86"/>
        <v>42272.45752314815</v>
      </c>
      <c r="L1127" s="4">
        <v>1438009130</v>
      </c>
      <c r="M1127" s="13">
        <f t="shared" si="87"/>
        <v>42212.45752314815</v>
      </c>
      <c r="N1127" s="4" t="b">
        <v>0</v>
      </c>
      <c r="O1127" s="4">
        <v>0</v>
      </c>
      <c r="P1127" s="4" t="b">
        <v>0</v>
      </c>
      <c r="Q1127" s="4" t="s">
        <v>8283</v>
      </c>
      <c r="R1127" s="17">
        <f>E1127/D1127*100</f>
        <v>0</v>
      </c>
      <c r="S1127">
        <f>AVERAGEIF(O:O,O1127,E:E)</f>
        <v>0</v>
      </c>
      <c r="T1127" t="str">
        <f t="shared" si="88"/>
        <v>games</v>
      </c>
      <c r="U1127" t="str">
        <f t="shared" si="89"/>
        <v>mobile games</v>
      </c>
    </row>
    <row r="1128" spans="1:21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b">
        <f t="shared" si="85"/>
        <v>0</v>
      </c>
      <c r="G1128" s="4" t="s">
        <v>8221</v>
      </c>
      <c r="H1128" s="4" t="s">
        <v>8224</v>
      </c>
      <c r="I1128" s="4" t="s">
        <v>8246</v>
      </c>
      <c r="J1128" s="4">
        <v>1468482694</v>
      </c>
      <c r="K1128" s="13">
        <f t="shared" si="86"/>
        <v>42565.160810185182</v>
      </c>
      <c r="L1128" s="4">
        <v>1465890694</v>
      </c>
      <c r="M1128" s="13">
        <f t="shared" si="87"/>
        <v>42535.160810185182</v>
      </c>
      <c r="N1128" s="4" t="b">
        <v>0</v>
      </c>
      <c r="O1128" s="4">
        <v>2</v>
      </c>
      <c r="P1128" s="4" t="b">
        <v>0</v>
      </c>
      <c r="Q1128" s="4" t="s">
        <v>8283</v>
      </c>
      <c r="R1128" s="17">
        <f>E1128/D1128*100</f>
        <v>0.5</v>
      </c>
      <c r="S1128">
        <f>AVERAGEIF(O:O,O1128,E:E)</f>
        <v>91.389593023255813</v>
      </c>
      <c r="T1128" t="str">
        <f t="shared" si="88"/>
        <v>games</v>
      </c>
      <c r="U1128" t="str">
        <f t="shared" si="89"/>
        <v>mobile games</v>
      </c>
    </row>
    <row r="1129" spans="1:21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b">
        <f t="shared" si="85"/>
        <v>0</v>
      </c>
      <c r="G1129" s="4" t="s">
        <v>8221</v>
      </c>
      <c r="H1129" s="4" t="s">
        <v>8224</v>
      </c>
      <c r="I1129" s="4" t="s">
        <v>8246</v>
      </c>
      <c r="J1129" s="4">
        <v>1416000600</v>
      </c>
      <c r="K1129" s="13">
        <f t="shared" si="86"/>
        <v>41957.729166666664</v>
      </c>
      <c r="L1129" s="4">
        <v>1413318600</v>
      </c>
      <c r="M1129" s="13">
        <f t="shared" si="87"/>
        <v>41926.6875</v>
      </c>
      <c r="N1129" s="4" t="b">
        <v>0</v>
      </c>
      <c r="O1129" s="4">
        <v>23</v>
      </c>
      <c r="P1129" s="4" t="b">
        <v>0</v>
      </c>
      <c r="Q1129" s="4" t="s">
        <v>8283</v>
      </c>
      <c r="R1129" s="17">
        <f>E1129/D1129*100</f>
        <v>1.6714285714285713</v>
      </c>
      <c r="S1129">
        <f>AVERAGEIF(O:O,O1129,E:E)</f>
        <v>2210.1433333333334</v>
      </c>
      <c r="T1129" t="str">
        <f t="shared" si="88"/>
        <v>games</v>
      </c>
      <c r="U1129" t="str">
        <f t="shared" si="89"/>
        <v>mobile games</v>
      </c>
    </row>
    <row r="1130" spans="1:21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b">
        <f t="shared" si="85"/>
        <v>0</v>
      </c>
      <c r="G1130" s="4" t="s">
        <v>8221</v>
      </c>
      <c r="H1130" s="4" t="s">
        <v>8225</v>
      </c>
      <c r="I1130" s="4" t="s">
        <v>8247</v>
      </c>
      <c r="J1130" s="4">
        <v>1407425717</v>
      </c>
      <c r="K1130" s="13">
        <f t="shared" si="86"/>
        <v>41858.482835648152</v>
      </c>
      <c r="L1130" s="4">
        <v>1404833717</v>
      </c>
      <c r="M1130" s="13">
        <f t="shared" si="87"/>
        <v>41828.482835648152</v>
      </c>
      <c r="N1130" s="4" t="b">
        <v>0</v>
      </c>
      <c r="O1130" s="4">
        <v>1</v>
      </c>
      <c r="P1130" s="4" t="b">
        <v>0</v>
      </c>
      <c r="Q1130" s="4" t="s">
        <v>8283</v>
      </c>
      <c r="R1130" s="17">
        <f>E1130/D1130*100</f>
        <v>0.1</v>
      </c>
      <c r="S1130">
        <f>AVERAGEIF(O:O,O1130,E:E)</f>
        <v>50.223295454545458</v>
      </c>
      <c r="T1130" t="str">
        <f t="shared" si="88"/>
        <v>games</v>
      </c>
      <c r="U1130" t="str">
        <f t="shared" si="89"/>
        <v>mobile games</v>
      </c>
    </row>
    <row r="1131" spans="1:21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b">
        <f t="shared" si="85"/>
        <v>0</v>
      </c>
      <c r="G1131" s="4" t="s">
        <v>8221</v>
      </c>
      <c r="H1131" s="4" t="s">
        <v>8224</v>
      </c>
      <c r="I1131" s="4" t="s">
        <v>8246</v>
      </c>
      <c r="J1131" s="4">
        <v>1465107693</v>
      </c>
      <c r="K1131" s="13">
        <f t="shared" si="86"/>
        <v>42526.098298611112</v>
      </c>
      <c r="L1131" s="4">
        <v>1462515693</v>
      </c>
      <c r="M1131" s="13">
        <f t="shared" si="87"/>
        <v>42496.098298611112</v>
      </c>
      <c r="N1131" s="4" t="b">
        <v>0</v>
      </c>
      <c r="O1131" s="4">
        <v>2</v>
      </c>
      <c r="P1131" s="4" t="b">
        <v>0</v>
      </c>
      <c r="Q1131" s="4" t="s">
        <v>8283</v>
      </c>
      <c r="R1131" s="17">
        <f>E1131/D1131*100</f>
        <v>0.105</v>
      </c>
      <c r="S1131">
        <f>AVERAGEIF(O:O,O1131,E:E)</f>
        <v>91.389593023255813</v>
      </c>
      <c r="T1131" t="str">
        <f t="shared" si="88"/>
        <v>games</v>
      </c>
      <c r="U1131" t="str">
        <f t="shared" si="89"/>
        <v>mobile games</v>
      </c>
    </row>
    <row r="1132" spans="1:21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b">
        <f t="shared" si="85"/>
        <v>0</v>
      </c>
      <c r="G1132" s="4" t="s">
        <v>8221</v>
      </c>
      <c r="H1132" s="4" t="s">
        <v>8224</v>
      </c>
      <c r="I1132" s="4" t="s">
        <v>8246</v>
      </c>
      <c r="J1132" s="4">
        <v>1416963300</v>
      </c>
      <c r="K1132" s="13">
        <f t="shared" si="86"/>
        <v>41968.871527777781</v>
      </c>
      <c r="L1132" s="4">
        <v>1411775700</v>
      </c>
      <c r="M1132" s="13">
        <f t="shared" si="87"/>
        <v>41908.829861111117</v>
      </c>
      <c r="N1132" s="4" t="b">
        <v>0</v>
      </c>
      <c r="O1132" s="4">
        <v>3</v>
      </c>
      <c r="P1132" s="4" t="b">
        <v>0</v>
      </c>
      <c r="Q1132" s="4" t="s">
        <v>8283</v>
      </c>
      <c r="R1132" s="17">
        <f>E1132/D1132*100</f>
        <v>0.22</v>
      </c>
      <c r="S1132">
        <f>AVERAGEIF(O:O,O1132,E:E)</f>
        <v>191.76785714285714</v>
      </c>
      <c r="T1132" t="str">
        <f t="shared" si="88"/>
        <v>games</v>
      </c>
      <c r="U1132" t="str">
        <f t="shared" si="89"/>
        <v>mobile games</v>
      </c>
    </row>
    <row r="1133" spans="1:21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b">
        <f t="shared" si="85"/>
        <v>0</v>
      </c>
      <c r="G1133" s="4" t="s">
        <v>8221</v>
      </c>
      <c r="H1133" s="4" t="s">
        <v>8226</v>
      </c>
      <c r="I1133" s="4" t="s">
        <v>8248</v>
      </c>
      <c r="J1133" s="4">
        <v>1450993668</v>
      </c>
      <c r="K1133" s="13">
        <f t="shared" si="86"/>
        <v>42362.741527777784</v>
      </c>
      <c r="L1133" s="4">
        <v>1448401668</v>
      </c>
      <c r="M1133" s="13">
        <f t="shared" si="87"/>
        <v>42332.741527777784</v>
      </c>
      <c r="N1133" s="4" t="b">
        <v>0</v>
      </c>
      <c r="O1133" s="4">
        <v>0</v>
      </c>
      <c r="P1133" s="4" t="b">
        <v>0</v>
      </c>
      <c r="Q1133" s="4" t="s">
        <v>8283</v>
      </c>
      <c r="R1133" s="17">
        <f>E1133/D1133*100</f>
        <v>0</v>
      </c>
      <c r="S1133">
        <f>AVERAGEIF(O:O,O1133,E:E)</f>
        <v>0</v>
      </c>
      <c r="T1133" t="str">
        <f t="shared" si="88"/>
        <v>games</v>
      </c>
      <c r="U1133" t="str">
        <f t="shared" si="89"/>
        <v>mobile games</v>
      </c>
    </row>
    <row r="1134" spans="1:21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b">
        <f t="shared" si="85"/>
        <v>0</v>
      </c>
      <c r="G1134" s="4" t="s">
        <v>8221</v>
      </c>
      <c r="H1134" s="4" t="s">
        <v>8229</v>
      </c>
      <c r="I1134" s="4" t="s">
        <v>8251</v>
      </c>
      <c r="J1134" s="4">
        <v>1483238771</v>
      </c>
      <c r="K1134" s="13">
        <f t="shared" si="86"/>
        <v>42735.948738425934</v>
      </c>
      <c r="L1134" s="4">
        <v>1480646771</v>
      </c>
      <c r="M1134" s="13">
        <f t="shared" si="87"/>
        <v>42705.948738425934</v>
      </c>
      <c r="N1134" s="4" t="b">
        <v>0</v>
      </c>
      <c r="O1134" s="4">
        <v>13</v>
      </c>
      <c r="P1134" s="4" t="b">
        <v>0</v>
      </c>
      <c r="Q1134" s="4" t="s">
        <v>8283</v>
      </c>
      <c r="R1134" s="17">
        <f>E1134/D1134*100</f>
        <v>14.38</v>
      </c>
      <c r="S1134">
        <f>AVERAGEIF(O:O,O1134,E:E)</f>
        <v>969.35458333333338</v>
      </c>
      <c r="T1134" t="str">
        <f t="shared" si="88"/>
        <v>games</v>
      </c>
      <c r="U1134" t="str">
        <f t="shared" si="89"/>
        <v>mobile games</v>
      </c>
    </row>
    <row r="1135" spans="1:21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b">
        <f t="shared" si="85"/>
        <v>0</v>
      </c>
      <c r="G1135" s="4" t="s">
        <v>8221</v>
      </c>
      <c r="H1135" s="4" t="s">
        <v>8225</v>
      </c>
      <c r="I1135" s="4" t="s">
        <v>8247</v>
      </c>
      <c r="J1135" s="4">
        <v>1406799981</v>
      </c>
      <c r="K1135" s="13">
        <f t="shared" si="86"/>
        <v>41851.240520833337</v>
      </c>
      <c r="L1135" s="4">
        <v>1404207981</v>
      </c>
      <c r="M1135" s="13">
        <f t="shared" si="87"/>
        <v>41821.240520833337</v>
      </c>
      <c r="N1135" s="4" t="b">
        <v>0</v>
      </c>
      <c r="O1135" s="4">
        <v>1</v>
      </c>
      <c r="P1135" s="4" t="b">
        <v>0</v>
      </c>
      <c r="Q1135" s="4" t="s">
        <v>8283</v>
      </c>
      <c r="R1135" s="17">
        <f>E1135/D1135*100</f>
        <v>0.66666666666666674</v>
      </c>
      <c r="S1135">
        <f>AVERAGEIF(O:O,O1135,E:E)</f>
        <v>50.223295454545458</v>
      </c>
      <c r="T1135" t="str">
        <f t="shared" si="88"/>
        <v>games</v>
      </c>
      <c r="U1135" t="str">
        <f t="shared" si="89"/>
        <v>mobile games</v>
      </c>
    </row>
    <row r="1136" spans="1:21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b">
        <f t="shared" si="85"/>
        <v>0</v>
      </c>
      <c r="G1136" s="4" t="s">
        <v>8221</v>
      </c>
      <c r="H1136" s="4" t="s">
        <v>8226</v>
      </c>
      <c r="I1136" s="4" t="s">
        <v>8248</v>
      </c>
      <c r="J1136" s="4">
        <v>1417235580</v>
      </c>
      <c r="K1136" s="13">
        <f t="shared" si="86"/>
        <v>41972.022916666669</v>
      </c>
      <c r="L1136" s="4">
        <v>1416034228</v>
      </c>
      <c r="M1136" s="13">
        <f t="shared" si="87"/>
        <v>41958.118379629632</v>
      </c>
      <c r="N1136" s="4" t="b">
        <v>0</v>
      </c>
      <c r="O1136" s="4">
        <v>1</v>
      </c>
      <c r="P1136" s="4" t="b">
        <v>0</v>
      </c>
      <c r="Q1136" s="4" t="s">
        <v>8283</v>
      </c>
      <c r="R1136" s="17">
        <f>E1136/D1136*100</f>
        <v>4.0000000000000001E-3</v>
      </c>
      <c r="S1136">
        <f>AVERAGEIF(O:O,O1136,E:E)</f>
        <v>50.223295454545458</v>
      </c>
      <c r="T1136" t="str">
        <f t="shared" si="88"/>
        <v>games</v>
      </c>
      <c r="U1136" t="str">
        <f t="shared" si="89"/>
        <v>mobile games</v>
      </c>
    </row>
    <row r="1137" spans="1:21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b">
        <f t="shared" si="85"/>
        <v>0</v>
      </c>
      <c r="G1137" s="4" t="s">
        <v>8221</v>
      </c>
      <c r="H1137" s="4" t="s">
        <v>8236</v>
      </c>
      <c r="I1137" s="4" t="s">
        <v>8249</v>
      </c>
      <c r="J1137" s="4">
        <v>1470527094</v>
      </c>
      <c r="K1137" s="13">
        <f t="shared" si="86"/>
        <v>42588.822847222218</v>
      </c>
      <c r="L1137" s="4">
        <v>1467935094</v>
      </c>
      <c r="M1137" s="13">
        <f t="shared" si="87"/>
        <v>42558.822847222218</v>
      </c>
      <c r="N1137" s="4" t="b">
        <v>0</v>
      </c>
      <c r="O1137" s="4">
        <v>1</v>
      </c>
      <c r="P1137" s="4" t="b">
        <v>0</v>
      </c>
      <c r="Q1137" s="4" t="s">
        <v>8283</v>
      </c>
      <c r="R1137" s="17">
        <f>E1137/D1137*100</f>
        <v>5</v>
      </c>
      <c r="S1137">
        <f>AVERAGEIF(O:O,O1137,E:E)</f>
        <v>50.223295454545458</v>
      </c>
      <c r="T1137" t="str">
        <f t="shared" si="88"/>
        <v>games</v>
      </c>
      <c r="U1137" t="str">
        <f t="shared" si="89"/>
        <v>mobile games</v>
      </c>
    </row>
    <row r="1138" spans="1:21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b">
        <f t="shared" si="85"/>
        <v>0</v>
      </c>
      <c r="G1138" s="4" t="s">
        <v>8221</v>
      </c>
      <c r="H1138" s="4" t="s">
        <v>8230</v>
      </c>
      <c r="I1138" s="4" t="s">
        <v>8249</v>
      </c>
      <c r="J1138" s="4">
        <v>1450541229</v>
      </c>
      <c r="K1138" s="13">
        <f t="shared" si="86"/>
        <v>42357.504965277774</v>
      </c>
      <c r="L1138" s="4">
        <v>1447949229</v>
      </c>
      <c r="M1138" s="13">
        <f t="shared" si="87"/>
        <v>42327.504965277774</v>
      </c>
      <c r="N1138" s="4" t="b">
        <v>0</v>
      </c>
      <c r="O1138" s="4">
        <v>6</v>
      </c>
      <c r="P1138" s="4" t="b">
        <v>0</v>
      </c>
      <c r="Q1138" s="4" t="s">
        <v>8283</v>
      </c>
      <c r="R1138" s="17">
        <f>E1138/D1138*100</f>
        <v>6.4439140811455857</v>
      </c>
      <c r="S1138">
        <f>AVERAGEIF(O:O,O1138,E:E)</f>
        <v>740.04042857142861</v>
      </c>
      <c r="T1138" t="str">
        <f t="shared" si="88"/>
        <v>games</v>
      </c>
      <c r="U1138" t="str">
        <f t="shared" si="89"/>
        <v>mobile games</v>
      </c>
    </row>
    <row r="1139" spans="1:21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b">
        <f t="shared" si="85"/>
        <v>0</v>
      </c>
      <c r="G1139" s="4" t="s">
        <v>8221</v>
      </c>
      <c r="H1139" s="4" t="s">
        <v>8224</v>
      </c>
      <c r="I1139" s="4" t="s">
        <v>8246</v>
      </c>
      <c r="J1139" s="4">
        <v>1461440421</v>
      </c>
      <c r="K1139" s="13">
        <f t="shared" si="86"/>
        <v>42483.653020833335</v>
      </c>
      <c r="L1139" s="4">
        <v>1458848421</v>
      </c>
      <c r="M1139" s="13">
        <f t="shared" si="87"/>
        <v>42453.653020833335</v>
      </c>
      <c r="N1139" s="4" t="b">
        <v>0</v>
      </c>
      <c r="O1139" s="4">
        <v>39</v>
      </c>
      <c r="P1139" s="4" t="b">
        <v>0</v>
      </c>
      <c r="Q1139" s="4" t="s">
        <v>8283</v>
      </c>
      <c r="R1139" s="17">
        <f>E1139/D1139*100</f>
        <v>39.5</v>
      </c>
      <c r="S1139">
        <f>AVERAGEIF(O:O,O1139,E:E)</f>
        <v>2905.058</v>
      </c>
      <c r="T1139" t="str">
        <f t="shared" si="88"/>
        <v>games</v>
      </c>
      <c r="U1139" t="str">
        <f t="shared" si="89"/>
        <v>mobile games</v>
      </c>
    </row>
    <row r="1140" spans="1:21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b">
        <f t="shared" si="85"/>
        <v>0</v>
      </c>
      <c r="G1140" s="4" t="s">
        <v>8221</v>
      </c>
      <c r="H1140" s="4" t="s">
        <v>8224</v>
      </c>
      <c r="I1140" s="4" t="s">
        <v>8246</v>
      </c>
      <c r="J1140" s="4">
        <v>1485035131</v>
      </c>
      <c r="K1140" s="13">
        <f t="shared" si="86"/>
        <v>42756.739942129636</v>
      </c>
      <c r="L1140" s="4">
        <v>1483307131</v>
      </c>
      <c r="M1140" s="13">
        <f t="shared" si="87"/>
        <v>42736.739942129636</v>
      </c>
      <c r="N1140" s="4" t="b">
        <v>0</v>
      </c>
      <c r="O1140" s="4">
        <v>4</v>
      </c>
      <c r="P1140" s="4" t="b">
        <v>0</v>
      </c>
      <c r="Q1140" s="4" t="s">
        <v>8283</v>
      </c>
      <c r="R1140" s="17">
        <f>E1140/D1140*100</f>
        <v>0.35714285714285715</v>
      </c>
      <c r="S1140">
        <f>AVERAGEIF(O:O,O1140,E:E)</f>
        <v>227.77278688524589</v>
      </c>
      <c r="T1140" t="str">
        <f t="shared" si="88"/>
        <v>games</v>
      </c>
      <c r="U1140" t="str">
        <f t="shared" si="89"/>
        <v>mobile games</v>
      </c>
    </row>
    <row r="1141" spans="1:21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b">
        <f t="shared" si="85"/>
        <v>0</v>
      </c>
      <c r="G1141" s="4" t="s">
        <v>8221</v>
      </c>
      <c r="H1141" s="4" t="s">
        <v>8224</v>
      </c>
      <c r="I1141" s="4" t="s">
        <v>8246</v>
      </c>
      <c r="J1141" s="4">
        <v>1420100426</v>
      </c>
      <c r="K1141" s="13">
        <f t="shared" si="86"/>
        <v>42005.180856481478</v>
      </c>
      <c r="L1141" s="4">
        <v>1417508426</v>
      </c>
      <c r="M1141" s="13">
        <f t="shared" si="87"/>
        <v>41975.180856481478</v>
      </c>
      <c r="N1141" s="4" t="b">
        <v>0</v>
      </c>
      <c r="O1141" s="4">
        <v>1</v>
      </c>
      <c r="P1141" s="4" t="b">
        <v>0</v>
      </c>
      <c r="Q1141" s="4" t="s">
        <v>8283</v>
      </c>
      <c r="R1141" s="17">
        <f>E1141/D1141*100</f>
        <v>6.25E-2</v>
      </c>
      <c r="S1141">
        <f>AVERAGEIF(O:O,O1141,E:E)</f>
        <v>50.223295454545458</v>
      </c>
      <c r="T1141" t="str">
        <f t="shared" si="88"/>
        <v>games</v>
      </c>
      <c r="U1141" t="str">
        <f t="shared" si="89"/>
        <v>mobile games</v>
      </c>
    </row>
    <row r="1142" spans="1:21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b">
        <f t="shared" si="85"/>
        <v>0</v>
      </c>
      <c r="G1142" s="4" t="s">
        <v>8221</v>
      </c>
      <c r="H1142" s="4" t="s">
        <v>8225</v>
      </c>
      <c r="I1142" s="4" t="s">
        <v>8247</v>
      </c>
      <c r="J1142" s="4">
        <v>1438859121</v>
      </c>
      <c r="K1142" s="13">
        <f t="shared" si="86"/>
        <v>42222.295381944445</v>
      </c>
      <c r="L1142" s="4">
        <v>1436267121</v>
      </c>
      <c r="M1142" s="13">
        <f t="shared" si="87"/>
        <v>42192.295381944445</v>
      </c>
      <c r="N1142" s="4" t="b">
        <v>0</v>
      </c>
      <c r="O1142" s="4">
        <v>0</v>
      </c>
      <c r="P1142" s="4" t="b">
        <v>0</v>
      </c>
      <c r="Q1142" s="4" t="s">
        <v>8283</v>
      </c>
      <c r="R1142" s="17">
        <f>E1142/D1142*100</f>
        <v>0</v>
      </c>
      <c r="S1142">
        <f>AVERAGEIF(O:O,O1142,E:E)</f>
        <v>0</v>
      </c>
      <c r="T1142" t="str">
        <f t="shared" si="88"/>
        <v>games</v>
      </c>
      <c r="U1142" t="str">
        <f t="shared" si="89"/>
        <v>mobile games</v>
      </c>
    </row>
    <row r="1143" spans="1:21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b">
        <f t="shared" si="85"/>
        <v>0</v>
      </c>
      <c r="G1143" s="4" t="s">
        <v>8221</v>
      </c>
      <c r="H1143" s="4" t="s">
        <v>8236</v>
      </c>
      <c r="I1143" s="4" t="s">
        <v>8249</v>
      </c>
      <c r="J1143" s="4">
        <v>1436460450</v>
      </c>
      <c r="K1143" s="13">
        <f t="shared" si="86"/>
        <v>42194.532986111117</v>
      </c>
      <c r="L1143" s="4">
        <v>1433868450</v>
      </c>
      <c r="M1143" s="13">
        <f t="shared" si="87"/>
        <v>42164.532986111117</v>
      </c>
      <c r="N1143" s="4" t="b">
        <v>0</v>
      </c>
      <c r="O1143" s="4">
        <v>0</v>
      </c>
      <c r="P1143" s="4" t="b">
        <v>0</v>
      </c>
      <c r="Q1143" s="4" t="s">
        <v>8283</v>
      </c>
      <c r="R1143" s="17">
        <f>E1143/D1143*100</f>
        <v>0</v>
      </c>
      <c r="S1143">
        <f>AVERAGEIF(O:O,O1143,E:E)</f>
        <v>0</v>
      </c>
      <c r="T1143" t="str">
        <f t="shared" si="88"/>
        <v>games</v>
      </c>
      <c r="U1143" t="str">
        <f t="shared" si="89"/>
        <v>mobile games</v>
      </c>
    </row>
    <row r="1144" spans="1:21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b">
        <f t="shared" si="85"/>
        <v>0</v>
      </c>
      <c r="G1144" s="4" t="s">
        <v>8221</v>
      </c>
      <c r="H1144" s="4" t="s">
        <v>8224</v>
      </c>
      <c r="I1144" s="4" t="s">
        <v>8246</v>
      </c>
      <c r="J1144" s="4">
        <v>1424131727</v>
      </c>
      <c r="K1144" s="13">
        <f t="shared" si="86"/>
        <v>42051.83943287038</v>
      </c>
      <c r="L1144" s="4">
        <v>1421539727</v>
      </c>
      <c r="M1144" s="13">
        <f t="shared" si="87"/>
        <v>42021.83943287038</v>
      </c>
      <c r="N1144" s="4" t="b">
        <v>0</v>
      </c>
      <c r="O1144" s="4">
        <v>0</v>
      </c>
      <c r="P1144" s="4" t="b">
        <v>0</v>
      </c>
      <c r="Q1144" s="4" t="s">
        <v>8283</v>
      </c>
      <c r="R1144" s="17">
        <f>E1144/D1144*100</f>
        <v>0</v>
      </c>
      <c r="S1144">
        <f>AVERAGEIF(O:O,O1144,E:E)</f>
        <v>0</v>
      </c>
      <c r="T1144" t="str">
        <f t="shared" si="88"/>
        <v>games</v>
      </c>
      <c r="U1144" t="str">
        <f t="shared" si="89"/>
        <v>mobile games</v>
      </c>
    </row>
    <row r="1145" spans="1:21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b">
        <f t="shared" si="85"/>
        <v>0</v>
      </c>
      <c r="G1145" s="4" t="s">
        <v>8221</v>
      </c>
      <c r="H1145" s="4" t="s">
        <v>8224</v>
      </c>
      <c r="I1145" s="4" t="s">
        <v>8246</v>
      </c>
      <c r="J1145" s="4">
        <v>1450327126</v>
      </c>
      <c r="K1145" s="13">
        <f t="shared" si="86"/>
        <v>42355.026921296296</v>
      </c>
      <c r="L1145" s="4">
        <v>1447735126</v>
      </c>
      <c r="M1145" s="13">
        <f t="shared" si="87"/>
        <v>42325.026921296296</v>
      </c>
      <c r="N1145" s="4" t="b">
        <v>0</v>
      </c>
      <c r="O1145" s="4">
        <v>8</v>
      </c>
      <c r="P1145" s="4" t="b">
        <v>0</v>
      </c>
      <c r="Q1145" s="4" t="s">
        <v>8283</v>
      </c>
      <c r="R1145" s="17">
        <f>E1145/D1145*100</f>
        <v>0.41333333333333333</v>
      </c>
      <c r="S1145">
        <f>AVERAGEIF(O:O,O1145,E:E)</f>
        <v>570.671875</v>
      </c>
      <c r="T1145" t="str">
        <f t="shared" si="88"/>
        <v>games</v>
      </c>
      <c r="U1145" t="str">
        <f t="shared" si="89"/>
        <v>mobile games</v>
      </c>
    </row>
    <row r="1146" spans="1:21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b">
        <f t="shared" si="85"/>
        <v>0</v>
      </c>
      <c r="G1146" s="4" t="s">
        <v>8221</v>
      </c>
      <c r="H1146" s="4" t="s">
        <v>8224</v>
      </c>
      <c r="I1146" s="4" t="s">
        <v>8246</v>
      </c>
      <c r="J1146" s="4">
        <v>1430281320</v>
      </c>
      <c r="K1146" s="13">
        <f t="shared" si="86"/>
        <v>42123.015277777777</v>
      </c>
      <c r="L1146" s="4">
        <v>1427689320</v>
      </c>
      <c r="M1146" s="13">
        <f t="shared" si="87"/>
        <v>42093.015277777777</v>
      </c>
      <c r="N1146" s="4" t="b">
        <v>0</v>
      </c>
      <c r="O1146" s="4">
        <v>0</v>
      </c>
      <c r="P1146" s="4" t="b">
        <v>0</v>
      </c>
      <c r="Q1146" s="4" t="s">
        <v>8284</v>
      </c>
      <c r="R1146" s="17">
        <f>E1146/D1146*100</f>
        <v>0</v>
      </c>
      <c r="S1146">
        <f>AVERAGEIF(O:O,O1146,E:E)</f>
        <v>0</v>
      </c>
      <c r="T1146" t="str">
        <f t="shared" si="88"/>
        <v>food</v>
      </c>
      <c r="U1146" t="str">
        <f t="shared" si="89"/>
        <v>food trucks</v>
      </c>
    </row>
    <row r="1147" spans="1:21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b">
        <f t="shared" si="85"/>
        <v>0</v>
      </c>
      <c r="G1147" s="4" t="s">
        <v>8221</v>
      </c>
      <c r="H1147" s="4" t="s">
        <v>8224</v>
      </c>
      <c r="I1147" s="4" t="s">
        <v>8246</v>
      </c>
      <c r="J1147" s="4">
        <v>1412272592</v>
      </c>
      <c r="K1147" s="13">
        <f t="shared" si="86"/>
        <v>41914.580925925933</v>
      </c>
      <c r="L1147" s="4">
        <v>1407088592</v>
      </c>
      <c r="M1147" s="13">
        <f t="shared" si="87"/>
        <v>41854.580925925933</v>
      </c>
      <c r="N1147" s="4" t="b">
        <v>0</v>
      </c>
      <c r="O1147" s="4">
        <v>1</v>
      </c>
      <c r="P1147" s="4" t="b">
        <v>0</v>
      </c>
      <c r="Q1147" s="4" t="s">
        <v>8284</v>
      </c>
      <c r="R1147" s="17">
        <f>E1147/D1147*100</f>
        <v>0.125</v>
      </c>
      <c r="S1147">
        <f>AVERAGEIF(O:O,O1147,E:E)</f>
        <v>50.223295454545458</v>
      </c>
      <c r="T1147" t="str">
        <f t="shared" si="88"/>
        <v>food</v>
      </c>
      <c r="U1147" t="str">
        <f t="shared" si="89"/>
        <v>food trucks</v>
      </c>
    </row>
    <row r="1148" spans="1:21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b">
        <f t="shared" si="85"/>
        <v>0</v>
      </c>
      <c r="G1148" s="4" t="s">
        <v>8221</v>
      </c>
      <c r="H1148" s="4" t="s">
        <v>8224</v>
      </c>
      <c r="I1148" s="4" t="s">
        <v>8246</v>
      </c>
      <c r="J1148" s="4">
        <v>1399071173</v>
      </c>
      <c r="K1148" s="13">
        <f t="shared" si="86"/>
        <v>41761.786724537036</v>
      </c>
      <c r="L1148" s="4">
        <v>1395787973</v>
      </c>
      <c r="M1148" s="13">
        <f t="shared" si="87"/>
        <v>41723.786724537036</v>
      </c>
      <c r="N1148" s="4" t="b">
        <v>0</v>
      </c>
      <c r="O1148" s="4">
        <v>12</v>
      </c>
      <c r="P1148" s="4" t="b">
        <v>0</v>
      </c>
      <c r="Q1148" s="4" t="s">
        <v>8284</v>
      </c>
      <c r="R1148" s="17">
        <f>E1148/D1148*100</f>
        <v>8.8333333333333339</v>
      </c>
      <c r="S1148">
        <f>AVERAGEIF(O:O,O1148,E:E)</f>
        <v>1176.7069565217391</v>
      </c>
      <c r="T1148" t="str">
        <f t="shared" si="88"/>
        <v>food</v>
      </c>
      <c r="U1148" t="str">
        <f t="shared" si="89"/>
        <v>food trucks</v>
      </c>
    </row>
    <row r="1149" spans="1:21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b">
        <f t="shared" si="85"/>
        <v>0</v>
      </c>
      <c r="G1149" s="4" t="s">
        <v>8221</v>
      </c>
      <c r="H1149" s="4" t="s">
        <v>8229</v>
      </c>
      <c r="I1149" s="4" t="s">
        <v>8251</v>
      </c>
      <c r="J1149" s="4">
        <v>1413760783</v>
      </c>
      <c r="K1149" s="13">
        <f t="shared" si="86"/>
        <v>41931.8053587963</v>
      </c>
      <c r="L1149" s="4">
        <v>1408576783</v>
      </c>
      <c r="M1149" s="13">
        <f t="shared" si="87"/>
        <v>41871.8053587963</v>
      </c>
      <c r="N1149" s="4" t="b">
        <v>0</v>
      </c>
      <c r="O1149" s="4">
        <v>0</v>
      </c>
      <c r="P1149" s="4" t="b">
        <v>0</v>
      </c>
      <c r="Q1149" s="4" t="s">
        <v>8284</v>
      </c>
      <c r="R1149" s="17">
        <f>E1149/D1149*100</f>
        <v>0</v>
      </c>
      <c r="S1149">
        <f>AVERAGEIF(O:O,O1149,E:E)</f>
        <v>0</v>
      </c>
      <c r="T1149" t="str">
        <f t="shared" si="88"/>
        <v>food</v>
      </c>
      <c r="U1149" t="str">
        <f t="shared" si="89"/>
        <v>food trucks</v>
      </c>
    </row>
    <row r="1150" spans="1:21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b">
        <f t="shared" si="85"/>
        <v>0</v>
      </c>
      <c r="G1150" s="4" t="s">
        <v>8221</v>
      </c>
      <c r="H1150" s="4" t="s">
        <v>8224</v>
      </c>
      <c r="I1150" s="4" t="s">
        <v>8246</v>
      </c>
      <c r="J1150" s="4">
        <v>1480568781</v>
      </c>
      <c r="K1150" s="13">
        <f t="shared" si="86"/>
        <v>42705.046076388891</v>
      </c>
      <c r="L1150" s="4">
        <v>1477973181</v>
      </c>
      <c r="M1150" s="13">
        <f t="shared" si="87"/>
        <v>42675.00440972222</v>
      </c>
      <c r="N1150" s="4" t="b">
        <v>0</v>
      </c>
      <c r="O1150" s="4">
        <v>3</v>
      </c>
      <c r="P1150" s="4" t="b">
        <v>0</v>
      </c>
      <c r="Q1150" s="4" t="s">
        <v>8284</v>
      </c>
      <c r="R1150" s="17">
        <f>E1150/D1150*100</f>
        <v>0.48666666666666669</v>
      </c>
      <c r="S1150">
        <f>AVERAGEIF(O:O,O1150,E:E)</f>
        <v>191.76785714285714</v>
      </c>
      <c r="T1150" t="str">
        <f t="shared" si="88"/>
        <v>food</v>
      </c>
      <c r="U1150" t="str">
        <f t="shared" si="89"/>
        <v>food trucks</v>
      </c>
    </row>
    <row r="1151" spans="1:21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b">
        <f t="shared" si="85"/>
        <v>0</v>
      </c>
      <c r="G1151" s="4" t="s">
        <v>8221</v>
      </c>
      <c r="H1151" s="4" t="s">
        <v>8224</v>
      </c>
      <c r="I1151" s="4" t="s">
        <v>8246</v>
      </c>
      <c r="J1151" s="4">
        <v>1466096566</v>
      </c>
      <c r="K1151" s="13">
        <f t="shared" si="86"/>
        <v>42537.543587962966</v>
      </c>
      <c r="L1151" s="4">
        <v>1463504566</v>
      </c>
      <c r="M1151" s="13">
        <f t="shared" si="87"/>
        <v>42507.543587962966</v>
      </c>
      <c r="N1151" s="4" t="b">
        <v>0</v>
      </c>
      <c r="O1151" s="4">
        <v>2</v>
      </c>
      <c r="P1151" s="4" t="b">
        <v>0</v>
      </c>
      <c r="Q1151" s="4" t="s">
        <v>8284</v>
      </c>
      <c r="R1151" s="17">
        <f>E1151/D1151*100</f>
        <v>0.15</v>
      </c>
      <c r="S1151">
        <f>AVERAGEIF(O:O,O1151,E:E)</f>
        <v>91.389593023255813</v>
      </c>
      <c r="T1151" t="str">
        <f t="shared" si="88"/>
        <v>food</v>
      </c>
      <c r="U1151" t="str">
        <f t="shared" si="89"/>
        <v>food trucks</v>
      </c>
    </row>
    <row r="1152" spans="1:21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b">
        <f t="shared" si="85"/>
        <v>0</v>
      </c>
      <c r="G1152" s="4" t="s">
        <v>8221</v>
      </c>
      <c r="H1152" s="4" t="s">
        <v>8224</v>
      </c>
      <c r="I1152" s="4" t="s">
        <v>8246</v>
      </c>
      <c r="J1152" s="4">
        <v>1452293675</v>
      </c>
      <c r="K1152" s="13">
        <f t="shared" si="86"/>
        <v>42377.787905092591</v>
      </c>
      <c r="L1152" s="4">
        <v>1447109675</v>
      </c>
      <c r="M1152" s="13">
        <f t="shared" si="87"/>
        <v>42317.787905092591</v>
      </c>
      <c r="N1152" s="4" t="b">
        <v>0</v>
      </c>
      <c r="O1152" s="4">
        <v>6</v>
      </c>
      <c r="P1152" s="4" t="b">
        <v>0</v>
      </c>
      <c r="Q1152" s="4" t="s">
        <v>8284</v>
      </c>
      <c r="R1152" s="17">
        <f>E1152/D1152*100</f>
        <v>10.08</v>
      </c>
      <c r="S1152">
        <f>AVERAGEIF(O:O,O1152,E:E)</f>
        <v>740.04042857142861</v>
      </c>
      <c r="T1152" t="str">
        <f t="shared" si="88"/>
        <v>food</v>
      </c>
      <c r="U1152" t="str">
        <f t="shared" si="89"/>
        <v>food trucks</v>
      </c>
    </row>
    <row r="1153" spans="1:21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b">
        <f t="shared" si="85"/>
        <v>0</v>
      </c>
      <c r="G1153" s="4" t="s">
        <v>8221</v>
      </c>
      <c r="H1153" s="4" t="s">
        <v>8224</v>
      </c>
      <c r="I1153" s="4" t="s">
        <v>8246</v>
      </c>
      <c r="J1153" s="4">
        <v>1441592863</v>
      </c>
      <c r="K1153" s="13">
        <f t="shared" si="86"/>
        <v>42253.935914351852</v>
      </c>
      <c r="L1153" s="4">
        <v>1439000863</v>
      </c>
      <c r="M1153" s="13">
        <f t="shared" si="87"/>
        <v>42223.935914351852</v>
      </c>
      <c r="N1153" s="4" t="b">
        <v>0</v>
      </c>
      <c r="O1153" s="4">
        <v>0</v>
      </c>
      <c r="P1153" s="4" t="b">
        <v>0</v>
      </c>
      <c r="Q1153" s="4" t="s">
        <v>8284</v>
      </c>
      <c r="R1153" s="17">
        <f>E1153/D1153*100</f>
        <v>0</v>
      </c>
      <c r="S1153">
        <f>AVERAGEIF(O:O,O1153,E:E)</f>
        <v>0</v>
      </c>
      <c r="T1153" t="str">
        <f t="shared" si="88"/>
        <v>food</v>
      </c>
      <c r="U1153" t="str">
        <f t="shared" si="89"/>
        <v>food trucks</v>
      </c>
    </row>
    <row r="1154" spans="1:21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b">
        <f t="shared" si="85"/>
        <v>0</v>
      </c>
      <c r="G1154" s="4" t="s">
        <v>8221</v>
      </c>
      <c r="H1154" s="4" t="s">
        <v>8224</v>
      </c>
      <c r="I1154" s="4" t="s">
        <v>8246</v>
      </c>
      <c r="J1154" s="4">
        <v>1431709312</v>
      </c>
      <c r="K1154" s="13">
        <f t="shared" si="86"/>
        <v>42139.542962962965</v>
      </c>
      <c r="L1154" s="4">
        <v>1429117312</v>
      </c>
      <c r="M1154" s="13">
        <f t="shared" si="87"/>
        <v>42109.542962962965</v>
      </c>
      <c r="N1154" s="4" t="b">
        <v>0</v>
      </c>
      <c r="O1154" s="4">
        <v>15</v>
      </c>
      <c r="P1154" s="4" t="b">
        <v>0</v>
      </c>
      <c r="Q1154" s="4" t="s">
        <v>8284</v>
      </c>
      <c r="R1154" s="17">
        <f>E1154/D1154*100</f>
        <v>5.6937500000000005</v>
      </c>
      <c r="S1154">
        <f>AVERAGEIF(O:O,O1154,E:E)</f>
        <v>2424.782608695652</v>
      </c>
      <c r="T1154" t="str">
        <f t="shared" si="88"/>
        <v>food</v>
      </c>
      <c r="U1154" t="str">
        <f t="shared" si="89"/>
        <v>food trucks</v>
      </c>
    </row>
    <row r="1155" spans="1:21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b">
        <f t="shared" ref="F1155:F1218" si="90">IF(E1155&gt;=D1155,"successful")</f>
        <v>0</v>
      </c>
      <c r="G1155" s="4" t="s">
        <v>8221</v>
      </c>
      <c r="H1155" s="4" t="s">
        <v>8224</v>
      </c>
      <c r="I1155" s="4" t="s">
        <v>8246</v>
      </c>
      <c r="J1155" s="4">
        <v>1434647305</v>
      </c>
      <c r="K1155" s="13">
        <f t="shared" ref="K1155:K1218" si="91">(J1155/60)/60/24+DATE(1970,1,1)+(-4/24)</f>
        <v>42173.547511574077</v>
      </c>
      <c r="L1155" s="4">
        <v>1432055305</v>
      </c>
      <c r="M1155" s="13">
        <f t="shared" ref="M1155:M1218" si="92">(L1155/60)/60/24+DATE(1970,1,1)+(-4/24)</f>
        <v>42143.547511574077</v>
      </c>
      <c r="N1155" s="4" t="b">
        <v>0</v>
      </c>
      <c r="O1155" s="4">
        <v>1</v>
      </c>
      <c r="P1155" s="4" t="b">
        <v>0</v>
      </c>
      <c r="Q1155" s="4" t="s">
        <v>8284</v>
      </c>
      <c r="R1155" s="17">
        <f>E1155/D1155*100</f>
        <v>0.625</v>
      </c>
      <c r="S1155">
        <f>AVERAGEIF(O:O,O1155,E:E)</f>
        <v>50.223295454545458</v>
      </c>
      <c r="T1155" t="str">
        <f t="shared" ref="T1155:T1218" si="93">LEFT(Q1155,FIND("/",Q1155)-1)</f>
        <v>food</v>
      </c>
      <c r="U1155" t="str">
        <f t="shared" ref="U1155:U1218" si="94">RIGHT(Q1155,LEN(Q1155)-FIND("/",Q1155))</f>
        <v>food trucks</v>
      </c>
    </row>
    <row r="1156" spans="1:21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b">
        <f t="shared" si="90"/>
        <v>0</v>
      </c>
      <c r="G1156" s="4" t="s">
        <v>8221</v>
      </c>
      <c r="H1156" s="4" t="s">
        <v>8224</v>
      </c>
      <c r="I1156" s="4" t="s">
        <v>8246</v>
      </c>
      <c r="J1156" s="4">
        <v>1441507006</v>
      </c>
      <c r="K1156" s="13">
        <f t="shared" si="91"/>
        <v>42252.942199074074</v>
      </c>
      <c r="L1156" s="4">
        <v>1438915006</v>
      </c>
      <c r="M1156" s="13">
        <f t="shared" si="92"/>
        <v>42222.942199074074</v>
      </c>
      <c r="N1156" s="4" t="b">
        <v>0</v>
      </c>
      <c r="O1156" s="4">
        <v>3</v>
      </c>
      <c r="P1156" s="4" t="b">
        <v>0</v>
      </c>
      <c r="Q1156" s="4" t="s">
        <v>8284</v>
      </c>
      <c r="R1156" s="17">
        <f>E1156/D1156*100</f>
        <v>6.5</v>
      </c>
      <c r="S1156">
        <f>AVERAGEIF(O:O,O1156,E:E)</f>
        <v>191.76785714285714</v>
      </c>
      <c r="T1156" t="str">
        <f t="shared" si="93"/>
        <v>food</v>
      </c>
      <c r="U1156" t="str">
        <f t="shared" si="94"/>
        <v>food trucks</v>
      </c>
    </row>
    <row r="1157" spans="1:21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b">
        <f t="shared" si="90"/>
        <v>0</v>
      </c>
      <c r="G1157" s="4" t="s">
        <v>8221</v>
      </c>
      <c r="H1157" s="4" t="s">
        <v>8224</v>
      </c>
      <c r="I1157" s="4" t="s">
        <v>8246</v>
      </c>
      <c r="J1157" s="4">
        <v>1408040408</v>
      </c>
      <c r="K1157" s="13">
        <f t="shared" si="91"/>
        <v>41865.597314814819</v>
      </c>
      <c r="L1157" s="4">
        <v>1405448408</v>
      </c>
      <c r="M1157" s="13">
        <f t="shared" si="92"/>
        <v>41835.597314814819</v>
      </c>
      <c r="N1157" s="4" t="b">
        <v>0</v>
      </c>
      <c r="O1157" s="4">
        <v>8</v>
      </c>
      <c r="P1157" s="4" t="b">
        <v>0</v>
      </c>
      <c r="Q1157" s="4" t="s">
        <v>8284</v>
      </c>
      <c r="R1157" s="17">
        <f>E1157/D1157*100</f>
        <v>0.752</v>
      </c>
      <c r="S1157">
        <f>AVERAGEIF(O:O,O1157,E:E)</f>
        <v>570.671875</v>
      </c>
      <c r="T1157" t="str">
        <f t="shared" si="93"/>
        <v>food</v>
      </c>
      <c r="U1157" t="str">
        <f t="shared" si="94"/>
        <v>food trucks</v>
      </c>
    </row>
    <row r="1158" spans="1:21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b">
        <f t="shared" si="90"/>
        <v>0</v>
      </c>
      <c r="G1158" s="4" t="s">
        <v>8221</v>
      </c>
      <c r="H1158" s="4" t="s">
        <v>8224</v>
      </c>
      <c r="I1158" s="4" t="s">
        <v>8246</v>
      </c>
      <c r="J1158" s="4">
        <v>1424742162</v>
      </c>
      <c r="K1158" s="13">
        <f t="shared" si="91"/>
        <v>42058.904652777775</v>
      </c>
      <c r="L1158" s="4">
        <v>1422150162</v>
      </c>
      <c r="M1158" s="13">
        <f t="shared" si="92"/>
        <v>42028.904652777775</v>
      </c>
      <c r="N1158" s="4" t="b">
        <v>0</v>
      </c>
      <c r="O1158" s="4">
        <v>0</v>
      </c>
      <c r="P1158" s="4" t="b">
        <v>0</v>
      </c>
      <c r="Q1158" s="4" t="s">
        <v>8284</v>
      </c>
      <c r="R1158" s="17">
        <f>E1158/D1158*100</f>
        <v>0</v>
      </c>
      <c r="S1158">
        <f>AVERAGEIF(O:O,O1158,E:E)</f>
        <v>0</v>
      </c>
      <c r="T1158" t="str">
        <f t="shared" si="93"/>
        <v>food</v>
      </c>
      <c r="U1158" t="str">
        <f t="shared" si="94"/>
        <v>food trucks</v>
      </c>
    </row>
    <row r="1159" spans="1:21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b">
        <f t="shared" si="90"/>
        <v>0</v>
      </c>
      <c r="G1159" s="4" t="s">
        <v>8221</v>
      </c>
      <c r="H1159" s="4" t="s">
        <v>8224</v>
      </c>
      <c r="I1159" s="4" t="s">
        <v>8246</v>
      </c>
      <c r="J1159" s="4">
        <v>1417795480</v>
      </c>
      <c r="K1159" s="13">
        <f t="shared" si="91"/>
        <v>41978.503240740749</v>
      </c>
      <c r="L1159" s="4">
        <v>1412607880</v>
      </c>
      <c r="M1159" s="13">
        <f t="shared" si="92"/>
        <v>41918.461574074077</v>
      </c>
      <c r="N1159" s="4" t="b">
        <v>0</v>
      </c>
      <c r="O1159" s="4">
        <v>3</v>
      </c>
      <c r="P1159" s="4" t="b">
        <v>0</v>
      </c>
      <c r="Q1159" s="4" t="s">
        <v>8284</v>
      </c>
      <c r="R1159" s="17">
        <f>E1159/D1159*100</f>
        <v>1.51</v>
      </c>
      <c r="S1159">
        <f>AVERAGEIF(O:O,O1159,E:E)</f>
        <v>191.76785714285714</v>
      </c>
      <c r="T1159" t="str">
        <f t="shared" si="93"/>
        <v>food</v>
      </c>
      <c r="U1159" t="str">
        <f t="shared" si="94"/>
        <v>food trucks</v>
      </c>
    </row>
    <row r="1160" spans="1:21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b">
        <f t="shared" si="90"/>
        <v>0</v>
      </c>
      <c r="G1160" s="4" t="s">
        <v>8221</v>
      </c>
      <c r="H1160" s="4" t="s">
        <v>8224</v>
      </c>
      <c r="I1160" s="4" t="s">
        <v>8246</v>
      </c>
      <c r="J1160" s="4">
        <v>1418091128</v>
      </c>
      <c r="K1160" s="13">
        <f t="shared" si="91"/>
        <v>41981.925092592595</v>
      </c>
      <c r="L1160" s="4">
        <v>1415499128</v>
      </c>
      <c r="M1160" s="13">
        <f t="shared" si="92"/>
        <v>41951.925092592595</v>
      </c>
      <c r="N1160" s="4" t="b">
        <v>0</v>
      </c>
      <c r="O1160" s="4">
        <v>3</v>
      </c>
      <c r="P1160" s="4" t="b">
        <v>0</v>
      </c>
      <c r="Q1160" s="4" t="s">
        <v>8284</v>
      </c>
      <c r="R1160" s="17">
        <f>E1160/D1160*100</f>
        <v>0.46666666666666673</v>
      </c>
      <c r="S1160">
        <f>AVERAGEIF(O:O,O1160,E:E)</f>
        <v>191.76785714285714</v>
      </c>
      <c r="T1160" t="str">
        <f t="shared" si="93"/>
        <v>food</v>
      </c>
      <c r="U1160" t="str">
        <f t="shared" si="94"/>
        <v>food trucks</v>
      </c>
    </row>
    <row r="1161" spans="1:21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b">
        <f t="shared" si="90"/>
        <v>0</v>
      </c>
      <c r="G1161" s="4" t="s">
        <v>8221</v>
      </c>
      <c r="H1161" s="4" t="s">
        <v>8224</v>
      </c>
      <c r="I1161" s="4" t="s">
        <v>8246</v>
      </c>
      <c r="J1161" s="4">
        <v>1435679100</v>
      </c>
      <c r="K1161" s="13">
        <f t="shared" si="91"/>
        <v>42185.489583333336</v>
      </c>
      <c r="L1161" s="4">
        <v>1433006765</v>
      </c>
      <c r="M1161" s="13">
        <f t="shared" si="92"/>
        <v>42154.559780092597</v>
      </c>
      <c r="N1161" s="4" t="b">
        <v>0</v>
      </c>
      <c r="O1161" s="4">
        <v>0</v>
      </c>
      <c r="P1161" s="4" t="b">
        <v>0</v>
      </c>
      <c r="Q1161" s="4" t="s">
        <v>8284</v>
      </c>
      <c r="R1161" s="17">
        <f>E1161/D1161*100</f>
        <v>0</v>
      </c>
      <c r="S1161">
        <f>AVERAGEIF(O:O,O1161,E:E)</f>
        <v>0</v>
      </c>
      <c r="T1161" t="str">
        <f t="shared" si="93"/>
        <v>food</v>
      </c>
      <c r="U1161" t="str">
        <f t="shared" si="94"/>
        <v>food trucks</v>
      </c>
    </row>
    <row r="1162" spans="1:21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b">
        <f t="shared" si="90"/>
        <v>0</v>
      </c>
      <c r="G1162" s="4" t="s">
        <v>8221</v>
      </c>
      <c r="H1162" s="4" t="s">
        <v>8224</v>
      </c>
      <c r="I1162" s="4" t="s">
        <v>8246</v>
      </c>
      <c r="J1162" s="4">
        <v>1427510586</v>
      </c>
      <c r="K1162" s="13">
        <f t="shared" si="91"/>
        <v>42090.946597222232</v>
      </c>
      <c r="L1162" s="4">
        <v>1424922186</v>
      </c>
      <c r="M1162" s="13">
        <f t="shared" si="92"/>
        <v>42060.988263888888</v>
      </c>
      <c r="N1162" s="4" t="b">
        <v>0</v>
      </c>
      <c r="O1162" s="4">
        <v>19</v>
      </c>
      <c r="P1162" s="4" t="b">
        <v>0</v>
      </c>
      <c r="Q1162" s="4" t="s">
        <v>8284</v>
      </c>
      <c r="R1162" s="17">
        <f>E1162/D1162*100</f>
        <v>3.85</v>
      </c>
      <c r="S1162">
        <f>AVERAGEIF(O:O,O1162,E:E)</f>
        <v>2005.9729729729729</v>
      </c>
      <c r="T1162" t="str">
        <f t="shared" si="93"/>
        <v>food</v>
      </c>
      <c r="U1162" t="str">
        <f t="shared" si="94"/>
        <v>food trucks</v>
      </c>
    </row>
    <row r="1163" spans="1:21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b">
        <f t="shared" si="90"/>
        <v>0</v>
      </c>
      <c r="G1163" s="4" t="s">
        <v>8221</v>
      </c>
      <c r="H1163" s="4" t="s">
        <v>8224</v>
      </c>
      <c r="I1163" s="4" t="s">
        <v>8246</v>
      </c>
      <c r="J1163" s="4">
        <v>1432047989</v>
      </c>
      <c r="K1163" s="13">
        <f t="shared" si="91"/>
        <v>42143.462835648148</v>
      </c>
      <c r="L1163" s="4">
        <v>1430233589</v>
      </c>
      <c r="M1163" s="13">
        <f t="shared" si="92"/>
        <v>42122.462835648148</v>
      </c>
      <c r="N1163" s="4" t="b">
        <v>0</v>
      </c>
      <c r="O1163" s="4">
        <v>0</v>
      </c>
      <c r="P1163" s="4" t="b">
        <v>0</v>
      </c>
      <c r="Q1163" s="4" t="s">
        <v>8284</v>
      </c>
      <c r="R1163" s="17">
        <f>E1163/D1163*100</f>
        <v>0</v>
      </c>
      <c r="S1163">
        <f>AVERAGEIF(O:O,O1163,E:E)</f>
        <v>0</v>
      </c>
      <c r="T1163" t="str">
        <f t="shared" si="93"/>
        <v>food</v>
      </c>
      <c r="U1163" t="str">
        <f t="shared" si="94"/>
        <v>food trucks</v>
      </c>
    </row>
    <row r="1164" spans="1:21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b">
        <f t="shared" si="90"/>
        <v>0</v>
      </c>
      <c r="G1164" s="4" t="s">
        <v>8221</v>
      </c>
      <c r="H1164" s="4" t="s">
        <v>8224</v>
      </c>
      <c r="I1164" s="4" t="s">
        <v>8246</v>
      </c>
      <c r="J1164" s="4">
        <v>1411662264</v>
      </c>
      <c r="K1164" s="13">
        <f t="shared" si="91"/>
        <v>41907.516944444447</v>
      </c>
      <c r="L1164" s="4">
        <v>1408983864</v>
      </c>
      <c r="M1164" s="13">
        <f t="shared" si="92"/>
        <v>41876.516944444447</v>
      </c>
      <c r="N1164" s="4" t="b">
        <v>0</v>
      </c>
      <c r="O1164" s="4">
        <v>2</v>
      </c>
      <c r="P1164" s="4" t="b">
        <v>0</v>
      </c>
      <c r="Q1164" s="4" t="s">
        <v>8284</v>
      </c>
      <c r="R1164" s="17">
        <f>E1164/D1164*100</f>
        <v>5.8333333333333341E-2</v>
      </c>
      <c r="S1164">
        <f>AVERAGEIF(O:O,O1164,E:E)</f>
        <v>91.389593023255813</v>
      </c>
      <c r="T1164" t="str">
        <f t="shared" si="93"/>
        <v>food</v>
      </c>
      <c r="U1164" t="str">
        <f t="shared" si="94"/>
        <v>food trucks</v>
      </c>
    </row>
    <row r="1165" spans="1:21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b">
        <f t="shared" si="90"/>
        <v>0</v>
      </c>
      <c r="G1165" s="4" t="s">
        <v>8221</v>
      </c>
      <c r="H1165" s="4" t="s">
        <v>8224</v>
      </c>
      <c r="I1165" s="4" t="s">
        <v>8246</v>
      </c>
      <c r="J1165" s="4">
        <v>1407604920</v>
      </c>
      <c r="K1165" s="13">
        <f t="shared" si="91"/>
        <v>41860.556944444448</v>
      </c>
      <c r="L1165" s="4">
        <v>1405012920</v>
      </c>
      <c r="M1165" s="13">
        <f t="shared" si="92"/>
        <v>41830.556944444448</v>
      </c>
      <c r="N1165" s="4" t="b">
        <v>0</v>
      </c>
      <c r="O1165" s="4">
        <v>0</v>
      </c>
      <c r="P1165" s="4" t="b">
        <v>0</v>
      </c>
      <c r="Q1165" s="4" t="s">
        <v>8284</v>
      </c>
      <c r="R1165" s="17">
        <f>E1165/D1165*100</f>
        <v>0</v>
      </c>
      <c r="S1165">
        <f>AVERAGEIF(O:O,O1165,E:E)</f>
        <v>0</v>
      </c>
      <c r="T1165" t="str">
        <f t="shared" si="93"/>
        <v>food</v>
      </c>
      <c r="U1165" t="str">
        <f t="shared" si="94"/>
        <v>food trucks</v>
      </c>
    </row>
    <row r="1166" spans="1:21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b">
        <f t="shared" si="90"/>
        <v>0</v>
      </c>
      <c r="G1166" s="4" t="s">
        <v>8221</v>
      </c>
      <c r="H1166" s="4" t="s">
        <v>8224</v>
      </c>
      <c r="I1166" s="4" t="s">
        <v>8246</v>
      </c>
      <c r="J1166" s="4">
        <v>1466270582</v>
      </c>
      <c r="K1166" s="13">
        <f t="shared" si="91"/>
        <v>42539.557662037041</v>
      </c>
      <c r="L1166" s="4">
        <v>1463678582</v>
      </c>
      <c r="M1166" s="13">
        <f t="shared" si="92"/>
        <v>42509.557662037041</v>
      </c>
      <c r="N1166" s="4" t="b">
        <v>0</v>
      </c>
      <c r="O1166" s="4">
        <v>0</v>
      </c>
      <c r="P1166" s="4" t="b">
        <v>0</v>
      </c>
      <c r="Q1166" s="4" t="s">
        <v>8284</v>
      </c>
      <c r="R1166" s="17">
        <f>E1166/D1166*100</f>
        <v>0</v>
      </c>
      <c r="S1166">
        <f>AVERAGEIF(O:O,O1166,E:E)</f>
        <v>0</v>
      </c>
      <c r="T1166" t="str">
        <f t="shared" si="93"/>
        <v>food</v>
      </c>
      <c r="U1166" t="str">
        <f t="shared" si="94"/>
        <v>food trucks</v>
      </c>
    </row>
    <row r="1167" spans="1:21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b">
        <f t="shared" si="90"/>
        <v>0</v>
      </c>
      <c r="G1167" s="4" t="s">
        <v>8221</v>
      </c>
      <c r="H1167" s="4" t="s">
        <v>8224</v>
      </c>
      <c r="I1167" s="4" t="s">
        <v>8246</v>
      </c>
      <c r="J1167" s="4">
        <v>1404623330</v>
      </c>
      <c r="K1167" s="13">
        <f t="shared" si="91"/>
        <v>41826.047800925924</v>
      </c>
      <c r="L1167" s="4">
        <v>1401685730</v>
      </c>
      <c r="M1167" s="13">
        <f t="shared" si="92"/>
        <v>41792.047800925924</v>
      </c>
      <c r="N1167" s="4" t="b">
        <v>0</v>
      </c>
      <c r="O1167" s="4">
        <v>25</v>
      </c>
      <c r="P1167" s="4" t="b">
        <v>0</v>
      </c>
      <c r="Q1167" s="4" t="s">
        <v>8284</v>
      </c>
      <c r="R1167" s="17">
        <f>E1167/D1167*100</f>
        <v>20.705000000000002</v>
      </c>
      <c r="S1167">
        <f>AVERAGEIF(O:O,O1167,E:E)</f>
        <v>1634.83275</v>
      </c>
      <c r="T1167" t="str">
        <f t="shared" si="93"/>
        <v>food</v>
      </c>
      <c r="U1167" t="str">
        <f t="shared" si="94"/>
        <v>food trucks</v>
      </c>
    </row>
    <row r="1168" spans="1:21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b">
        <f t="shared" si="90"/>
        <v>0</v>
      </c>
      <c r="G1168" s="4" t="s">
        <v>8221</v>
      </c>
      <c r="H1168" s="4" t="s">
        <v>8224</v>
      </c>
      <c r="I1168" s="4" t="s">
        <v>8246</v>
      </c>
      <c r="J1168" s="4">
        <v>1435291200</v>
      </c>
      <c r="K1168" s="13">
        <f t="shared" si="91"/>
        <v>42181.000000000007</v>
      </c>
      <c r="L1168" s="4">
        <v>1432640342</v>
      </c>
      <c r="M1168" s="13">
        <f t="shared" si="92"/>
        <v>42150.318773148152</v>
      </c>
      <c r="N1168" s="4" t="b">
        <v>0</v>
      </c>
      <c r="O1168" s="4">
        <v>8</v>
      </c>
      <c r="P1168" s="4" t="b">
        <v>0</v>
      </c>
      <c r="Q1168" s="4" t="s">
        <v>8284</v>
      </c>
      <c r="R1168" s="17">
        <f>E1168/D1168*100</f>
        <v>19.139999999999997</v>
      </c>
      <c r="S1168">
        <f>AVERAGEIF(O:O,O1168,E:E)</f>
        <v>570.671875</v>
      </c>
      <c r="T1168" t="str">
        <f t="shared" si="93"/>
        <v>food</v>
      </c>
      <c r="U1168" t="str">
        <f t="shared" si="94"/>
        <v>food trucks</v>
      </c>
    </row>
    <row r="1169" spans="1:21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b">
        <f t="shared" si="90"/>
        <v>0</v>
      </c>
      <c r="G1169" s="4" t="s">
        <v>8221</v>
      </c>
      <c r="H1169" s="4" t="s">
        <v>8224</v>
      </c>
      <c r="I1169" s="4" t="s">
        <v>8246</v>
      </c>
      <c r="J1169" s="4">
        <v>1410543495</v>
      </c>
      <c r="K1169" s="13">
        <f t="shared" si="91"/>
        <v>41894.568229166667</v>
      </c>
      <c r="L1169" s="4">
        <v>1407865095</v>
      </c>
      <c r="M1169" s="13">
        <f t="shared" si="92"/>
        <v>41863.568229166667</v>
      </c>
      <c r="N1169" s="4" t="b">
        <v>0</v>
      </c>
      <c r="O1169" s="4">
        <v>16</v>
      </c>
      <c r="P1169" s="4" t="b">
        <v>0</v>
      </c>
      <c r="Q1169" s="4" t="s">
        <v>8284</v>
      </c>
      <c r="R1169" s="17">
        <f>E1169/D1169*100</f>
        <v>1.6316666666666666</v>
      </c>
      <c r="S1169">
        <f>AVERAGEIF(O:O,O1169,E:E)</f>
        <v>1278.3540625000001</v>
      </c>
      <c r="T1169" t="str">
        <f t="shared" si="93"/>
        <v>food</v>
      </c>
      <c r="U1169" t="str">
        <f t="shared" si="94"/>
        <v>food trucks</v>
      </c>
    </row>
    <row r="1170" spans="1:21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b">
        <f t="shared" si="90"/>
        <v>0</v>
      </c>
      <c r="G1170" s="4" t="s">
        <v>8221</v>
      </c>
      <c r="H1170" s="4" t="s">
        <v>8224</v>
      </c>
      <c r="I1170" s="4" t="s">
        <v>8246</v>
      </c>
      <c r="J1170" s="4">
        <v>1474507065</v>
      </c>
      <c r="K1170" s="13">
        <f t="shared" si="91"/>
        <v>42634.887326388889</v>
      </c>
      <c r="L1170" s="4">
        <v>1471915065</v>
      </c>
      <c r="M1170" s="13">
        <f t="shared" si="92"/>
        <v>42604.887326388889</v>
      </c>
      <c r="N1170" s="4" t="b">
        <v>0</v>
      </c>
      <c r="O1170" s="4">
        <v>3</v>
      </c>
      <c r="P1170" s="4" t="b">
        <v>0</v>
      </c>
      <c r="Q1170" s="4" t="s">
        <v>8284</v>
      </c>
      <c r="R1170" s="17">
        <f>E1170/D1170*100</f>
        <v>5.6666666666666661</v>
      </c>
      <c r="S1170">
        <f>AVERAGEIF(O:O,O1170,E:E)</f>
        <v>191.76785714285714</v>
      </c>
      <c r="T1170" t="str">
        <f t="shared" si="93"/>
        <v>food</v>
      </c>
      <c r="U1170" t="str">
        <f t="shared" si="94"/>
        <v>food trucks</v>
      </c>
    </row>
    <row r="1171" spans="1:21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b">
        <f t="shared" si="90"/>
        <v>0</v>
      </c>
      <c r="G1171" s="4" t="s">
        <v>8221</v>
      </c>
      <c r="H1171" s="4" t="s">
        <v>8224</v>
      </c>
      <c r="I1171" s="4" t="s">
        <v>8246</v>
      </c>
      <c r="J1171" s="4">
        <v>1424593763</v>
      </c>
      <c r="K1171" s="13">
        <f t="shared" si="91"/>
        <v>42057.187071759261</v>
      </c>
      <c r="L1171" s="4">
        <v>1422001763</v>
      </c>
      <c r="M1171" s="13">
        <f t="shared" si="92"/>
        <v>42027.187071759261</v>
      </c>
      <c r="N1171" s="4" t="b">
        <v>0</v>
      </c>
      <c r="O1171" s="4">
        <v>3</v>
      </c>
      <c r="P1171" s="4" t="b">
        <v>0</v>
      </c>
      <c r="Q1171" s="4" t="s">
        <v>8284</v>
      </c>
      <c r="R1171" s="17">
        <f>E1171/D1171*100</f>
        <v>0.16999999999999998</v>
      </c>
      <c r="S1171">
        <f>AVERAGEIF(O:O,O1171,E:E)</f>
        <v>191.76785714285714</v>
      </c>
      <c r="T1171" t="str">
        <f t="shared" si="93"/>
        <v>food</v>
      </c>
      <c r="U1171" t="str">
        <f t="shared" si="94"/>
        <v>food trucks</v>
      </c>
    </row>
    <row r="1172" spans="1:21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b">
        <f t="shared" si="90"/>
        <v>0</v>
      </c>
      <c r="G1172" s="4" t="s">
        <v>8221</v>
      </c>
      <c r="H1172" s="4" t="s">
        <v>8225</v>
      </c>
      <c r="I1172" s="4" t="s">
        <v>8247</v>
      </c>
      <c r="J1172" s="4">
        <v>1433021171</v>
      </c>
      <c r="K1172" s="13">
        <f t="shared" si="91"/>
        <v>42154.726516203707</v>
      </c>
      <c r="L1172" s="4">
        <v>1430429171</v>
      </c>
      <c r="M1172" s="13">
        <f t="shared" si="92"/>
        <v>42124.726516203707</v>
      </c>
      <c r="N1172" s="4" t="b">
        <v>0</v>
      </c>
      <c r="O1172" s="4">
        <v>2</v>
      </c>
      <c r="P1172" s="4" t="b">
        <v>0</v>
      </c>
      <c r="Q1172" s="4" t="s">
        <v>8284</v>
      </c>
      <c r="R1172" s="17">
        <f>E1172/D1172*100</f>
        <v>0.4</v>
      </c>
      <c r="S1172">
        <f>AVERAGEIF(O:O,O1172,E:E)</f>
        <v>91.389593023255813</v>
      </c>
      <c r="T1172" t="str">
        <f t="shared" si="93"/>
        <v>food</v>
      </c>
      <c r="U1172" t="str">
        <f t="shared" si="94"/>
        <v>food trucks</v>
      </c>
    </row>
    <row r="1173" spans="1:21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b">
        <f t="shared" si="90"/>
        <v>0</v>
      </c>
      <c r="G1173" s="4" t="s">
        <v>8221</v>
      </c>
      <c r="H1173" s="4" t="s">
        <v>8224</v>
      </c>
      <c r="I1173" s="4" t="s">
        <v>8246</v>
      </c>
      <c r="J1173" s="4">
        <v>1415909927</v>
      </c>
      <c r="K1173" s="13">
        <f t="shared" si="91"/>
        <v>41956.679710648146</v>
      </c>
      <c r="L1173" s="4">
        <v>1414351127</v>
      </c>
      <c r="M1173" s="13">
        <f t="shared" si="92"/>
        <v>41938.638043981482</v>
      </c>
      <c r="N1173" s="4" t="b">
        <v>0</v>
      </c>
      <c r="O1173" s="4">
        <v>1</v>
      </c>
      <c r="P1173" s="4" t="b">
        <v>0</v>
      </c>
      <c r="Q1173" s="4" t="s">
        <v>8284</v>
      </c>
      <c r="R1173" s="17">
        <f>E1173/D1173*100</f>
        <v>0.1</v>
      </c>
      <c r="S1173">
        <f>AVERAGEIF(O:O,O1173,E:E)</f>
        <v>50.223295454545458</v>
      </c>
      <c r="T1173" t="str">
        <f t="shared" si="93"/>
        <v>food</v>
      </c>
      <c r="U1173" t="str">
        <f t="shared" si="94"/>
        <v>food trucks</v>
      </c>
    </row>
    <row r="1174" spans="1:21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b">
        <f t="shared" si="90"/>
        <v>0</v>
      </c>
      <c r="G1174" s="4" t="s">
        <v>8221</v>
      </c>
      <c r="H1174" s="4" t="s">
        <v>8224</v>
      </c>
      <c r="I1174" s="4" t="s">
        <v>8246</v>
      </c>
      <c r="J1174" s="4">
        <v>1408551752</v>
      </c>
      <c r="K1174" s="13">
        <f t="shared" si="91"/>
        <v>41871.515648148154</v>
      </c>
      <c r="L1174" s="4">
        <v>1405959752</v>
      </c>
      <c r="M1174" s="13">
        <f t="shared" si="92"/>
        <v>41841.515648148154</v>
      </c>
      <c r="N1174" s="4" t="b">
        <v>0</v>
      </c>
      <c r="O1174" s="4">
        <v>0</v>
      </c>
      <c r="P1174" s="4" t="b">
        <v>0</v>
      </c>
      <c r="Q1174" s="4" t="s">
        <v>8284</v>
      </c>
      <c r="R1174" s="17">
        <f>E1174/D1174*100</f>
        <v>0</v>
      </c>
      <c r="S1174">
        <f>AVERAGEIF(O:O,O1174,E:E)</f>
        <v>0</v>
      </c>
      <c r="T1174" t="str">
        <f t="shared" si="93"/>
        <v>food</v>
      </c>
      <c r="U1174" t="str">
        <f t="shared" si="94"/>
        <v>food trucks</v>
      </c>
    </row>
    <row r="1175" spans="1:21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b">
        <f t="shared" si="90"/>
        <v>0</v>
      </c>
      <c r="G1175" s="4" t="s">
        <v>8221</v>
      </c>
      <c r="H1175" s="4" t="s">
        <v>8224</v>
      </c>
      <c r="I1175" s="4" t="s">
        <v>8246</v>
      </c>
      <c r="J1175" s="4">
        <v>1438576057</v>
      </c>
      <c r="K1175" s="13">
        <f t="shared" si="91"/>
        <v>42219.019178240742</v>
      </c>
      <c r="L1175" s="4">
        <v>1435552057</v>
      </c>
      <c r="M1175" s="13">
        <f t="shared" si="92"/>
        <v>42184.019178240742</v>
      </c>
      <c r="N1175" s="4" t="b">
        <v>0</v>
      </c>
      <c r="O1175" s="4">
        <v>1</v>
      </c>
      <c r="P1175" s="4" t="b">
        <v>0</v>
      </c>
      <c r="Q1175" s="4" t="s">
        <v>8284</v>
      </c>
      <c r="R1175" s="17">
        <f>E1175/D1175*100</f>
        <v>2.4E-2</v>
      </c>
      <c r="S1175">
        <f>AVERAGEIF(O:O,O1175,E:E)</f>
        <v>50.223295454545458</v>
      </c>
      <c r="T1175" t="str">
        <f t="shared" si="93"/>
        <v>food</v>
      </c>
      <c r="U1175" t="str">
        <f t="shared" si="94"/>
        <v>food trucks</v>
      </c>
    </row>
    <row r="1176" spans="1:21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b">
        <f t="shared" si="90"/>
        <v>0</v>
      </c>
      <c r="G1176" s="4" t="s">
        <v>8221</v>
      </c>
      <c r="H1176" s="4" t="s">
        <v>8224</v>
      </c>
      <c r="I1176" s="4" t="s">
        <v>8246</v>
      </c>
      <c r="J1176" s="4">
        <v>1462738327</v>
      </c>
      <c r="K1176" s="13">
        <f t="shared" si="91"/>
        <v>42498.675081018526</v>
      </c>
      <c r="L1176" s="4">
        <v>1460146327</v>
      </c>
      <c r="M1176" s="13">
        <f t="shared" si="92"/>
        <v>42468.675081018526</v>
      </c>
      <c r="N1176" s="4" t="b">
        <v>0</v>
      </c>
      <c r="O1176" s="4">
        <v>19</v>
      </c>
      <c r="P1176" s="4" t="b">
        <v>0</v>
      </c>
      <c r="Q1176" s="4" t="s">
        <v>8284</v>
      </c>
      <c r="R1176" s="17">
        <f>E1176/D1176*100</f>
        <v>5.9066666666666672</v>
      </c>
      <c r="S1176">
        <f>AVERAGEIF(O:O,O1176,E:E)</f>
        <v>2005.9729729729729</v>
      </c>
      <c r="T1176" t="str">
        <f t="shared" si="93"/>
        <v>food</v>
      </c>
      <c r="U1176" t="str">
        <f t="shared" si="94"/>
        <v>food trucks</v>
      </c>
    </row>
    <row r="1177" spans="1:21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b">
        <f t="shared" si="90"/>
        <v>0</v>
      </c>
      <c r="G1177" s="4" t="s">
        <v>8221</v>
      </c>
      <c r="H1177" s="4" t="s">
        <v>8224</v>
      </c>
      <c r="I1177" s="4" t="s">
        <v>8246</v>
      </c>
      <c r="J1177" s="4">
        <v>1436981339</v>
      </c>
      <c r="K1177" s="13">
        <f t="shared" si="91"/>
        <v>42200.561793981484</v>
      </c>
      <c r="L1177" s="4">
        <v>1434389339</v>
      </c>
      <c r="M1177" s="13">
        <f t="shared" si="92"/>
        <v>42170.561793981484</v>
      </c>
      <c r="N1177" s="4" t="b">
        <v>0</v>
      </c>
      <c r="O1177" s="4">
        <v>9</v>
      </c>
      <c r="P1177" s="4" t="b">
        <v>0</v>
      </c>
      <c r="Q1177" s="4" t="s">
        <v>8284</v>
      </c>
      <c r="R1177" s="17">
        <f>E1177/D1177*100</f>
        <v>2.9250000000000003</v>
      </c>
      <c r="S1177">
        <f>AVERAGEIF(O:O,O1177,E:E)</f>
        <v>751.21245614035092</v>
      </c>
      <c r="T1177" t="str">
        <f t="shared" si="93"/>
        <v>food</v>
      </c>
      <c r="U1177" t="str">
        <f t="shared" si="94"/>
        <v>food trucks</v>
      </c>
    </row>
    <row r="1178" spans="1:21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b">
        <f t="shared" si="90"/>
        <v>0</v>
      </c>
      <c r="G1178" s="4" t="s">
        <v>8221</v>
      </c>
      <c r="H1178" s="4" t="s">
        <v>8226</v>
      </c>
      <c r="I1178" s="4" t="s">
        <v>8248</v>
      </c>
      <c r="J1178" s="4">
        <v>1488805200</v>
      </c>
      <c r="K1178" s="13">
        <f t="shared" si="91"/>
        <v>42800.375000000007</v>
      </c>
      <c r="L1178" s="4">
        <v>1484094498</v>
      </c>
      <c r="M1178" s="13">
        <f t="shared" si="92"/>
        <v>42745.852986111109</v>
      </c>
      <c r="N1178" s="4" t="b">
        <v>0</v>
      </c>
      <c r="O1178" s="4">
        <v>1</v>
      </c>
      <c r="P1178" s="4" t="b">
        <v>0</v>
      </c>
      <c r="Q1178" s="4" t="s">
        <v>8284</v>
      </c>
      <c r="R1178" s="17">
        <f>E1178/D1178*100</f>
        <v>5.7142857142857143E-3</v>
      </c>
      <c r="S1178">
        <f>AVERAGEIF(O:O,O1178,E:E)</f>
        <v>50.223295454545458</v>
      </c>
      <c r="T1178" t="str">
        <f t="shared" si="93"/>
        <v>food</v>
      </c>
      <c r="U1178" t="str">
        <f t="shared" si="94"/>
        <v>food trucks</v>
      </c>
    </row>
    <row r="1179" spans="1:21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b">
        <f t="shared" si="90"/>
        <v>0</v>
      </c>
      <c r="G1179" s="4" t="s">
        <v>8221</v>
      </c>
      <c r="H1179" s="4" t="s">
        <v>8225</v>
      </c>
      <c r="I1179" s="4" t="s">
        <v>8247</v>
      </c>
      <c r="J1179" s="4">
        <v>1413388296</v>
      </c>
      <c r="K1179" s="13">
        <f t="shared" si="91"/>
        <v>41927.494166666671</v>
      </c>
      <c r="L1179" s="4">
        <v>1410796296</v>
      </c>
      <c r="M1179" s="13">
        <f t="shared" si="92"/>
        <v>41897.494166666671</v>
      </c>
      <c r="N1179" s="4" t="b">
        <v>0</v>
      </c>
      <c r="O1179" s="4">
        <v>0</v>
      </c>
      <c r="P1179" s="4" t="b">
        <v>0</v>
      </c>
      <c r="Q1179" s="4" t="s">
        <v>8284</v>
      </c>
      <c r="R1179" s="17">
        <f>E1179/D1179*100</f>
        <v>0</v>
      </c>
      <c r="S1179">
        <f>AVERAGEIF(O:O,O1179,E:E)</f>
        <v>0</v>
      </c>
      <c r="T1179" t="str">
        <f t="shared" si="93"/>
        <v>food</v>
      </c>
      <c r="U1179" t="str">
        <f t="shared" si="94"/>
        <v>food trucks</v>
      </c>
    </row>
    <row r="1180" spans="1:21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b">
        <f t="shared" si="90"/>
        <v>0</v>
      </c>
      <c r="G1180" s="4" t="s">
        <v>8221</v>
      </c>
      <c r="H1180" s="4" t="s">
        <v>8224</v>
      </c>
      <c r="I1180" s="4" t="s">
        <v>8246</v>
      </c>
      <c r="J1180" s="4">
        <v>1408225452</v>
      </c>
      <c r="K1180" s="13">
        <f t="shared" si="91"/>
        <v>41867.739027777781</v>
      </c>
      <c r="L1180" s="4">
        <v>1405633452</v>
      </c>
      <c r="M1180" s="13">
        <f t="shared" si="92"/>
        <v>41837.739027777781</v>
      </c>
      <c r="N1180" s="4" t="b">
        <v>0</v>
      </c>
      <c r="O1180" s="4">
        <v>1</v>
      </c>
      <c r="P1180" s="4" t="b">
        <v>0</v>
      </c>
      <c r="Q1180" s="4" t="s">
        <v>8284</v>
      </c>
      <c r="R1180" s="17">
        <f>E1180/D1180*100</f>
        <v>6.6666666666666671E-3</v>
      </c>
      <c r="S1180">
        <f>AVERAGEIF(O:O,O1180,E:E)</f>
        <v>50.223295454545458</v>
      </c>
      <c r="T1180" t="str">
        <f t="shared" si="93"/>
        <v>food</v>
      </c>
      <c r="U1180" t="str">
        <f t="shared" si="94"/>
        <v>food trucks</v>
      </c>
    </row>
    <row r="1181" spans="1:21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b">
        <f t="shared" si="90"/>
        <v>0</v>
      </c>
      <c r="G1181" s="4" t="s">
        <v>8221</v>
      </c>
      <c r="H1181" s="4" t="s">
        <v>8229</v>
      </c>
      <c r="I1181" s="4" t="s">
        <v>8251</v>
      </c>
      <c r="J1181" s="4">
        <v>1446052627</v>
      </c>
      <c r="K1181" s="13">
        <f t="shared" si="91"/>
        <v>42305.553553240745</v>
      </c>
      <c r="L1181" s="4">
        <v>1443460627</v>
      </c>
      <c r="M1181" s="13">
        <f t="shared" si="92"/>
        <v>42275.553553240745</v>
      </c>
      <c r="N1181" s="4" t="b">
        <v>0</v>
      </c>
      <c r="O1181" s="4">
        <v>5</v>
      </c>
      <c r="P1181" s="4" t="b">
        <v>0</v>
      </c>
      <c r="Q1181" s="4" t="s">
        <v>8284</v>
      </c>
      <c r="R1181" s="17">
        <f>E1181/D1181*100</f>
        <v>5.3333333333333339</v>
      </c>
      <c r="S1181">
        <f>AVERAGEIF(O:O,O1181,E:E)</f>
        <v>347.37</v>
      </c>
      <c r="T1181" t="str">
        <f t="shared" si="93"/>
        <v>food</v>
      </c>
      <c r="U1181" t="str">
        <f t="shared" si="94"/>
        <v>food trucks</v>
      </c>
    </row>
    <row r="1182" spans="1:21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b">
        <f t="shared" si="90"/>
        <v>0</v>
      </c>
      <c r="G1182" s="4" t="s">
        <v>8221</v>
      </c>
      <c r="H1182" s="4" t="s">
        <v>8224</v>
      </c>
      <c r="I1182" s="4" t="s">
        <v>8246</v>
      </c>
      <c r="J1182" s="4">
        <v>1403983314</v>
      </c>
      <c r="K1182" s="13">
        <f t="shared" si="91"/>
        <v>41818.640208333338</v>
      </c>
      <c r="L1182" s="4">
        <v>1400786514</v>
      </c>
      <c r="M1182" s="13">
        <f t="shared" si="92"/>
        <v>41781.640208333338</v>
      </c>
      <c r="N1182" s="4" t="b">
        <v>0</v>
      </c>
      <c r="O1182" s="4">
        <v>85</v>
      </c>
      <c r="P1182" s="4" t="b">
        <v>0</v>
      </c>
      <c r="Q1182" s="4" t="s">
        <v>8284</v>
      </c>
      <c r="R1182" s="17">
        <f>E1182/D1182*100</f>
        <v>11.75</v>
      </c>
      <c r="S1182">
        <f>AVERAGEIF(O:O,O1182,E:E)</f>
        <v>5735</v>
      </c>
      <c r="T1182" t="str">
        <f t="shared" si="93"/>
        <v>food</v>
      </c>
      <c r="U1182" t="str">
        <f t="shared" si="94"/>
        <v>food trucks</v>
      </c>
    </row>
    <row r="1183" spans="1:21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b">
        <f t="shared" si="90"/>
        <v>0</v>
      </c>
      <c r="G1183" s="4" t="s">
        <v>8221</v>
      </c>
      <c r="H1183" s="4" t="s">
        <v>8224</v>
      </c>
      <c r="I1183" s="4" t="s">
        <v>8246</v>
      </c>
      <c r="J1183" s="4">
        <v>1425197321</v>
      </c>
      <c r="K1183" s="13">
        <f t="shared" si="91"/>
        <v>42064.172696759262</v>
      </c>
      <c r="L1183" s="4">
        <v>1422605321</v>
      </c>
      <c r="M1183" s="13">
        <f t="shared" si="92"/>
        <v>42034.172696759262</v>
      </c>
      <c r="N1183" s="4" t="b">
        <v>0</v>
      </c>
      <c r="O1183" s="4">
        <v>3</v>
      </c>
      <c r="P1183" s="4" t="b">
        <v>0</v>
      </c>
      <c r="Q1183" s="4" t="s">
        <v>8284</v>
      </c>
      <c r="R1183" s="17">
        <f>E1183/D1183*100</f>
        <v>8.0000000000000002E-3</v>
      </c>
      <c r="S1183">
        <f>AVERAGEIF(O:O,O1183,E:E)</f>
        <v>191.76785714285714</v>
      </c>
      <c r="T1183" t="str">
        <f t="shared" si="93"/>
        <v>food</v>
      </c>
      <c r="U1183" t="str">
        <f t="shared" si="94"/>
        <v>food trucks</v>
      </c>
    </row>
    <row r="1184" spans="1:21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b">
        <f t="shared" si="90"/>
        <v>0</v>
      </c>
      <c r="G1184" s="4" t="s">
        <v>8221</v>
      </c>
      <c r="H1184" s="4" t="s">
        <v>8224</v>
      </c>
      <c r="I1184" s="4" t="s">
        <v>8246</v>
      </c>
      <c r="J1184" s="4">
        <v>1484239320</v>
      </c>
      <c r="K1184" s="13">
        <f t="shared" si="91"/>
        <v>42747.529166666667</v>
      </c>
      <c r="L1184" s="4">
        <v>1482609088</v>
      </c>
      <c r="M1184" s="13">
        <f t="shared" si="92"/>
        <v>42728.660740740743</v>
      </c>
      <c r="N1184" s="4" t="b">
        <v>0</v>
      </c>
      <c r="O1184" s="4">
        <v>4</v>
      </c>
      <c r="P1184" s="4" t="b">
        <v>0</v>
      </c>
      <c r="Q1184" s="4" t="s">
        <v>8284</v>
      </c>
      <c r="R1184" s="17">
        <f>E1184/D1184*100</f>
        <v>4.2</v>
      </c>
      <c r="S1184">
        <f>AVERAGEIF(O:O,O1184,E:E)</f>
        <v>227.77278688524589</v>
      </c>
      <c r="T1184" t="str">
        <f t="shared" si="93"/>
        <v>food</v>
      </c>
      <c r="U1184" t="str">
        <f t="shared" si="94"/>
        <v>food trucks</v>
      </c>
    </row>
    <row r="1185" spans="1:21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b">
        <f t="shared" si="90"/>
        <v>0</v>
      </c>
      <c r="G1185" s="4" t="s">
        <v>8221</v>
      </c>
      <c r="H1185" s="4" t="s">
        <v>8224</v>
      </c>
      <c r="I1185" s="4" t="s">
        <v>8246</v>
      </c>
      <c r="J1185" s="4">
        <v>1478059140</v>
      </c>
      <c r="K1185" s="13">
        <f t="shared" si="91"/>
        <v>42675.999305555561</v>
      </c>
      <c r="L1185" s="4">
        <v>1476391223</v>
      </c>
      <c r="M1185" s="13">
        <f t="shared" si="92"/>
        <v>42656.694710648146</v>
      </c>
      <c r="N1185" s="4" t="b">
        <v>0</v>
      </c>
      <c r="O1185" s="4">
        <v>3</v>
      </c>
      <c r="P1185" s="4" t="b">
        <v>0</v>
      </c>
      <c r="Q1185" s="4" t="s">
        <v>8284</v>
      </c>
      <c r="R1185" s="17">
        <f>E1185/D1185*100</f>
        <v>4</v>
      </c>
      <c r="S1185">
        <f>AVERAGEIF(O:O,O1185,E:E)</f>
        <v>191.76785714285714</v>
      </c>
      <c r="T1185" t="str">
        <f t="shared" si="93"/>
        <v>food</v>
      </c>
      <c r="U1185" t="str">
        <f t="shared" si="94"/>
        <v>food trucks</v>
      </c>
    </row>
    <row r="1186" spans="1:21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tr">
        <f t="shared" si="90"/>
        <v>successful</v>
      </c>
      <c r="G1186" s="4" t="s">
        <v>8219</v>
      </c>
      <c r="H1186" s="4" t="s">
        <v>8225</v>
      </c>
      <c r="I1186" s="4" t="s">
        <v>8247</v>
      </c>
      <c r="J1186" s="4">
        <v>1486391011</v>
      </c>
      <c r="K1186" s="13">
        <f t="shared" si="91"/>
        <v>42772.432997685188</v>
      </c>
      <c r="L1186" s="4">
        <v>1483712611</v>
      </c>
      <c r="M1186" s="13">
        <f t="shared" si="92"/>
        <v>42741.432997685188</v>
      </c>
      <c r="N1186" s="4" t="b">
        <v>0</v>
      </c>
      <c r="O1186" s="4">
        <v>375</v>
      </c>
      <c r="P1186" s="4" t="b">
        <v>1</v>
      </c>
      <c r="Q1186" s="4" t="s">
        <v>8285</v>
      </c>
      <c r="R1186" s="17">
        <f>E1186/D1186*100</f>
        <v>104.93636363636362</v>
      </c>
      <c r="S1186">
        <f>AVERAGEIF(O:O,O1186,E:E)</f>
        <v>33061.5</v>
      </c>
      <c r="T1186" t="str">
        <f t="shared" si="93"/>
        <v>photography</v>
      </c>
      <c r="U1186" t="str">
        <f t="shared" si="94"/>
        <v>photobooks</v>
      </c>
    </row>
    <row r="1187" spans="1:21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tr">
        <f t="shared" si="90"/>
        <v>successful</v>
      </c>
      <c r="G1187" s="4" t="s">
        <v>8219</v>
      </c>
      <c r="H1187" s="4" t="s">
        <v>8224</v>
      </c>
      <c r="I1187" s="4" t="s">
        <v>8246</v>
      </c>
      <c r="J1187" s="4">
        <v>1433736000</v>
      </c>
      <c r="K1187" s="13">
        <f t="shared" si="91"/>
        <v>42163.000000000007</v>
      </c>
      <c r="L1187" s="4">
        <v>1430945149</v>
      </c>
      <c r="M1187" s="13">
        <f t="shared" si="92"/>
        <v>42130.698483796303</v>
      </c>
      <c r="N1187" s="4" t="b">
        <v>0</v>
      </c>
      <c r="O1187" s="4">
        <v>111</v>
      </c>
      <c r="P1187" s="4" t="b">
        <v>1</v>
      </c>
      <c r="Q1187" s="4" t="s">
        <v>8285</v>
      </c>
      <c r="R1187" s="17">
        <f>E1187/D1187*100</f>
        <v>105.44</v>
      </c>
      <c r="S1187">
        <f>AVERAGEIF(O:O,O1187,E:E)</f>
        <v>8121.8957142857153</v>
      </c>
      <c r="T1187" t="str">
        <f t="shared" si="93"/>
        <v>photography</v>
      </c>
      <c r="U1187" t="str">
        <f t="shared" si="94"/>
        <v>photobooks</v>
      </c>
    </row>
    <row r="1188" spans="1:21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tr">
        <f t="shared" si="90"/>
        <v>successful</v>
      </c>
      <c r="G1188" s="4" t="s">
        <v>8219</v>
      </c>
      <c r="H1188" s="4" t="s">
        <v>8225</v>
      </c>
      <c r="I1188" s="4" t="s">
        <v>8247</v>
      </c>
      <c r="J1188" s="4">
        <v>1433198520</v>
      </c>
      <c r="K1188" s="13">
        <f t="shared" si="91"/>
        <v>42156.779166666667</v>
      </c>
      <c r="L1188" s="4">
        <v>1430340195</v>
      </c>
      <c r="M1188" s="13">
        <f t="shared" si="92"/>
        <v>42123.696701388886</v>
      </c>
      <c r="N1188" s="4" t="b">
        <v>0</v>
      </c>
      <c r="O1188" s="4">
        <v>123</v>
      </c>
      <c r="P1188" s="4" t="b">
        <v>1</v>
      </c>
      <c r="Q1188" s="4" t="s">
        <v>8285</v>
      </c>
      <c r="R1188" s="17">
        <f>E1188/D1188*100</f>
        <v>106.73333333333332</v>
      </c>
      <c r="S1188">
        <f>AVERAGEIF(O:O,O1188,E:E)</f>
        <v>23882.416666666668</v>
      </c>
      <c r="T1188" t="str">
        <f t="shared" si="93"/>
        <v>photography</v>
      </c>
      <c r="U1188" t="str">
        <f t="shared" si="94"/>
        <v>photobooks</v>
      </c>
    </row>
    <row r="1189" spans="1:21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tr">
        <f t="shared" si="90"/>
        <v>successful</v>
      </c>
      <c r="G1189" s="4" t="s">
        <v>8219</v>
      </c>
      <c r="H1189" s="4" t="s">
        <v>8224</v>
      </c>
      <c r="I1189" s="4" t="s">
        <v>8246</v>
      </c>
      <c r="J1189" s="4">
        <v>1431885600</v>
      </c>
      <c r="K1189" s="13">
        <f t="shared" si="91"/>
        <v>42141.583333333336</v>
      </c>
      <c r="L1189" s="4">
        <v>1429133323</v>
      </c>
      <c r="M1189" s="13">
        <f t="shared" si="92"/>
        <v>42109.728275462963</v>
      </c>
      <c r="N1189" s="4" t="b">
        <v>0</v>
      </c>
      <c r="O1189" s="4">
        <v>70</v>
      </c>
      <c r="P1189" s="4" t="b">
        <v>1</v>
      </c>
      <c r="Q1189" s="4" t="s">
        <v>8285</v>
      </c>
      <c r="R1189" s="17">
        <f>E1189/D1189*100</f>
        <v>104.12571428571428</v>
      </c>
      <c r="S1189">
        <f>AVERAGEIF(O:O,O1189,E:E)</f>
        <v>15630.539500000003</v>
      </c>
      <c r="T1189" t="str">
        <f t="shared" si="93"/>
        <v>photography</v>
      </c>
      <c r="U1189" t="str">
        <f t="shared" si="94"/>
        <v>photobooks</v>
      </c>
    </row>
    <row r="1190" spans="1:21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tr">
        <f t="shared" si="90"/>
        <v>successful</v>
      </c>
      <c r="G1190" s="4" t="s">
        <v>8219</v>
      </c>
      <c r="H1190" s="4" t="s">
        <v>8229</v>
      </c>
      <c r="I1190" s="4" t="s">
        <v>8251</v>
      </c>
      <c r="J1190" s="4">
        <v>1482943740</v>
      </c>
      <c r="K1190" s="13">
        <f t="shared" si="91"/>
        <v>42732.53402777778</v>
      </c>
      <c r="L1190" s="4">
        <v>1481129340</v>
      </c>
      <c r="M1190" s="13">
        <f t="shared" si="92"/>
        <v>42711.53402777778</v>
      </c>
      <c r="N1190" s="4" t="b">
        <v>0</v>
      </c>
      <c r="O1190" s="4">
        <v>85</v>
      </c>
      <c r="P1190" s="4" t="b">
        <v>1</v>
      </c>
      <c r="Q1190" s="4" t="s">
        <v>8285</v>
      </c>
      <c r="R1190" s="17">
        <f>E1190/D1190*100</f>
        <v>160.54999999999998</v>
      </c>
      <c r="S1190">
        <f>AVERAGEIF(O:O,O1190,E:E)</f>
        <v>5735</v>
      </c>
      <c r="T1190" t="str">
        <f t="shared" si="93"/>
        <v>photography</v>
      </c>
      <c r="U1190" t="str">
        <f t="shared" si="94"/>
        <v>photobooks</v>
      </c>
    </row>
    <row r="1191" spans="1:21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tr">
        <f t="shared" si="90"/>
        <v>successful</v>
      </c>
      <c r="G1191" s="4" t="s">
        <v>8219</v>
      </c>
      <c r="H1191" s="4" t="s">
        <v>8224</v>
      </c>
      <c r="I1191" s="4" t="s">
        <v>8246</v>
      </c>
      <c r="J1191" s="4">
        <v>1467242995</v>
      </c>
      <c r="K1191" s="13">
        <f t="shared" si="91"/>
        <v>42550.812442129631</v>
      </c>
      <c r="L1191" s="4">
        <v>1465428595</v>
      </c>
      <c r="M1191" s="13">
        <f t="shared" si="92"/>
        <v>42529.812442129631</v>
      </c>
      <c r="N1191" s="4" t="b">
        <v>0</v>
      </c>
      <c r="O1191" s="4">
        <v>86</v>
      </c>
      <c r="P1191" s="4" t="b">
        <v>1</v>
      </c>
      <c r="Q1191" s="4" t="s">
        <v>8285</v>
      </c>
      <c r="R1191" s="17">
        <f>E1191/D1191*100</f>
        <v>107.77777777777777</v>
      </c>
      <c r="S1191">
        <f>AVERAGEIF(O:O,O1191,E:E)</f>
        <v>7921.625</v>
      </c>
      <c r="T1191" t="str">
        <f t="shared" si="93"/>
        <v>photography</v>
      </c>
      <c r="U1191" t="str">
        <f t="shared" si="94"/>
        <v>photobooks</v>
      </c>
    </row>
    <row r="1192" spans="1:21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tr">
        <f t="shared" si="90"/>
        <v>successful</v>
      </c>
      <c r="G1192" s="4" t="s">
        <v>8219</v>
      </c>
      <c r="H1192" s="4" t="s">
        <v>8224</v>
      </c>
      <c r="I1192" s="4" t="s">
        <v>8246</v>
      </c>
      <c r="J1192" s="4">
        <v>1409500725</v>
      </c>
      <c r="K1192" s="13">
        <f t="shared" si="91"/>
        <v>41882.499131944445</v>
      </c>
      <c r="L1192" s="4">
        <v>1406908725</v>
      </c>
      <c r="M1192" s="13">
        <f t="shared" si="92"/>
        <v>41852.499131944445</v>
      </c>
      <c r="N1192" s="4" t="b">
        <v>0</v>
      </c>
      <c r="O1192" s="4">
        <v>13</v>
      </c>
      <c r="P1192" s="4" t="b">
        <v>1</v>
      </c>
      <c r="Q1192" s="4" t="s">
        <v>8285</v>
      </c>
      <c r="R1192" s="17">
        <f>E1192/D1192*100</f>
        <v>135</v>
      </c>
      <c r="S1192">
        <f>AVERAGEIF(O:O,O1192,E:E)</f>
        <v>969.35458333333338</v>
      </c>
      <c r="T1192" t="str">
        <f t="shared" si="93"/>
        <v>photography</v>
      </c>
      <c r="U1192" t="str">
        <f t="shared" si="94"/>
        <v>photobooks</v>
      </c>
    </row>
    <row r="1193" spans="1:21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tr">
        <f t="shared" si="90"/>
        <v>successful</v>
      </c>
      <c r="G1193" s="4" t="s">
        <v>8219</v>
      </c>
      <c r="H1193" s="4" t="s">
        <v>8224</v>
      </c>
      <c r="I1193" s="4" t="s">
        <v>8246</v>
      </c>
      <c r="J1193" s="4">
        <v>1458480560</v>
      </c>
      <c r="K1193" s="13">
        <f t="shared" si="91"/>
        <v>42449.395370370366</v>
      </c>
      <c r="L1193" s="4">
        <v>1455892160</v>
      </c>
      <c r="M1193" s="13">
        <f t="shared" si="92"/>
        <v>42419.437037037038</v>
      </c>
      <c r="N1193" s="4" t="b">
        <v>0</v>
      </c>
      <c r="O1193" s="4">
        <v>33</v>
      </c>
      <c r="P1193" s="4" t="b">
        <v>1</v>
      </c>
      <c r="Q1193" s="4" t="s">
        <v>8285</v>
      </c>
      <c r="R1193" s="17">
        <f>E1193/D1193*100</f>
        <v>109.07407407407408</v>
      </c>
      <c r="S1193">
        <f>AVERAGEIF(O:O,O1193,E:E)</f>
        <v>5887.1719354838715</v>
      </c>
      <c r="T1193" t="str">
        <f t="shared" si="93"/>
        <v>photography</v>
      </c>
      <c r="U1193" t="str">
        <f t="shared" si="94"/>
        <v>photobooks</v>
      </c>
    </row>
    <row r="1194" spans="1:21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tr">
        <f t="shared" si="90"/>
        <v>successful</v>
      </c>
      <c r="G1194" s="4" t="s">
        <v>8219</v>
      </c>
      <c r="H1194" s="4" t="s">
        <v>8225</v>
      </c>
      <c r="I1194" s="4" t="s">
        <v>8247</v>
      </c>
      <c r="J1194" s="4">
        <v>1486814978</v>
      </c>
      <c r="K1194" s="13">
        <f t="shared" si="91"/>
        <v>42777.34002314815</v>
      </c>
      <c r="L1194" s="4">
        <v>1484222978</v>
      </c>
      <c r="M1194" s="13">
        <f t="shared" si="92"/>
        <v>42747.34002314815</v>
      </c>
      <c r="N1194" s="4" t="b">
        <v>0</v>
      </c>
      <c r="O1194" s="4">
        <v>15</v>
      </c>
      <c r="P1194" s="4" t="b">
        <v>1</v>
      </c>
      <c r="Q1194" s="4" t="s">
        <v>8285</v>
      </c>
      <c r="R1194" s="17">
        <f>E1194/D1194*100</f>
        <v>290</v>
      </c>
      <c r="S1194">
        <f>AVERAGEIF(O:O,O1194,E:E)</f>
        <v>2424.782608695652</v>
      </c>
      <c r="T1194" t="str">
        <f t="shared" si="93"/>
        <v>photography</v>
      </c>
      <c r="U1194" t="str">
        <f t="shared" si="94"/>
        <v>photobooks</v>
      </c>
    </row>
    <row r="1195" spans="1:21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tr">
        <f t="shared" si="90"/>
        <v>successful</v>
      </c>
      <c r="G1195" s="4" t="s">
        <v>8219</v>
      </c>
      <c r="H1195" s="4" t="s">
        <v>8224</v>
      </c>
      <c r="I1195" s="4" t="s">
        <v>8246</v>
      </c>
      <c r="J1195" s="4">
        <v>1460223453</v>
      </c>
      <c r="K1195" s="13">
        <f t="shared" si="91"/>
        <v>42469.567743055559</v>
      </c>
      <c r="L1195" s="4">
        <v>1455043053</v>
      </c>
      <c r="M1195" s="13">
        <f t="shared" si="92"/>
        <v>42409.60940972223</v>
      </c>
      <c r="N1195" s="4" t="b">
        <v>0</v>
      </c>
      <c r="O1195" s="4">
        <v>273</v>
      </c>
      <c r="P1195" s="4" t="b">
        <v>1</v>
      </c>
      <c r="Q1195" s="4" t="s">
        <v>8285</v>
      </c>
      <c r="R1195" s="17">
        <f>E1195/D1195*100</f>
        <v>103.95714285714286</v>
      </c>
      <c r="S1195">
        <f>AVERAGEIF(O:O,O1195,E:E)</f>
        <v>21831</v>
      </c>
      <c r="T1195" t="str">
        <f t="shared" si="93"/>
        <v>photography</v>
      </c>
      <c r="U1195" t="str">
        <f t="shared" si="94"/>
        <v>photobooks</v>
      </c>
    </row>
    <row r="1196" spans="1:21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tr">
        <f t="shared" si="90"/>
        <v>successful</v>
      </c>
      <c r="G1196" s="4" t="s">
        <v>8219</v>
      </c>
      <c r="H1196" s="4" t="s">
        <v>8241</v>
      </c>
      <c r="I1196" s="4" t="s">
        <v>8249</v>
      </c>
      <c r="J1196" s="4">
        <v>1428493379</v>
      </c>
      <c r="K1196" s="13">
        <f t="shared" si="91"/>
        <v>42102.321516203701</v>
      </c>
      <c r="L1196" s="4">
        <v>1425901379</v>
      </c>
      <c r="M1196" s="13">
        <f t="shared" si="92"/>
        <v>42072.321516203701</v>
      </c>
      <c r="N1196" s="4" t="b">
        <v>0</v>
      </c>
      <c r="O1196" s="4">
        <v>714</v>
      </c>
      <c r="P1196" s="4" t="b">
        <v>1</v>
      </c>
      <c r="Q1196" s="4" t="s">
        <v>8285</v>
      </c>
      <c r="R1196" s="17">
        <f>E1196/D1196*100</f>
        <v>322.24</v>
      </c>
      <c r="S1196">
        <f>AVERAGEIF(O:O,O1196,E:E)</f>
        <v>40280</v>
      </c>
      <c r="T1196" t="str">
        <f t="shared" si="93"/>
        <v>photography</v>
      </c>
      <c r="U1196" t="str">
        <f t="shared" si="94"/>
        <v>photobooks</v>
      </c>
    </row>
    <row r="1197" spans="1:21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tr">
        <f t="shared" si="90"/>
        <v>successful</v>
      </c>
      <c r="G1197" s="4" t="s">
        <v>8219</v>
      </c>
      <c r="H1197" s="4" t="s">
        <v>8237</v>
      </c>
      <c r="I1197" s="4" t="s">
        <v>8249</v>
      </c>
      <c r="J1197" s="4">
        <v>1450602000</v>
      </c>
      <c r="K1197" s="13">
        <f t="shared" si="91"/>
        <v>42358.208333333336</v>
      </c>
      <c r="L1197" s="4">
        <v>1445415653</v>
      </c>
      <c r="M1197" s="13">
        <f t="shared" si="92"/>
        <v>42298.181168981486</v>
      </c>
      <c r="N1197" s="4" t="b">
        <v>0</v>
      </c>
      <c r="O1197" s="4">
        <v>170</v>
      </c>
      <c r="P1197" s="4" t="b">
        <v>1</v>
      </c>
      <c r="Q1197" s="4" t="s">
        <v>8285</v>
      </c>
      <c r="R1197" s="17">
        <f>E1197/D1197*100</f>
        <v>135</v>
      </c>
      <c r="S1197">
        <f>AVERAGEIF(O:O,O1197,E:E)</f>
        <v>18868.25</v>
      </c>
      <c r="T1197" t="str">
        <f t="shared" si="93"/>
        <v>photography</v>
      </c>
      <c r="U1197" t="str">
        <f t="shared" si="94"/>
        <v>photobooks</v>
      </c>
    </row>
    <row r="1198" spans="1:21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tr">
        <f t="shared" si="90"/>
        <v>successful</v>
      </c>
      <c r="G1198" s="4" t="s">
        <v>8219</v>
      </c>
      <c r="H1198" s="4" t="s">
        <v>8225</v>
      </c>
      <c r="I1198" s="4" t="s">
        <v>8247</v>
      </c>
      <c r="J1198" s="4">
        <v>1450467539</v>
      </c>
      <c r="K1198" s="13">
        <f t="shared" si="91"/>
        <v>42356.652071759258</v>
      </c>
      <c r="L1198" s="4">
        <v>1447875539</v>
      </c>
      <c r="M1198" s="13">
        <f t="shared" si="92"/>
        <v>42326.652071759258</v>
      </c>
      <c r="N1198" s="4" t="b">
        <v>0</v>
      </c>
      <c r="O1198" s="4">
        <v>512</v>
      </c>
      <c r="P1198" s="4" t="b">
        <v>1</v>
      </c>
      <c r="Q1198" s="4" t="s">
        <v>8285</v>
      </c>
      <c r="R1198" s="17">
        <f>E1198/D1198*100</f>
        <v>269.91034482758624</v>
      </c>
      <c r="S1198">
        <f>AVERAGEIF(O:O,O1198,E:E)</f>
        <v>39137</v>
      </c>
      <c r="T1198" t="str">
        <f t="shared" si="93"/>
        <v>photography</v>
      </c>
      <c r="U1198" t="str">
        <f t="shared" si="94"/>
        <v>photobooks</v>
      </c>
    </row>
    <row r="1199" spans="1:21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tr">
        <f t="shared" si="90"/>
        <v>successful</v>
      </c>
      <c r="G1199" s="4" t="s">
        <v>8219</v>
      </c>
      <c r="H1199" s="4" t="s">
        <v>8224</v>
      </c>
      <c r="I1199" s="4" t="s">
        <v>8246</v>
      </c>
      <c r="J1199" s="4">
        <v>1465797540</v>
      </c>
      <c r="K1199" s="13">
        <f t="shared" si="91"/>
        <v>42534.082638888889</v>
      </c>
      <c r="L1199" s="4">
        <v>1463155034</v>
      </c>
      <c r="M1199" s="13">
        <f t="shared" si="92"/>
        <v>42503.498078703706</v>
      </c>
      <c r="N1199" s="4" t="b">
        <v>0</v>
      </c>
      <c r="O1199" s="4">
        <v>314</v>
      </c>
      <c r="P1199" s="4" t="b">
        <v>1</v>
      </c>
      <c r="Q1199" s="4" t="s">
        <v>8285</v>
      </c>
      <c r="R1199" s="17">
        <f>E1199/D1199*100</f>
        <v>253.29333333333332</v>
      </c>
      <c r="S1199">
        <f>AVERAGEIF(O:O,O1199,E:E)</f>
        <v>33030.67</v>
      </c>
      <c r="T1199" t="str">
        <f t="shared" si="93"/>
        <v>photography</v>
      </c>
      <c r="U1199" t="str">
        <f t="shared" si="94"/>
        <v>photobooks</v>
      </c>
    </row>
    <row r="1200" spans="1:21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tr">
        <f t="shared" si="90"/>
        <v>successful</v>
      </c>
      <c r="G1200" s="4" t="s">
        <v>8219</v>
      </c>
      <c r="H1200" s="4" t="s">
        <v>8224</v>
      </c>
      <c r="I1200" s="4" t="s">
        <v>8246</v>
      </c>
      <c r="J1200" s="4">
        <v>1451530800</v>
      </c>
      <c r="K1200" s="13">
        <f t="shared" si="91"/>
        <v>42368.958333333336</v>
      </c>
      <c r="L1200" s="4">
        <v>1448463086</v>
      </c>
      <c r="M1200" s="13">
        <f t="shared" si="92"/>
        <v>42333.452384259261</v>
      </c>
      <c r="N1200" s="4" t="b">
        <v>0</v>
      </c>
      <c r="O1200" s="4">
        <v>167</v>
      </c>
      <c r="P1200" s="4" t="b">
        <v>1</v>
      </c>
      <c r="Q1200" s="4" t="s">
        <v>8285</v>
      </c>
      <c r="R1200" s="17">
        <f>E1200/D1200*100</f>
        <v>260.59999999999997</v>
      </c>
      <c r="S1200">
        <f>AVERAGEIF(O:O,O1200,E:E)</f>
        <v>11603.6625</v>
      </c>
      <c r="T1200" t="str">
        <f t="shared" si="93"/>
        <v>photography</v>
      </c>
      <c r="U1200" t="str">
        <f t="shared" si="94"/>
        <v>photobooks</v>
      </c>
    </row>
    <row r="1201" spans="1:21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tr">
        <f t="shared" si="90"/>
        <v>successful</v>
      </c>
      <c r="G1201" s="4" t="s">
        <v>8219</v>
      </c>
      <c r="H1201" s="4" t="s">
        <v>8225</v>
      </c>
      <c r="I1201" s="4" t="s">
        <v>8247</v>
      </c>
      <c r="J1201" s="4">
        <v>1436380200</v>
      </c>
      <c r="K1201" s="13">
        <f t="shared" si="91"/>
        <v>42193.604166666664</v>
      </c>
      <c r="L1201" s="4">
        <v>1433615400</v>
      </c>
      <c r="M1201" s="13">
        <f t="shared" si="92"/>
        <v>42161.604166666664</v>
      </c>
      <c r="N1201" s="4" t="b">
        <v>0</v>
      </c>
      <c r="O1201" s="4">
        <v>9</v>
      </c>
      <c r="P1201" s="4" t="b">
        <v>1</v>
      </c>
      <c r="Q1201" s="4" t="s">
        <v>8285</v>
      </c>
      <c r="R1201" s="17">
        <f>E1201/D1201*100</f>
        <v>101.31677953348381</v>
      </c>
      <c r="S1201">
        <f>AVERAGEIF(O:O,O1201,E:E)</f>
        <v>751.21245614035092</v>
      </c>
      <c r="T1201" t="str">
        <f t="shared" si="93"/>
        <v>photography</v>
      </c>
      <c r="U1201" t="str">
        <f t="shared" si="94"/>
        <v>photobooks</v>
      </c>
    </row>
    <row r="1202" spans="1:21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tr">
        <f t="shared" si="90"/>
        <v>successful</v>
      </c>
      <c r="G1202" s="4" t="s">
        <v>8219</v>
      </c>
      <c r="H1202" s="4" t="s">
        <v>8224</v>
      </c>
      <c r="I1202" s="4" t="s">
        <v>8246</v>
      </c>
      <c r="J1202" s="4">
        <v>1429183656</v>
      </c>
      <c r="K1202" s="13">
        <f t="shared" si="91"/>
        <v>42110.310833333337</v>
      </c>
      <c r="L1202" s="4">
        <v>1427369256</v>
      </c>
      <c r="M1202" s="13">
        <f t="shared" si="92"/>
        <v>42089.310833333337</v>
      </c>
      <c r="N1202" s="4" t="b">
        <v>0</v>
      </c>
      <c r="O1202" s="4">
        <v>103</v>
      </c>
      <c r="P1202" s="4" t="b">
        <v>1</v>
      </c>
      <c r="Q1202" s="4" t="s">
        <v>8285</v>
      </c>
      <c r="R1202" s="17">
        <f>E1202/D1202*100</f>
        <v>125.60416666666667</v>
      </c>
      <c r="S1202">
        <f>AVERAGEIF(O:O,O1202,E:E)</f>
        <v>13166.442857142858</v>
      </c>
      <c r="T1202" t="str">
        <f t="shared" si="93"/>
        <v>photography</v>
      </c>
      <c r="U1202" t="str">
        <f t="shared" si="94"/>
        <v>photobooks</v>
      </c>
    </row>
    <row r="1203" spans="1:21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tr">
        <f t="shared" si="90"/>
        <v>successful</v>
      </c>
      <c r="G1203" s="4" t="s">
        <v>8219</v>
      </c>
      <c r="H1203" s="4" t="s">
        <v>8225</v>
      </c>
      <c r="I1203" s="4" t="s">
        <v>8247</v>
      </c>
      <c r="J1203" s="4">
        <v>1468593246</v>
      </c>
      <c r="K1203" s="13">
        <f t="shared" si="91"/>
        <v>42566.440347222226</v>
      </c>
      <c r="L1203" s="4">
        <v>1466001246</v>
      </c>
      <c r="M1203" s="13">
        <f t="shared" si="92"/>
        <v>42536.440347222226</v>
      </c>
      <c r="N1203" s="4" t="b">
        <v>0</v>
      </c>
      <c r="O1203" s="4">
        <v>111</v>
      </c>
      <c r="P1203" s="4" t="b">
        <v>1</v>
      </c>
      <c r="Q1203" s="4" t="s">
        <v>8285</v>
      </c>
      <c r="R1203" s="17">
        <f>E1203/D1203*100</f>
        <v>102.43783333333334</v>
      </c>
      <c r="S1203">
        <f>AVERAGEIF(O:O,O1203,E:E)</f>
        <v>8121.8957142857153</v>
      </c>
      <c r="T1203" t="str">
        <f t="shared" si="93"/>
        <v>photography</v>
      </c>
      <c r="U1203" t="str">
        <f t="shared" si="94"/>
        <v>photobooks</v>
      </c>
    </row>
    <row r="1204" spans="1:21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tr">
        <f t="shared" si="90"/>
        <v>successful</v>
      </c>
      <c r="G1204" s="4" t="s">
        <v>8219</v>
      </c>
      <c r="H1204" s="4" t="s">
        <v>8226</v>
      </c>
      <c r="I1204" s="4" t="s">
        <v>8248</v>
      </c>
      <c r="J1204" s="4">
        <v>1435388154</v>
      </c>
      <c r="K1204" s="13">
        <f t="shared" si="91"/>
        <v>42182.122152777774</v>
      </c>
      <c r="L1204" s="4">
        <v>1432796154</v>
      </c>
      <c r="M1204" s="13">
        <f t="shared" si="92"/>
        <v>42152.122152777774</v>
      </c>
      <c r="N1204" s="4" t="b">
        <v>0</v>
      </c>
      <c r="O1204" s="4">
        <v>271</v>
      </c>
      <c r="P1204" s="4" t="b">
        <v>1</v>
      </c>
      <c r="Q1204" s="4" t="s">
        <v>8285</v>
      </c>
      <c r="R1204" s="17">
        <f>E1204/D1204*100</f>
        <v>199.244</v>
      </c>
      <c r="S1204">
        <f>AVERAGEIF(O:O,O1204,E:E)</f>
        <v>26165.285</v>
      </c>
      <c r="T1204" t="str">
        <f t="shared" si="93"/>
        <v>photography</v>
      </c>
      <c r="U1204" t="str">
        <f t="shared" si="94"/>
        <v>photobooks</v>
      </c>
    </row>
    <row r="1205" spans="1:21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tr">
        <f t="shared" si="90"/>
        <v>successful</v>
      </c>
      <c r="G1205" s="4" t="s">
        <v>8219</v>
      </c>
      <c r="H1205" s="4" t="s">
        <v>8224</v>
      </c>
      <c r="I1205" s="4" t="s">
        <v>8246</v>
      </c>
      <c r="J1205" s="4">
        <v>1433083527</v>
      </c>
      <c r="K1205" s="13">
        <f t="shared" si="91"/>
        <v>42155.448229166672</v>
      </c>
      <c r="L1205" s="4">
        <v>1430491527</v>
      </c>
      <c r="M1205" s="13">
        <f t="shared" si="92"/>
        <v>42125.448229166672</v>
      </c>
      <c r="N1205" s="4" t="b">
        <v>0</v>
      </c>
      <c r="O1205" s="4">
        <v>101</v>
      </c>
      <c r="P1205" s="4" t="b">
        <v>1</v>
      </c>
      <c r="Q1205" s="4" t="s">
        <v>8285</v>
      </c>
      <c r="R1205" s="17">
        <f>E1205/D1205*100</f>
        <v>102.45398773006136</v>
      </c>
      <c r="S1205">
        <f>AVERAGEIF(O:O,O1205,E:E)</f>
        <v>11721.333333333334</v>
      </c>
      <c r="T1205" t="str">
        <f t="shared" si="93"/>
        <v>photography</v>
      </c>
      <c r="U1205" t="str">
        <f t="shared" si="94"/>
        <v>photobooks</v>
      </c>
    </row>
    <row r="1206" spans="1:21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tr">
        <f t="shared" si="90"/>
        <v>successful</v>
      </c>
      <c r="G1206" s="4" t="s">
        <v>8219</v>
      </c>
      <c r="H1206" s="4" t="s">
        <v>8224</v>
      </c>
      <c r="I1206" s="4" t="s">
        <v>8246</v>
      </c>
      <c r="J1206" s="4">
        <v>1449205200</v>
      </c>
      <c r="K1206" s="13">
        <f t="shared" si="91"/>
        <v>42342.041666666664</v>
      </c>
      <c r="L1206" s="4">
        <v>1445363833</v>
      </c>
      <c r="M1206" s="13">
        <f t="shared" si="92"/>
        <v>42297.581400462965</v>
      </c>
      <c r="N1206" s="4" t="b">
        <v>0</v>
      </c>
      <c r="O1206" s="4">
        <v>57</v>
      </c>
      <c r="P1206" s="4" t="b">
        <v>1</v>
      </c>
      <c r="Q1206" s="4" t="s">
        <v>8285</v>
      </c>
      <c r="R1206" s="17">
        <f>E1206/D1206*100</f>
        <v>102.94615384615385</v>
      </c>
      <c r="S1206">
        <f>AVERAGEIF(O:O,O1206,E:E)</f>
        <v>5781.163043478261</v>
      </c>
      <c r="T1206" t="str">
        <f t="shared" si="93"/>
        <v>photography</v>
      </c>
      <c r="U1206" t="str">
        <f t="shared" si="94"/>
        <v>photobooks</v>
      </c>
    </row>
    <row r="1207" spans="1:21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tr">
        <f t="shared" si="90"/>
        <v>successful</v>
      </c>
      <c r="G1207" s="4" t="s">
        <v>8219</v>
      </c>
      <c r="H1207" s="4" t="s">
        <v>8236</v>
      </c>
      <c r="I1207" s="4" t="s">
        <v>8249</v>
      </c>
      <c r="J1207" s="4">
        <v>1434197351</v>
      </c>
      <c r="K1207" s="13">
        <f t="shared" si="91"/>
        <v>42168.33971064815</v>
      </c>
      <c r="L1207" s="4">
        <v>1431605351</v>
      </c>
      <c r="M1207" s="13">
        <f t="shared" si="92"/>
        <v>42138.33971064815</v>
      </c>
      <c r="N1207" s="4" t="b">
        <v>0</v>
      </c>
      <c r="O1207" s="4">
        <v>62</v>
      </c>
      <c r="P1207" s="4" t="b">
        <v>1</v>
      </c>
      <c r="Q1207" s="4" t="s">
        <v>8285</v>
      </c>
      <c r="R1207" s="17">
        <f>E1207/D1207*100</f>
        <v>100.86153846153847</v>
      </c>
      <c r="S1207">
        <f>AVERAGEIF(O:O,O1207,E:E)</f>
        <v>6333.2266666666674</v>
      </c>
      <c r="T1207" t="str">
        <f t="shared" si="93"/>
        <v>photography</v>
      </c>
      <c r="U1207" t="str">
        <f t="shared" si="94"/>
        <v>photobooks</v>
      </c>
    </row>
    <row r="1208" spans="1:21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tr">
        <f t="shared" si="90"/>
        <v>successful</v>
      </c>
      <c r="G1208" s="4" t="s">
        <v>8219</v>
      </c>
      <c r="H1208" s="4" t="s">
        <v>8239</v>
      </c>
      <c r="I1208" s="4" t="s">
        <v>8249</v>
      </c>
      <c r="J1208" s="4">
        <v>1489238940</v>
      </c>
      <c r="K1208" s="13">
        <f t="shared" si="91"/>
        <v>42805.395138888889</v>
      </c>
      <c r="L1208" s="4">
        <v>1486406253</v>
      </c>
      <c r="M1208" s="13">
        <f t="shared" si="92"/>
        <v>42772.60940972223</v>
      </c>
      <c r="N1208" s="4" t="b">
        <v>0</v>
      </c>
      <c r="O1208" s="4">
        <v>32</v>
      </c>
      <c r="P1208" s="4" t="b">
        <v>1</v>
      </c>
      <c r="Q1208" s="4" t="s">
        <v>8285</v>
      </c>
      <c r="R1208" s="17">
        <f>E1208/D1208*100</f>
        <v>114.99999999999999</v>
      </c>
      <c r="S1208">
        <f>AVERAGEIF(O:O,O1208,E:E)</f>
        <v>2546.9</v>
      </c>
      <c r="T1208" t="str">
        <f t="shared" si="93"/>
        <v>photography</v>
      </c>
      <c r="U1208" t="str">
        <f t="shared" si="94"/>
        <v>photobooks</v>
      </c>
    </row>
    <row r="1209" spans="1:21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tr">
        <f t="shared" si="90"/>
        <v>successful</v>
      </c>
      <c r="G1209" s="4" t="s">
        <v>8219</v>
      </c>
      <c r="H1209" s="4" t="s">
        <v>8237</v>
      </c>
      <c r="I1209" s="4" t="s">
        <v>8249</v>
      </c>
      <c r="J1209" s="4">
        <v>1459418400</v>
      </c>
      <c r="K1209" s="13">
        <f t="shared" si="91"/>
        <v>42460.250000000007</v>
      </c>
      <c r="L1209" s="4">
        <v>1456827573</v>
      </c>
      <c r="M1209" s="13">
        <f t="shared" si="92"/>
        <v>42430.26357638889</v>
      </c>
      <c r="N1209" s="4" t="b">
        <v>0</v>
      </c>
      <c r="O1209" s="4">
        <v>141</v>
      </c>
      <c r="P1209" s="4" t="b">
        <v>1</v>
      </c>
      <c r="Q1209" s="4" t="s">
        <v>8285</v>
      </c>
      <c r="R1209" s="17">
        <f>E1209/D1209*100</f>
        <v>104.16766467065868</v>
      </c>
      <c r="S1209">
        <f>AVERAGEIF(O:O,O1209,E:E)</f>
        <v>13106.166666666666</v>
      </c>
      <c r="T1209" t="str">
        <f t="shared" si="93"/>
        <v>photography</v>
      </c>
      <c r="U1209" t="str">
        <f t="shared" si="94"/>
        <v>photobooks</v>
      </c>
    </row>
    <row r="1210" spans="1:21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tr">
        <f t="shared" si="90"/>
        <v>successful</v>
      </c>
      <c r="G1210" s="4" t="s">
        <v>8219</v>
      </c>
      <c r="H1210" s="4" t="s">
        <v>8224</v>
      </c>
      <c r="I1210" s="4" t="s">
        <v>8246</v>
      </c>
      <c r="J1210" s="4">
        <v>1458835264</v>
      </c>
      <c r="K1210" s="13">
        <f t="shared" si="91"/>
        <v>42453.500740740747</v>
      </c>
      <c r="L1210" s="4">
        <v>1456246864</v>
      </c>
      <c r="M1210" s="13">
        <f t="shared" si="92"/>
        <v>42423.542407407411</v>
      </c>
      <c r="N1210" s="4" t="b">
        <v>0</v>
      </c>
      <c r="O1210" s="4">
        <v>75</v>
      </c>
      <c r="P1210" s="4" t="b">
        <v>1</v>
      </c>
      <c r="Q1210" s="4" t="s">
        <v>8285</v>
      </c>
      <c r="R1210" s="17">
        <f>E1210/D1210*100</f>
        <v>155.29999999999998</v>
      </c>
      <c r="S1210">
        <f>AVERAGEIF(O:O,O1210,E:E)</f>
        <v>6039.7753846153846</v>
      </c>
      <c r="T1210" t="str">
        <f t="shared" si="93"/>
        <v>photography</v>
      </c>
      <c r="U1210" t="str">
        <f t="shared" si="94"/>
        <v>photobooks</v>
      </c>
    </row>
    <row r="1211" spans="1:21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tr">
        <f t="shared" si="90"/>
        <v>successful</v>
      </c>
      <c r="G1211" s="4" t="s">
        <v>8219</v>
      </c>
      <c r="H1211" s="4" t="s">
        <v>8224</v>
      </c>
      <c r="I1211" s="4" t="s">
        <v>8246</v>
      </c>
      <c r="J1211" s="4">
        <v>1488053905</v>
      </c>
      <c r="K1211" s="13">
        <f t="shared" si="91"/>
        <v>42791.679456018523</v>
      </c>
      <c r="L1211" s="4">
        <v>1485461905</v>
      </c>
      <c r="M1211" s="13">
        <f t="shared" si="92"/>
        <v>42761.679456018523</v>
      </c>
      <c r="N1211" s="4" t="b">
        <v>0</v>
      </c>
      <c r="O1211" s="4">
        <v>46</v>
      </c>
      <c r="P1211" s="4" t="b">
        <v>1</v>
      </c>
      <c r="Q1211" s="4" t="s">
        <v>8285</v>
      </c>
      <c r="R1211" s="17">
        <f>E1211/D1211*100</f>
        <v>106</v>
      </c>
      <c r="S1211">
        <f>AVERAGEIF(O:O,O1211,E:E)</f>
        <v>4256.6611999999996</v>
      </c>
      <c r="T1211" t="str">
        <f t="shared" si="93"/>
        <v>photography</v>
      </c>
      <c r="U1211" t="str">
        <f t="shared" si="94"/>
        <v>photobooks</v>
      </c>
    </row>
    <row r="1212" spans="1:21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tr">
        <f t="shared" si="90"/>
        <v>successful</v>
      </c>
      <c r="G1212" s="4" t="s">
        <v>8219</v>
      </c>
      <c r="H1212" s="4" t="s">
        <v>8235</v>
      </c>
      <c r="I1212" s="4" t="s">
        <v>8255</v>
      </c>
      <c r="J1212" s="4">
        <v>1433106000</v>
      </c>
      <c r="K1212" s="13">
        <f t="shared" si="91"/>
        <v>42155.708333333336</v>
      </c>
      <c r="L1212" s="4">
        <v>1431124572</v>
      </c>
      <c r="M1212" s="13">
        <f t="shared" si="92"/>
        <v>42132.775138888894</v>
      </c>
      <c r="N1212" s="4" t="b">
        <v>0</v>
      </c>
      <c r="O1212" s="4">
        <v>103</v>
      </c>
      <c r="P1212" s="4" t="b">
        <v>1</v>
      </c>
      <c r="Q1212" s="4" t="s">
        <v>8285</v>
      </c>
      <c r="R1212" s="17">
        <f>E1212/D1212*100</f>
        <v>254.31499999999997</v>
      </c>
      <c r="S1212">
        <f>AVERAGEIF(O:O,O1212,E:E)</f>
        <v>13166.442857142858</v>
      </c>
      <c r="T1212" t="str">
        <f t="shared" si="93"/>
        <v>photography</v>
      </c>
      <c r="U1212" t="str">
        <f t="shared" si="94"/>
        <v>photobooks</v>
      </c>
    </row>
    <row r="1213" spans="1:21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tr">
        <f t="shared" si="90"/>
        <v>successful</v>
      </c>
      <c r="G1213" s="4" t="s">
        <v>8219</v>
      </c>
      <c r="H1213" s="4" t="s">
        <v>8229</v>
      </c>
      <c r="I1213" s="4" t="s">
        <v>8251</v>
      </c>
      <c r="J1213" s="4">
        <v>1465505261</v>
      </c>
      <c r="K1213" s="13">
        <f t="shared" si="91"/>
        <v>42530.699780092596</v>
      </c>
      <c r="L1213" s="4">
        <v>1464209261</v>
      </c>
      <c r="M1213" s="13">
        <f t="shared" si="92"/>
        <v>42515.699780092596</v>
      </c>
      <c r="N1213" s="4" t="b">
        <v>0</v>
      </c>
      <c r="O1213" s="4">
        <v>6</v>
      </c>
      <c r="P1213" s="4" t="b">
        <v>1</v>
      </c>
      <c r="Q1213" s="4" t="s">
        <v>8285</v>
      </c>
      <c r="R1213" s="17">
        <f>E1213/D1213*100</f>
        <v>101.1</v>
      </c>
      <c r="S1213">
        <f>AVERAGEIF(O:O,O1213,E:E)</f>
        <v>740.04042857142861</v>
      </c>
      <c r="T1213" t="str">
        <f t="shared" si="93"/>
        <v>photography</v>
      </c>
      <c r="U1213" t="str">
        <f t="shared" si="94"/>
        <v>photobooks</v>
      </c>
    </row>
    <row r="1214" spans="1:21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tr">
        <f t="shared" si="90"/>
        <v>successful</v>
      </c>
      <c r="G1214" s="4" t="s">
        <v>8219</v>
      </c>
      <c r="H1214" s="4" t="s">
        <v>8224</v>
      </c>
      <c r="I1214" s="4" t="s">
        <v>8246</v>
      </c>
      <c r="J1214" s="4">
        <v>1448586000</v>
      </c>
      <c r="K1214" s="13">
        <f t="shared" si="91"/>
        <v>42334.875000000007</v>
      </c>
      <c r="L1214" s="4">
        <v>1447195695</v>
      </c>
      <c r="M1214" s="13">
        <f t="shared" si="92"/>
        <v>42318.783506944448</v>
      </c>
      <c r="N1214" s="4" t="b">
        <v>0</v>
      </c>
      <c r="O1214" s="4">
        <v>83</v>
      </c>
      <c r="P1214" s="4" t="b">
        <v>1</v>
      </c>
      <c r="Q1214" s="4" t="s">
        <v>8285</v>
      </c>
      <c r="R1214" s="17">
        <f>E1214/D1214*100</f>
        <v>129.04</v>
      </c>
      <c r="S1214">
        <f>AVERAGEIF(O:O,O1214,E:E)</f>
        <v>4174.1111111111113</v>
      </c>
      <c r="T1214" t="str">
        <f t="shared" si="93"/>
        <v>photography</v>
      </c>
      <c r="U1214" t="str">
        <f t="shared" si="94"/>
        <v>photobooks</v>
      </c>
    </row>
    <row r="1215" spans="1:21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tr">
        <f t="shared" si="90"/>
        <v>successful</v>
      </c>
      <c r="G1215" s="4" t="s">
        <v>8219</v>
      </c>
      <c r="H1215" s="4" t="s">
        <v>8225</v>
      </c>
      <c r="I1215" s="4" t="s">
        <v>8247</v>
      </c>
      <c r="J1215" s="4">
        <v>1485886100</v>
      </c>
      <c r="K1215" s="13">
        <f t="shared" si="91"/>
        <v>42766.589120370372</v>
      </c>
      <c r="L1215" s="4">
        <v>1482862100</v>
      </c>
      <c r="M1215" s="13">
        <f t="shared" si="92"/>
        <v>42731.589120370372</v>
      </c>
      <c r="N1215" s="4" t="b">
        <v>0</v>
      </c>
      <c r="O1215" s="4">
        <v>108</v>
      </c>
      <c r="P1215" s="4" t="b">
        <v>1</v>
      </c>
      <c r="Q1215" s="4" t="s">
        <v>8285</v>
      </c>
      <c r="R1215" s="17">
        <f>E1215/D1215*100</f>
        <v>102.23076923076924</v>
      </c>
      <c r="S1215">
        <f>AVERAGEIF(O:O,O1215,E:E)</f>
        <v>7348.954999999999</v>
      </c>
      <c r="T1215" t="str">
        <f t="shared" si="93"/>
        <v>photography</v>
      </c>
      <c r="U1215" t="str">
        <f t="shared" si="94"/>
        <v>photobooks</v>
      </c>
    </row>
    <row r="1216" spans="1:21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tr">
        <f t="shared" si="90"/>
        <v>successful</v>
      </c>
      <c r="G1216" s="4" t="s">
        <v>8219</v>
      </c>
      <c r="H1216" s="4" t="s">
        <v>8224</v>
      </c>
      <c r="I1216" s="4" t="s">
        <v>8246</v>
      </c>
      <c r="J1216" s="4">
        <v>1433880605</v>
      </c>
      <c r="K1216" s="13">
        <f t="shared" si="91"/>
        <v>42164.673668981479</v>
      </c>
      <c r="L1216" s="4">
        <v>1428696605</v>
      </c>
      <c r="M1216" s="13">
        <f t="shared" si="92"/>
        <v>42104.673668981479</v>
      </c>
      <c r="N1216" s="4" t="b">
        <v>0</v>
      </c>
      <c r="O1216" s="4">
        <v>25</v>
      </c>
      <c r="P1216" s="4" t="b">
        <v>1</v>
      </c>
      <c r="Q1216" s="4" t="s">
        <v>8285</v>
      </c>
      <c r="R1216" s="17">
        <f>E1216/D1216*100</f>
        <v>131.80000000000001</v>
      </c>
      <c r="S1216">
        <f>AVERAGEIF(O:O,O1216,E:E)</f>
        <v>1634.83275</v>
      </c>
      <c r="T1216" t="str">
        <f t="shared" si="93"/>
        <v>photography</v>
      </c>
      <c r="U1216" t="str">
        <f t="shared" si="94"/>
        <v>photobooks</v>
      </c>
    </row>
    <row r="1217" spans="1:21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tr">
        <f t="shared" si="90"/>
        <v>successful</v>
      </c>
      <c r="G1217" s="4" t="s">
        <v>8219</v>
      </c>
      <c r="H1217" s="4" t="s">
        <v>8224</v>
      </c>
      <c r="I1217" s="4" t="s">
        <v>8246</v>
      </c>
      <c r="J1217" s="4">
        <v>1401487756</v>
      </c>
      <c r="K1217" s="13">
        <f t="shared" si="91"/>
        <v>41789.756435185183</v>
      </c>
      <c r="L1217" s="4">
        <v>1398895756</v>
      </c>
      <c r="M1217" s="13">
        <f t="shared" si="92"/>
        <v>41759.756435185183</v>
      </c>
      <c r="N1217" s="4" t="b">
        <v>0</v>
      </c>
      <c r="O1217" s="4">
        <v>549</v>
      </c>
      <c r="P1217" s="4" t="b">
        <v>1</v>
      </c>
      <c r="Q1217" s="4" t="s">
        <v>8285</v>
      </c>
      <c r="R1217" s="17">
        <f>E1217/D1217*100</f>
        <v>786.0802000000001</v>
      </c>
      <c r="S1217">
        <f>AVERAGEIF(O:O,O1217,E:E)</f>
        <v>39304.01</v>
      </c>
      <c r="T1217" t="str">
        <f t="shared" si="93"/>
        <v>photography</v>
      </c>
      <c r="U1217" t="str">
        <f t="shared" si="94"/>
        <v>photobooks</v>
      </c>
    </row>
    <row r="1218" spans="1:21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tr">
        <f t="shared" si="90"/>
        <v>successful</v>
      </c>
      <c r="G1218" s="4" t="s">
        <v>8219</v>
      </c>
      <c r="H1218" s="4" t="s">
        <v>8224</v>
      </c>
      <c r="I1218" s="4" t="s">
        <v>8246</v>
      </c>
      <c r="J1218" s="4">
        <v>1443826980</v>
      </c>
      <c r="K1218" s="13">
        <f t="shared" si="91"/>
        <v>42279.793750000004</v>
      </c>
      <c r="L1218" s="4">
        <v>1441032457</v>
      </c>
      <c r="M1218" s="13">
        <f t="shared" si="92"/>
        <v>42247.449733796304</v>
      </c>
      <c r="N1218" s="4" t="b">
        <v>0</v>
      </c>
      <c r="O1218" s="4">
        <v>222</v>
      </c>
      <c r="P1218" s="4" t="b">
        <v>1</v>
      </c>
      <c r="Q1218" s="4" t="s">
        <v>8285</v>
      </c>
      <c r="R1218" s="17">
        <f>E1218/D1218*100</f>
        <v>145.70000000000002</v>
      </c>
      <c r="S1218">
        <f>AVERAGEIF(O:O,O1218,E:E)</f>
        <v>19101.5</v>
      </c>
      <c r="T1218" t="str">
        <f t="shared" si="93"/>
        <v>photography</v>
      </c>
      <c r="U1218" t="str">
        <f t="shared" si="94"/>
        <v>photobooks</v>
      </c>
    </row>
    <row r="1219" spans="1:21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tr">
        <f t="shared" ref="F1219:F1282" si="95">IF(E1219&gt;=D1219,"successful")</f>
        <v>successful</v>
      </c>
      <c r="G1219" s="4" t="s">
        <v>8219</v>
      </c>
      <c r="H1219" s="4" t="s">
        <v>8224</v>
      </c>
      <c r="I1219" s="4" t="s">
        <v>8246</v>
      </c>
      <c r="J1219" s="4">
        <v>1468524340</v>
      </c>
      <c r="K1219" s="13">
        <f t="shared" ref="K1219:K1282" si="96">(J1219/60)/60/24+DATE(1970,1,1)+(-4/24)</f>
        <v>42565.642824074072</v>
      </c>
      <c r="L1219" s="4">
        <v>1465932340</v>
      </c>
      <c r="M1219" s="13">
        <f t="shared" ref="M1219:M1282" si="97">(L1219/60)/60/24+DATE(1970,1,1)+(-4/24)</f>
        <v>42535.642824074072</v>
      </c>
      <c r="N1219" s="4" t="b">
        <v>0</v>
      </c>
      <c r="O1219" s="4">
        <v>183</v>
      </c>
      <c r="P1219" s="4" t="b">
        <v>1</v>
      </c>
      <c r="Q1219" s="4" t="s">
        <v>8285</v>
      </c>
      <c r="R1219" s="17">
        <f>E1219/D1219*100</f>
        <v>102.60000000000001</v>
      </c>
      <c r="S1219">
        <f>AVERAGEIF(O:O,O1219,E:E)</f>
        <v>14542.605</v>
      </c>
      <c r="T1219" t="str">
        <f t="shared" ref="T1219:T1282" si="98">LEFT(Q1219,FIND("/",Q1219)-1)</f>
        <v>photography</v>
      </c>
      <c r="U1219" t="str">
        <f t="shared" ref="U1219:U1282" si="99">RIGHT(Q1219,LEN(Q1219)-FIND("/",Q1219))</f>
        <v>photobooks</v>
      </c>
    </row>
    <row r="1220" spans="1:21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tr">
        <f t="shared" si="95"/>
        <v>successful</v>
      </c>
      <c r="G1220" s="4" t="s">
        <v>8219</v>
      </c>
      <c r="H1220" s="4" t="s">
        <v>8224</v>
      </c>
      <c r="I1220" s="4" t="s">
        <v>8246</v>
      </c>
      <c r="J1220" s="4">
        <v>1446346800</v>
      </c>
      <c r="K1220" s="13">
        <f t="shared" si="96"/>
        <v>42308.958333333336</v>
      </c>
      <c r="L1220" s="4">
        <v>1443714800</v>
      </c>
      <c r="M1220" s="13">
        <f t="shared" si="97"/>
        <v>42278.495370370372</v>
      </c>
      <c r="N1220" s="4" t="b">
        <v>0</v>
      </c>
      <c r="O1220" s="4">
        <v>89</v>
      </c>
      <c r="P1220" s="4" t="b">
        <v>1</v>
      </c>
      <c r="Q1220" s="4" t="s">
        <v>8285</v>
      </c>
      <c r="R1220" s="17">
        <f>E1220/D1220*100</f>
        <v>172.27777777777777</v>
      </c>
      <c r="S1220">
        <f>AVERAGEIF(O:O,O1220,E:E)</f>
        <v>8175.8975</v>
      </c>
      <c r="T1220" t="str">
        <f t="shared" si="98"/>
        <v>photography</v>
      </c>
      <c r="U1220" t="str">
        <f t="shared" si="99"/>
        <v>photobooks</v>
      </c>
    </row>
    <row r="1221" spans="1:21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tr">
        <f t="shared" si="95"/>
        <v>successful</v>
      </c>
      <c r="G1221" s="4" t="s">
        <v>8219</v>
      </c>
      <c r="H1221" s="4" t="s">
        <v>8224</v>
      </c>
      <c r="I1221" s="4" t="s">
        <v>8246</v>
      </c>
      <c r="J1221" s="4">
        <v>1476961513</v>
      </c>
      <c r="K1221" s="13">
        <f t="shared" si="96"/>
        <v>42663.295289351852</v>
      </c>
      <c r="L1221" s="4">
        <v>1474369513</v>
      </c>
      <c r="M1221" s="13">
        <f t="shared" si="97"/>
        <v>42633.295289351852</v>
      </c>
      <c r="N1221" s="4" t="b">
        <v>0</v>
      </c>
      <c r="O1221" s="4">
        <v>253</v>
      </c>
      <c r="P1221" s="4" t="b">
        <v>1</v>
      </c>
      <c r="Q1221" s="4" t="s">
        <v>8285</v>
      </c>
      <c r="R1221" s="17">
        <f>E1221/D1221*100</f>
        <v>159.16819571865443</v>
      </c>
      <c r="S1221">
        <f>AVERAGEIF(O:O,O1221,E:E)</f>
        <v>33258.113333333335</v>
      </c>
      <c r="T1221" t="str">
        <f t="shared" si="98"/>
        <v>photography</v>
      </c>
      <c r="U1221" t="str">
        <f t="shared" si="99"/>
        <v>photobooks</v>
      </c>
    </row>
    <row r="1222" spans="1:21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tr">
        <f t="shared" si="95"/>
        <v>successful</v>
      </c>
      <c r="G1222" s="4" t="s">
        <v>8219</v>
      </c>
      <c r="H1222" s="4" t="s">
        <v>8236</v>
      </c>
      <c r="I1222" s="4" t="s">
        <v>8249</v>
      </c>
      <c r="J1222" s="4">
        <v>1440515112</v>
      </c>
      <c r="K1222" s="13">
        <f t="shared" si="96"/>
        <v>42241.461944444447</v>
      </c>
      <c r="L1222" s="4">
        <v>1437923112</v>
      </c>
      <c r="M1222" s="13">
        <f t="shared" si="97"/>
        <v>42211.461944444447</v>
      </c>
      <c r="N1222" s="4" t="b">
        <v>0</v>
      </c>
      <c r="O1222" s="4">
        <v>140</v>
      </c>
      <c r="P1222" s="4" t="b">
        <v>1</v>
      </c>
      <c r="Q1222" s="4" t="s">
        <v>8285</v>
      </c>
      <c r="R1222" s="17">
        <f>E1222/D1222*100</f>
        <v>103.76666666666668</v>
      </c>
      <c r="S1222">
        <f>AVERAGEIF(O:O,O1222,E:E)</f>
        <v>12203.018749999999</v>
      </c>
      <c r="T1222" t="str">
        <f t="shared" si="98"/>
        <v>photography</v>
      </c>
      <c r="U1222" t="str">
        <f t="shared" si="99"/>
        <v>photobooks</v>
      </c>
    </row>
    <row r="1223" spans="1:21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tr">
        <f t="shared" si="95"/>
        <v>successful</v>
      </c>
      <c r="G1223" s="4" t="s">
        <v>8219</v>
      </c>
      <c r="H1223" s="4" t="s">
        <v>8225</v>
      </c>
      <c r="I1223" s="4" t="s">
        <v>8247</v>
      </c>
      <c r="J1223" s="4">
        <v>1480809600</v>
      </c>
      <c r="K1223" s="13">
        <f t="shared" si="96"/>
        <v>42707.833333333336</v>
      </c>
      <c r="L1223" s="4">
        <v>1478431488</v>
      </c>
      <c r="M1223" s="13">
        <f t="shared" si="97"/>
        <v>42680.308888888896</v>
      </c>
      <c r="N1223" s="4" t="b">
        <v>0</v>
      </c>
      <c r="O1223" s="4">
        <v>103</v>
      </c>
      <c r="P1223" s="4" t="b">
        <v>1</v>
      </c>
      <c r="Q1223" s="4" t="s">
        <v>8285</v>
      </c>
      <c r="R1223" s="17">
        <f>E1223/D1223*100</f>
        <v>111.40954545454547</v>
      </c>
      <c r="S1223">
        <f>AVERAGEIF(O:O,O1223,E:E)</f>
        <v>13166.442857142858</v>
      </c>
      <c r="T1223" t="str">
        <f t="shared" si="98"/>
        <v>photography</v>
      </c>
      <c r="U1223" t="str">
        <f t="shared" si="99"/>
        <v>photobooks</v>
      </c>
    </row>
    <row r="1224" spans="1:21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tr">
        <f t="shared" si="95"/>
        <v>successful</v>
      </c>
      <c r="G1224" s="4" t="s">
        <v>8219</v>
      </c>
      <c r="H1224" s="4" t="s">
        <v>8229</v>
      </c>
      <c r="I1224" s="4" t="s">
        <v>8251</v>
      </c>
      <c r="J1224" s="4">
        <v>1459483200</v>
      </c>
      <c r="K1224" s="13">
        <f t="shared" si="96"/>
        <v>42461.000000000007</v>
      </c>
      <c r="L1224" s="4">
        <v>1456852647</v>
      </c>
      <c r="M1224" s="13">
        <f t="shared" si="97"/>
        <v>42430.553784722222</v>
      </c>
      <c r="N1224" s="4" t="b">
        <v>0</v>
      </c>
      <c r="O1224" s="4">
        <v>138</v>
      </c>
      <c r="P1224" s="4" t="b">
        <v>1</v>
      </c>
      <c r="Q1224" s="4" t="s">
        <v>8285</v>
      </c>
      <c r="R1224" s="17">
        <f>E1224/D1224*100</f>
        <v>280.375</v>
      </c>
      <c r="S1224">
        <f>AVERAGEIF(O:O,O1224,E:E)</f>
        <v>11215</v>
      </c>
      <c r="T1224" t="str">
        <f t="shared" si="98"/>
        <v>photography</v>
      </c>
      <c r="U1224" t="str">
        <f t="shared" si="99"/>
        <v>photobooks</v>
      </c>
    </row>
    <row r="1225" spans="1:21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tr">
        <f t="shared" si="95"/>
        <v>successful</v>
      </c>
      <c r="G1225" s="4" t="s">
        <v>8219</v>
      </c>
      <c r="H1225" s="4" t="s">
        <v>8224</v>
      </c>
      <c r="I1225" s="4" t="s">
        <v>8246</v>
      </c>
      <c r="J1225" s="4">
        <v>1478754909</v>
      </c>
      <c r="K1225" s="13">
        <f t="shared" si="96"/>
        <v>42684.052187500005</v>
      </c>
      <c r="L1225" s="4">
        <v>1476159309</v>
      </c>
      <c r="M1225" s="13">
        <f t="shared" si="97"/>
        <v>42654.010520833333</v>
      </c>
      <c r="N1225" s="4" t="b">
        <v>0</v>
      </c>
      <c r="O1225" s="4">
        <v>191</v>
      </c>
      <c r="P1225" s="4" t="b">
        <v>1</v>
      </c>
      <c r="Q1225" s="4" t="s">
        <v>8285</v>
      </c>
      <c r="R1225" s="17">
        <f>E1225/D1225*100</f>
        <v>112.10606060606061</v>
      </c>
      <c r="S1225">
        <f>AVERAGEIF(O:O,O1225,E:E)</f>
        <v>18835.238000000001</v>
      </c>
      <c r="T1225" t="str">
        <f t="shared" si="98"/>
        <v>photography</v>
      </c>
      <c r="U1225" t="str">
        <f t="shared" si="99"/>
        <v>photobooks</v>
      </c>
    </row>
    <row r="1226" spans="1:21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b">
        <f t="shared" si="95"/>
        <v>0</v>
      </c>
      <c r="G1226" s="4" t="s">
        <v>8220</v>
      </c>
      <c r="H1226" s="4" t="s">
        <v>8224</v>
      </c>
      <c r="I1226" s="4" t="s">
        <v>8246</v>
      </c>
      <c r="J1226" s="4">
        <v>1402060302</v>
      </c>
      <c r="K1226" s="13">
        <f t="shared" si="96"/>
        <v>41796.383125</v>
      </c>
      <c r="L1226" s="4">
        <v>1396876302</v>
      </c>
      <c r="M1226" s="13">
        <f t="shared" si="97"/>
        <v>41736.383125</v>
      </c>
      <c r="N1226" s="4" t="b">
        <v>0</v>
      </c>
      <c r="O1226" s="4">
        <v>18</v>
      </c>
      <c r="P1226" s="4" t="b">
        <v>0</v>
      </c>
      <c r="Q1226" s="4" t="s">
        <v>8286</v>
      </c>
      <c r="R1226" s="17">
        <f>E1226/D1226*100</f>
        <v>7.0666666666666673</v>
      </c>
      <c r="S1226">
        <f>AVERAGEIF(O:O,O1226,E:E)</f>
        <v>1443.423</v>
      </c>
      <c r="T1226" t="str">
        <f t="shared" si="98"/>
        <v>music</v>
      </c>
      <c r="U1226" t="str">
        <f t="shared" si="99"/>
        <v>world music</v>
      </c>
    </row>
    <row r="1227" spans="1:21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b">
        <f t="shared" si="95"/>
        <v>0</v>
      </c>
      <c r="G1227" s="4" t="s">
        <v>8220</v>
      </c>
      <c r="H1227" s="4" t="s">
        <v>8224</v>
      </c>
      <c r="I1227" s="4" t="s">
        <v>8246</v>
      </c>
      <c r="J1227" s="4">
        <v>1382478278</v>
      </c>
      <c r="K1227" s="13">
        <f t="shared" si="96"/>
        <v>41569.739328703705</v>
      </c>
      <c r="L1227" s="4">
        <v>1377294278</v>
      </c>
      <c r="M1227" s="13">
        <f t="shared" si="97"/>
        <v>41509.739328703705</v>
      </c>
      <c r="N1227" s="4" t="b">
        <v>0</v>
      </c>
      <c r="O1227" s="4">
        <v>3</v>
      </c>
      <c r="P1227" s="4" t="b">
        <v>0</v>
      </c>
      <c r="Q1227" s="4" t="s">
        <v>8286</v>
      </c>
      <c r="R1227" s="17">
        <f>E1227/D1227*100</f>
        <v>4.3999999999999995</v>
      </c>
      <c r="S1227">
        <f>AVERAGEIF(O:O,O1227,E:E)</f>
        <v>191.76785714285714</v>
      </c>
      <c r="T1227" t="str">
        <f t="shared" si="98"/>
        <v>music</v>
      </c>
      <c r="U1227" t="str">
        <f t="shared" si="99"/>
        <v>world music</v>
      </c>
    </row>
    <row r="1228" spans="1:21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b">
        <f t="shared" si="95"/>
        <v>0</v>
      </c>
      <c r="G1228" s="4" t="s">
        <v>8220</v>
      </c>
      <c r="H1228" s="4" t="s">
        <v>8224</v>
      </c>
      <c r="I1228" s="4" t="s">
        <v>8246</v>
      </c>
      <c r="J1228" s="4">
        <v>1398042000</v>
      </c>
      <c r="K1228" s="13">
        <f t="shared" si="96"/>
        <v>41749.875</v>
      </c>
      <c r="L1228" s="4">
        <v>1395089981</v>
      </c>
      <c r="M1228" s="13">
        <f t="shared" si="97"/>
        <v>41715.708113425928</v>
      </c>
      <c r="N1228" s="4" t="b">
        <v>0</v>
      </c>
      <c r="O1228" s="4">
        <v>40</v>
      </c>
      <c r="P1228" s="4" t="b">
        <v>0</v>
      </c>
      <c r="Q1228" s="4" t="s">
        <v>8286</v>
      </c>
      <c r="R1228" s="17">
        <f>E1228/D1228*100</f>
        <v>3.8739999999999997</v>
      </c>
      <c r="S1228">
        <f>AVERAGEIF(O:O,O1228,E:E)</f>
        <v>3923.4666666666667</v>
      </c>
      <c r="T1228" t="str">
        <f t="shared" si="98"/>
        <v>music</v>
      </c>
      <c r="U1228" t="str">
        <f t="shared" si="99"/>
        <v>world music</v>
      </c>
    </row>
    <row r="1229" spans="1:21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b">
        <f t="shared" si="95"/>
        <v>0</v>
      </c>
      <c r="G1229" s="4" t="s">
        <v>8220</v>
      </c>
      <c r="H1229" s="4" t="s">
        <v>8224</v>
      </c>
      <c r="I1229" s="4" t="s">
        <v>8246</v>
      </c>
      <c r="J1229" s="4">
        <v>1407394800</v>
      </c>
      <c r="K1229" s="13">
        <f t="shared" si="96"/>
        <v>41858.125</v>
      </c>
      <c r="L1229" s="4">
        <v>1404770616</v>
      </c>
      <c r="M1229" s="13">
        <f t="shared" si="97"/>
        <v>41827.752500000002</v>
      </c>
      <c r="N1229" s="4" t="b">
        <v>0</v>
      </c>
      <c r="O1229" s="4">
        <v>0</v>
      </c>
      <c r="P1229" s="4" t="b">
        <v>0</v>
      </c>
      <c r="Q1229" s="4" t="s">
        <v>8286</v>
      </c>
      <c r="R1229" s="17">
        <f>E1229/D1229*100</f>
        <v>0</v>
      </c>
      <c r="S1229">
        <f>AVERAGEIF(O:O,O1229,E:E)</f>
        <v>0</v>
      </c>
      <c r="T1229" t="str">
        <f t="shared" si="98"/>
        <v>music</v>
      </c>
      <c r="U1229" t="str">
        <f t="shared" si="99"/>
        <v>world music</v>
      </c>
    </row>
    <row r="1230" spans="1:21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b">
        <f t="shared" si="95"/>
        <v>0</v>
      </c>
      <c r="G1230" s="4" t="s">
        <v>8220</v>
      </c>
      <c r="H1230" s="4" t="s">
        <v>8224</v>
      </c>
      <c r="I1230" s="4" t="s">
        <v>8246</v>
      </c>
      <c r="J1230" s="4">
        <v>1317231008</v>
      </c>
      <c r="K1230" s="13">
        <f t="shared" si="96"/>
        <v>40814.562592592592</v>
      </c>
      <c r="L1230" s="4">
        <v>1312047008</v>
      </c>
      <c r="M1230" s="13">
        <f t="shared" si="97"/>
        <v>40754.562592592592</v>
      </c>
      <c r="N1230" s="4" t="b">
        <v>0</v>
      </c>
      <c r="O1230" s="4">
        <v>24</v>
      </c>
      <c r="P1230" s="4" t="b">
        <v>0</v>
      </c>
      <c r="Q1230" s="4" t="s">
        <v>8286</v>
      </c>
      <c r="R1230" s="17">
        <f>E1230/D1230*100</f>
        <v>29.299999999999997</v>
      </c>
      <c r="S1230">
        <f>AVERAGEIF(O:O,O1230,E:E)</f>
        <v>1764.2944117647057</v>
      </c>
      <c r="T1230" t="str">
        <f t="shared" si="98"/>
        <v>music</v>
      </c>
      <c r="U1230" t="str">
        <f t="shared" si="99"/>
        <v>world music</v>
      </c>
    </row>
    <row r="1231" spans="1:21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b">
        <f t="shared" si="95"/>
        <v>0</v>
      </c>
      <c r="G1231" s="4" t="s">
        <v>8220</v>
      </c>
      <c r="H1231" s="4" t="s">
        <v>8224</v>
      </c>
      <c r="I1231" s="4" t="s">
        <v>8246</v>
      </c>
      <c r="J1231" s="4">
        <v>1334592000</v>
      </c>
      <c r="K1231" s="13">
        <f t="shared" si="96"/>
        <v>41015.5</v>
      </c>
      <c r="L1231" s="4">
        <v>1331982127</v>
      </c>
      <c r="M1231" s="13">
        <f t="shared" si="97"/>
        <v>40985.293136574073</v>
      </c>
      <c r="N1231" s="4" t="b">
        <v>0</v>
      </c>
      <c r="O1231" s="4">
        <v>1</v>
      </c>
      <c r="P1231" s="4" t="b">
        <v>0</v>
      </c>
      <c r="Q1231" s="4" t="s">
        <v>8286</v>
      </c>
      <c r="R1231" s="17">
        <f>E1231/D1231*100</f>
        <v>0.90909090909090906</v>
      </c>
      <c r="S1231">
        <f>AVERAGEIF(O:O,O1231,E:E)</f>
        <v>50.223295454545458</v>
      </c>
      <c r="T1231" t="str">
        <f t="shared" si="98"/>
        <v>music</v>
      </c>
      <c r="U1231" t="str">
        <f t="shared" si="99"/>
        <v>world music</v>
      </c>
    </row>
    <row r="1232" spans="1:21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b">
        <f t="shared" si="95"/>
        <v>0</v>
      </c>
      <c r="G1232" s="4" t="s">
        <v>8220</v>
      </c>
      <c r="H1232" s="4" t="s">
        <v>8224</v>
      </c>
      <c r="I1232" s="4" t="s">
        <v>8246</v>
      </c>
      <c r="J1232" s="4">
        <v>1298589630</v>
      </c>
      <c r="K1232" s="13">
        <f t="shared" si="96"/>
        <v>40598.805902777778</v>
      </c>
      <c r="L1232" s="4">
        <v>1295997630</v>
      </c>
      <c r="M1232" s="13">
        <f t="shared" si="97"/>
        <v>40568.805902777778</v>
      </c>
      <c r="N1232" s="4" t="b">
        <v>0</v>
      </c>
      <c r="O1232" s="4">
        <v>0</v>
      </c>
      <c r="P1232" s="4" t="b">
        <v>0</v>
      </c>
      <c r="Q1232" s="4" t="s">
        <v>8286</v>
      </c>
      <c r="R1232" s="17">
        <f>E1232/D1232*100</f>
        <v>0</v>
      </c>
      <c r="S1232">
        <f>AVERAGEIF(O:O,O1232,E:E)</f>
        <v>0</v>
      </c>
      <c r="T1232" t="str">
        <f t="shared" si="98"/>
        <v>music</v>
      </c>
      <c r="U1232" t="str">
        <f t="shared" si="99"/>
        <v>world music</v>
      </c>
    </row>
    <row r="1233" spans="1:21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b">
        <f t="shared" si="95"/>
        <v>0</v>
      </c>
      <c r="G1233" s="4" t="s">
        <v>8220</v>
      </c>
      <c r="H1233" s="4" t="s">
        <v>8224</v>
      </c>
      <c r="I1233" s="4" t="s">
        <v>8246</v>
      </c>
      <c r="J1233" s="4">
        <v>1440723600</v>
      </c>
      <c r="K1233" s="13">
        <f t="shared" si="96"/>
        <v>42243.875000000007</v>
      </c>
      <c r="L1233" s="4">
        <v>1436394968</v>
      </c>
      <c r="M1233" s="13">
        <f t="shared" si="97"/>
        <v>42193.775092592594</v>
      </c>
      <c r="N1233" s="4" t="b">
        <v>0</v>
      </c>
      <c r="O1233" s="4">
        <v>0</v>
      </c>
      <c r="P1233" s="4" t="b">
        <v>0</v>
      </c>
      <c r="Q1233" s="4" t="s">
        <v>8286</v>
      </c>
      <c r="R1233" s="17">
        <f>E1233/D1233*100</f>
        <v>0</v>
      </c>
      <c r="S1233">
        <f>AVERAGEIF(O:O,O1233,E:E)</f>
        <v>0</v>
      </c>
      <c r="T1233" t="str">
        <f t="shared" si="98"/>
        <v>music</v>
      </c>
      <c r="U1233" t="str">
        <f t="shared" si="99"/>
        <v>world music</v>
      </c>
    </row>
    <row r="1234" spans="1:21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b">
        <f t="shared" si="95"/>
        <v>0</v>
      </c>
      <c r="G1234" s="4" t="s">
        <v>8220</v>
      </c>
      <c r="H1234" s="4" t="s">
        <v>8224</v>
      </c>
      <c r="I1234" s="4" t="s">
        <v>8246</v>
      </c>
      <c r="J1234" s="4">
        <v>1381090870</v>
      </c>
      <c r="K1234" s="13">
        <f t="shared" si="96"/>
        <v>41553.681365740747</v>
      </c>
      <c r="L1234" s="4">
        <v>1377030070</v>
      </c>
      <c r="M1234" s="13">
        <f t="shared" si="97"/>
        <v>41506.681365740747</v>
      </c>
      <c r="N1234" s="4" t="b">
        <v>0</v>
      </c>
      <c r="O1234" s="4">
        <v>1</v>
      </c>
      <c r="P1234" s="4" t="b">
        <v>0</v>
      </c>
      <c r="Q1234" s="4" t="s">
        <v>8286</v>
      </c>
      <c r="R1234" s="17">
        <f>E1234/D1234*100</f>
        <v>0.8</v>
      </c>
      <c r="S1234">
        <f>AVERAGEIF(O:O,O1234,E:E)</f>
        <v>50.223295454545458</v>
      </c>
      <c r="T1234" t="str">
        <f t="shared" si="98"/>
        <v>music</v>
      </c>
      <c r="U1234" t="str">
        <f t="shared" si="99"/>
        <v>world music</v>
      </c>
    </row>
    <row r="1235" spans="1:21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b">
        <f t="shared" si="95"/>
        <v>0</v>
      </c>
      <c r="G1235" s="4" t="s">
        <v>8220</v>
      </c>
      <c r="H1235" s="4" t="s">
        <v>8224</v>
      </c>
      <c r="I1235" s="4" t="s">
        <v>8246</v>
      </c>
      <c r="J1235" s="4">
        <v>1329864374</v>
      </c>
      <c r="K1235" s="13">
        <f t="shared" si="96"/>
        <v>40960.782106481485</v>
      </c>
      <c r="L1235" s="4">
        <v>1328049974</v>
      </c>
      <c r="M1235" s="13">
        <f t="shared" si="97"/>
        <v>40939.782106481485</v>
      </c>
      <c r="N1235" s="4" t="b">
        <v>0</v>
      </c>
      <c r="O1235" s="4">
        <v>6</v>
      </c>
      <c r="P1235" s="4" t="b">
        <v>0</v>
      </c>
      <c r="Q1235" s="4" t="s">
        <v>8286</v>
      </c>
      <c r="R1235" s="17">
        <f>E1235/D1235*100</f>
        <v>11.600000000000001</v>
      </c>
      <c r="S1235">
        <f>AVERAGEIF(O:O,O1235,E:E)</f>
        <v>740.04042857142861</v>
      </c>
      <c r="T1235" t="str">
        <f t="shared" si="98"/>
        <v>music</v>
      </c>
      <c r="U1235" t="str">
        <f t="shared" si="99"/>
        <v>world music</v>
      </c>
    </row>
    <row r="1236" spans="1:21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b">
        <f t="shared" si="95"/>
        <v>0</v>
      </c>
      <c r="G1236" s="4" t="s">
        <v>8220</v>
      </c>
      <c r="H1236" s="4" t="s">
        <v>8225</v>
      </c>
      <c r="I1236" s="4" t="s">
        <v>8247</v>
      </c>
      <c r="J1236" s="4">
        <v>1422903342</v>
      </c>
      <c r="K1236" s="13">
        <f t="shared" si="96"/>
        <v>42037.622013888897</v>
      </c>
      <c r="L1236" s="4">
        <v>1420311342</v>
      </c>
      <c r="M1236" s="13">
        <f t="shared" si="97"/>
        <v>42007.622013888897</v>
      </c>
      <c r="N1236" s="4" t="b">
        <v>0</v>
      </c>
      <c r="O1236" s="4">
        <v>0</v>
      </c>
      <c r="P1236" s="4" t="b">
        <v>0</v>
      </c>
      <c r="Q1236" s="4" t="s">
        <v>8286</v>
      </c>
      <c r="R1236" s="17">
        <f>E1236/D1236*100</f>
        <v>0</v>
      </c>
      <c r="S1236">
        <f>AVERAGEIF(O:O,O1236,E:E)</f>
        <v>0</v>
      </c>
      <c r="T1236" t="str">
        <f t="shared" si="98"/>
        <v>music</v>
      </c>
      <c r="U1236" t="str">
        <f t="shared" si="99"/>
        <v>world music</v>
      </c>
    </row>
    <row r="1237" spans="1:21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b">
        <f t="shared" si="95"/>
        <v>0</v>
      </c>
      <c r="G1237" s="4" t="s">
        <v>8220</v>
      </c>
      <c r="H1237" s="4" t="s">
        <v>8224</v>
      </c>
      <c r="I1237" s="4" t="s">
        <v>8246</v>
      </c>
      <c r="J1237" s="4">
        <v>1387077299</v>
      </c>
      <c r="K1237" s="13">
        <f t="shared" si="96"/>
        <v>41622.96873842593</v>
      </c>
      <c r="L1237" s="4">
        <v>1383621299</v>
      </c>
      <c r="M1237" s="13">
        <f t="shared" si="97"/>
        <v>41582.96873842593</v>
      </c>
      <c r="N1237" s="4" t="b">
        <v>0</v>
      </c>
      <c r="O1237" s="4">
        <v>6</v>
      </c>
      <c r="P1237" s="4" t="b">
        <v>0</v>
      </c>
      <c r="Q1237" s="4" t="s">
        <v>8286</v>
      </c>
      <c r="R1237" s="17">
        <f>E1237/D1237*100</f>
        <v>2.7873639500929119</v>
      </c>
      <c r="S1237">
        <f>AVERAGEIF(O:O,O1237,E:E)</f>
        <v>740.04042857142861</v>
      </c>
      <c r="T1237" t="str">
        <f t="shared" si="98"/>
        <v>music</v>
      </c>
      <c r="U1237" t="str">
        <f t="shared" si="99"/>
        <v>world music</v>
      </c>
    </row>
    <row r="1238" spans="1:21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b">
        <f t="shared" si="95"/>
        <v>0</v>
      </c>
      <c r="G1238" s="4" t="s">
        <v>8220</v>
      </c>
      <c r="H1238" s="4" t="s">
        <v>8224</v>
      </c>
      <c r="I1238" s="4" t="s">
        <v>8246</v>
      </c>
      <c r="J1238" s="4">
        <v>1343491200</v>
      </c>
      <c r="K1238" s="13">
        <f t="shared" si="96"/>
        <v>41118.5</v>
      </c>
      <c r="L1238" s="4">
        <v>1342801164</v>
      </c>
      <c r="M1238" s="13">
        <f t="shared" si="97"/>
        <v>41110.513472222221</v>
      </c>
      <c r="N1238" s="4" t="b">
        <v>0</v>
      </c>
      <c r="O1238" s="4">
        <v>0</v>
      </c>
      <c r="P1238" s="4" t="b">
        <v>0</v>
      </c>
      <c r="Q1238" s="4" t="s">
        <v>8286</v>
      </c>
      <c r="R1238" s="17">
        <f>E1238/D1238*100</f>
        <v>0</v>
      </c>
      <c r="S1238">
        <f>AVERAGEIF(O:O,O1238,E:E)</f>
        <v>0</v>
      </c>
      <c r="T1238" t="str">
        <f t="shared" si="98"/>
        <v>music</v>
      </c>
      <c r="U1238" t="str">
        <f t="shared" si="99"/>
        <v>world music</v>
      </c>
    </row>
    <row r="1239" spans="1:21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b">
        <f t="shared" si="95"/>
        <v>0</v>
      </c>
      <c r="G1239" s="4" t="s">
        <v>8220</v>
      </c>
      <c r="H1239" s="4" t="s">
        <v>8224</v>
      </c>
      <c r="I1239" s="4" t="s">
        <v>8246</v>
      </c>
      <c r="J1239" s="4">
        <v>1345790865</v>
      </c>
      <c r="K1239" s="13">
        <f t="shared" si="96"/>
        <v>41145.116493055561</v>
      </c>
      <c r="L1239" s="4">
        <v>1344062865</v>
      </c>
      <c r="M1239" s="13">
        <f t="shared" si="97"/>
        <v>41125.116493055561</v>
      </c>
      <c r="N1239" s="4" t="b">
        <v>0</v>
      </c>
      <c r="O1239" s="4">
        <v>0</v>
      </c>
      <c r="P1239" s="4" t="b">
        <v>0</v>
      </c>
      <c r="Q1239" s="4" t="s">
        <v>8286</v>
      </c>
      <c r="R1239" s="17">
        <f>E1239/D1239*100</f>
        <v>0</v>
      </c>
      <c r="S1239">
        <f>AVERAGEIF(O:O,O1239,E:E)</f>
        <v>0</v>
      </c>
      <c r="T1239" t="str">
        <f t="shared" si="98"/>
        <v>music</v>
      </c>
      <c r="U1239" t="str">
        <f t="shared" si="99"/>
        <v>world music</v>
      </c>
    </row>
    <row r="1240" spans="1:21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b">
        <f t="shared" si="95"/>
        <v>0</v>
      </c>
      <c r="G1240" s="4" t="s">
        <v>8220</v>
      </c>
      <c r="H1240" s="4" t="s">
        <v>8224</v>
      </c>
      <c r="I1240" s="4" t="s">
        <v>8246</v>
      </c>
      <c r="J1240" s="4">
        <v>1312641536</v>
      </c>
      <c r="K1240" s="13">
        <f t="shared" si="96"/>
        <v>40761.443703703706</v>
      </c>
      <c r="L1240" s="4">
        <v>1310049536</v>
      </c>
      <c r="M1240" s="13">
        <f t="shared" si="97"/>
        <v>40731.443703703706</v>
      </c>
      <c r="N1240" s="4" t="b">
        <v>0</v>
      </c>
      <c r="O1240" s="4">
        <v>3</v>
      </c>
      <c r="P1240" s="4" t="b">
        <v>0</v>
      </c>
      <c r="Q1240" s="4" t="s">
        <v>8286</v>
      </c>
      <c r="R1240" s="17">
        <f>E1240/D1240*100</f>
        <v>17.8</v>
      </c>
      <c r="S1240">
        <f>AVERAGEIF(O:O,O1240,E:E)</f>
        <v>191.76785714285714</v>
      </c>
      <c r="T1240" t="str">
        <f t="shared" si="98"/>
        <v>music</v>
      </c>
      <c r="U1240" t="str">
        <f t="shared" si="99"/>
        <v>world music</v>
      </c>
    </row>
    <row r="1241" spans="1:21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b">
        <f t="shared" si="95"/>
        <v>0</v>
      </c>
      <c r="G1241" s="4" t="s">
        <v>8220</v>
      </c>
      <c r="H1241" s="4" t="s">
        <v>8224</v>
      </c>
      <c r="I1241" s="4" t="s">
        <v>8246</v>
      </c>
      <c r="J1241" s="4">
        <v>1325804767</v>
      </c>
      <c r="K1241" s="13">
        <f t="shared" si="96"/>
        <v>40913.795914351853</v>
      </c>
      <c r="L1241" s="4">
        <v>1323212767</v>
      </c>
      <c r="M1241" s="13">
        <f t="shared" si="97"/>
        <v>40883.795914351853</v>
      </c>
      <c r="N1241" s="4" t="b">
        <v>0</v>
      </c>
      <c r="O1241" s="4">
        <v>0</v>
      </c>
      <c r="P1241" s="4" t="b">
        <v>0</v>
      </c>
      <c r="Q1241" s="4" t="s">
        <v>8286</v>
      </c>
      <c r="R1241" s="17">
        <f>E1241/D1241*100</f>
        <v>0</v>
      </c>
      <c r="S1241">
        <f>AVERAGEIF(O:O,O1241,E:E)</f>
        <v>0</v>
      </c>
      <c r="T1241" t="str">
        <f t="shared" si="98"/>
        <v>music</v>
      </c>
      <c r="U1241" t="str">
        <f t="shared" si="99"/>
        <v>world music</v>
      </c>
    </row>
    <row r="1242" spans="1:21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b">
        <f t="shared" si="95"/>
        <v>0</v>
      </c>
      <c r="G1242" s="4" t="s">
        <v>8220</v>
      </c>
      <c r="H1242" s="4" t="s">
        <v>8224</v>
      </c>
      <c r="I1242" s="4" t="s">
        <v>8246</v>
      </c>
      <c r="J1242" s="4">
        <v>1373665860</v>
      </c>
      <c r="K1242" s="13">
        <f t="shared" si="96"/>
        <v>41467.743750000001</v>
      </c>
      <c r="L1242" s="4">
        <v>1368579457</v>
      </c>
      <c r="M1242" s="13">
        <f t="shared" si="97"/>
        <v>41408.873344907413</v>
      </c>
      <c r="N1242" s="4" t="b">
        <v>0</v>
      </c>
      <c r="O1242" s="4">
        <v>8</v>
      </c>
      <c r="P1242" s="4" t="b">
        <v>0</v>
      </c>
      <c r="Q1242" s="4" t="s">
        <v>8286</v>
      </c>
      <c r="R1242" s="17">
        <f>E1242/D1242*100</f>
        <v>3.0124999999999997</v>
      </c>
      <c r="S1242">
        <f>AVERAGEIF(O:O,O1242,E:E)</f>
        <v>570.671875</v>
      </c>
      <c r="T1242" t="str">
        <f t="shared" si="98"/>
        <v>music</v>
      </c>
      <c r="U1242" t="str">
        <f t="shared" si="99"/>
        <v>world music</v>
      </c>
    </row>
    <row r="1243" spans="1:21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b">
        <f t="shared" si="95"/>
        <v>0</v>
      </c>
      <c r="G1243" s="4" t="s">
        <v>8220</v>
      </c>
      <c r="H1243" s="4" t="s">
        <v>8224</v>
      </c>
      <c r="I1243" s="4" t="s">
        <v>8246</v>
      </c>
      <c r="J1243" s="4">
        <v>1414994340</v>
      </c>
      <c r="K1243" s="13">
        <f t="shared" si="96"/>
        <v>41946.082638888889</v>
      </c>
      <c r="L1243" s="4">
        <v>1413057980</v>
      </c>
      <c r="M1243" s="13">
        <f t="shared" si="97"/>
        <v>41923.671064814815</v>
      </c>
      <c r="N1243" s="4" t="b">
        <v>0</v>
      </c>
      <c r="O1243" s="4">
        <v>34</v>
      </c>
      <c r="P1243" s="4" t="b">
        <v>0</v>
      </c>
      <c r="Q1243" s="4" t="s">
        <v>8286</v>
      </c>
      <c r="R1243" s="17">
        <f>E1243/D1243*100</f>
        <v>50.739999999999995</v>
      </c>
      <c r="S1243">
        <f>AVERAGEIF(O:O,O1243,E:E)</f>
        <v>3216.0669696969699</v>
      </c>
      <c r="T1243" t="str">
        <f t="shared" si="98"/>
        <v>music</v>
      </c>
      <c r="U1243" t="str">
        <f t="shared" si="99"/>
        <v>world music</v>
      </c>
    </row>
    <row r="1244" spans="1:21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b">
        <f t="shared" si="95"/>
        <v>0</v>
      </c>
      <c r="G1244" s="4" t="s">
        <v>8220</v>
      </c>
      <c r="H1244" s="4" t="s">
        <v>8224</v>
      </c>
      <c r="I1244" s="4" t="s">
        <v>8246</v>
      </c>
      <c r="J1244" s="4">
        <v>1315747080</v>
      </c>
      <c r="K1244" s="13">
        <f t="shared" si="96"/>
        <v>40797.387500000004</v>
      </c>
      <c r="L1244" s="4">
        <v>1314417502</v>
      </c>
      <c r="M1244" s="13">
        <f t="shared" si="97"/>
        <v>40781.998865740745</v>
      </c>
      <c r="N1244" s="4" t="b">
        <v>0</v>
      </c>
      <c r="O1244" s="4">
        <v>1</v>
      </c>
      <c r="P1244" s="4" t="b">
        <v>0</v>
      </c>
      <c r="Q1244" s="4" t="s">
        <v>8286</v>
      </c>
      <c r="R1244" s="17">
        <f>E1244/D1244*100</f>
        <v>0.54884742041712409</v>
      </c>
      <c r="S1244">
        <f>AVERAGEIF(O:O,O1244,E:E)</f>
        <v>50.223295454545458</v>
      </c>
      <c r="T1244" t="str">
        <f t="shared" si="98"/>
        <v>music</v>
      </c>
      <c r="U1244" t="str">
        <f t="shared" si="99"/>
        <v>world music</v>
      </c>
    </row>
    <row r="1245" spans="1:21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b">
        <f t="shared" si="95"/>
        <v>0</v>
      </c>
      <c r="G1245" s="4" t="s">
        <v>8220</v>
      </c>
      <c r="H1245" s="4" t="s">
        <v>8224</v>
      </c>
      <c r="I1245" s="4" t="s">
        <v>8246</v>
      </c>
      <c r="J1245" s="4">
        <v>1310158800</v>
      </c>
      <c r="K1245" s="13">
        <f t="shared" si="96"/>
        <v>40732.708333333336</v>
      </c>
      <c r="L1245" s="4">
        <v>1304888771</v>
      </c>
      <c r="M1245" s="13">
        <f t="shared" si="97"/>
        <v>40671.712627314817</v>
      </c>
      <c r="N1245" s="4" t="b">
        <v>0</v>
      </c>
      <c r="O1245" s="4">
        <v>38</v>
      </c>
      <c r="P1245" s="4" t="b">
        <v>0</v>
      </c>
      <c r="Q1245" s="4" t="s">
        <v>8286</v>
      </c>
      <c r="R1245" s="17">
        <f>E1245/D1245*100</f>
        <v>14.091666666666667</v>
      </c>
      <c r="S1245">
        <f>AVERAGEIF(O:O,O1245,E:E)</f>
        <v>2935.7157894736843</v>
      </c>
      <c r="T1245" t="str">
        <f t="shared" si="98"/>
        <v>music</v>
      </c>
      <c r="U1245" t="str">
        <f t="shared" si="99"/>
        <v>world music</v>
      </c>
    </row>
    <row r="1246" spans="1:21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tr">
        <f t="shared" si="95"/>
        <v>successful</v>
      </c>
      <c r="G1246" s="4" t="s">
        <v>8219</v>
      </c>
      <c r="H1246" s="4" t="s">
        <v>8224</v>
      </c>
      <c r="I1246" s="4" t="s">
        <v>8246</v>
      </c>
      <c r="J1246" s="4">
        <v>1366664400</v>
      </c>
      <c r="K1246" s="13">
        <f t="shared" si="96"/>
        <v>41386.708333333336</v>
      </c>
      <c r="L1246" s="4">
        <v>1363981723</v>
      </c>
      <c r="M1246" s="13">
        <f t="shared" si="97"/>
        <v>41355.658831018518</v>
      </c>
      <c r="N1246" s="4" t="b">
        <v>1</v>
      </c>
      <c r="O1246" s="4">
        <v>45</v>
      </c>
      <c r="P1246" s="4" t="b">
        <v>1</v>
      </c>
      <c r="Q1246" s="4" t="s">
        <v>8276</v>
      </c>
      <c r="R1246" s="17">
        <f>E1246/D1246*100</f>
        <v>103.8</v>
      </c>
      <c r="S1246">
        <f>AVERAGEIF(O:O,O1246,E:E)</f>
        <v>5035.5005000000001</v>
      </c>
      <c r="T1246" t="str">
        <f t="shared" si="98"/>
        <v>music</v>
      </c>
      <c r="U1246" t="str">
        <f t="shared" si="99"/>
        <v>rock</v>
      </c>
    </row>
    <row r="1247" spans="1:21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tr">
        <f t="shared" si="95"/>
        <v>successful</v>
      </c>
      <c r="G1247" s="4" t="s">
        <v>8219</v>
      </c>
      <c r="H1247" s="4" t="s">
        <v>8224</v>
      </c>
      <c r="I1247" s="4" t="s">
        <v>8246</v>
      </c>
      <c r="J1247" s="4">
        <v>1402755834</v>
      </c>
      <c r="K1247" s="13">
        <f t="shared" si="96"/>
        <v>41804.433263888888</v>
      </c>
      <c r="L1247" s="4">
        <v>1400163834</v>
      </c>
      <c r="M1247" s="13">
        <f t="shared" si="97"/>
        <v>41774.433263888888</v>
      </c>
      <c r="N1247" s="4" t="b">
        <v>1</v>
      </c>
      <c r="O1247" s="4">
        <v>17</v>
      </c>
      <c r="P1247" s="4" t="b">
        <v>1</v>
      </c>
      <c r="Q1247" s="4" t="s">
        <v>8276</v>
      </c>
      <c r="R1247" s="17">
        <f>E1247/D1247*100</f>
        <v>120.24999999999999</v>
      </c>
      <c r="S1247">
        <f>AVERAGEIF(O:O,O1247,E:E)</f>
        <v>1808.7556603773585</v>
      </c>
      <c r="T1247" t="str">
        <f t="shared" si="98"/>
        <v>music</v>
      </c>
      <c r="U1247" t="str">
        <f t="shared" si="99"/>
        <v>rock</v>
      </c>
    </row>
    <row r="1248" spans="1:21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tr">
        <f t="shared" si="95"/>
        <v>successful</v>
      </c>
      <c r="G1248" s="4" t="s">
        <v>8219</v>
      </c>
      <c r="H1248" s="4" t="s">
        <v>8224</v>
      </c>
      <c r="I1248" s="4" t="s">
        <v>8246</v>
      </c>
      <c r="J1248" s="4">
        <v>1323136949</v>
      </c>
      <c r="K1248" s="13">
        <f t="shared" si="96"/>
        <v>40882.918391203704</v>
      </c>
      <c r="L1248" s="4">
        <v>1319245349</v>
      </c>
      <c r="M1248" s="13">
        <f t="shared" si="97"/>
        <v>40837.87672453704</v>
      </c>
      <c r="N1248" s="4" t="b">
        <v>1</v>
      </c>
      <c r="O1248" s="4">
        <v>31</v>
      </c>
      <c r="P1248" s="4" t="b">
        <v>1</v>
      </c>
      <c r="Q1248" s="4" t="s">
        <v>8276</v>
      </c>
      <c r="R1248" s="17">
        <f>E1248/D1248*100</f>
        <v>117</v>
      </c>
      <c r="S1248">
        <f>AVERAGEIF(O:O,O1248,E:E)</f>
        <v>2489.3351851851853</v>
      </c>
      <c r="T1248" t="str">
        <f t="shared" si="98"/>
        <v>music</v>
      </c>
      <c r="U1248" t="str">
        <f t="shared" si="99"/>
        <v>rock</v>
      </c>
    </row>
    <row r="1249" spans="1:21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tr">
        <f t="shared" si="95"/>
        <v>successful</v>
      </c>
      <c r="G1249" s="4" t="s">
        <v>8219</v>
      </c>
      <c r="H1249" s="4" t="s">
        <v>8224</v>
      </c>
      <c r="I1249" s="4" t="s">
        <v>8246</v>
      </c>
      <c r="J1249" s="4">
        <v>1367823655</v>
      </c>
      <c r="K1249" s="13">
        <f t="shared" si="96"/>
        <v>41400.125636574077</v>
      </c>
      <c r="L1249" s="4">
        <v>1365231655</v>
      </c>
      <c r="M1249" s="13">
        <f t="shared" si="97"/>
        <v>41370.125636574077</v>
      </c>
      <c r="N1249" s="4" t="b">
        <v>1</v>
      </c>
      <c r="O1249" s="4">
        <v>50</v>
      </c>
      <c r="P1249" s="4" t="b">
        <v>1</v>
      </c>
      <c r="Q1249" s="4" t="s">
        <v>8276</v>
      </c>
      <c r="R1249" s="17">
        <f>E1249/D1249*100</f>
        <v>122.14285714285715</v>
      </c>
      <c r="S1249">
        <f>AVERAGEIF(O:O,O1249,E:E)</f>
        <v>3773.9390909090912</v>
      </c>
      <c r="T1249" t="str">
        <f t="shared" si="98"/>
        <v>music</v>
      </c>
      <c r="U1249" t="str">
        <f t="shared" si="99"/>
        <v>rock</v>
      </c>
    </row>
    <row r="1250" spans="1:21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tr">
        <f t="shared" si="95"/>
        <v>successful</v>
      </c>
      <c r="G1250" s="4" t="s">
        <v>8219</v>
      </c>
      <c r="H1250" s="4" t="s">
        <v>8224</v>
      </c>
      <c r="I1250" s="4" t="s">
        <v>8246</v>
      </c>
      <c r="J1250" s="4">
        <v>1402642740</v>
      </c>
      <c r="K1250" s="13">
        <f t="shared" si="96"/>
        <v>41803.124305555561</v>
      </c>
      <c r="L1250" s="4">
        <v>1399563953</v>
      </c>
      <c r="M1250" s="13">
        <f t="shared" si="97"/>
        <v>41767.49019675926</v>
      </c>
      <c r="N1250" s="4" t="b">
        <v>1</v>
      </c>
      <c r="O1250" s="4">
        <v>59</v>
      </c>
      <c r="P1250" s="4" t="b">
        <v>1</v>
      </c>
      <c r="Q1250" s="4" t="s">
        <v>8276</v>
      </c>
      <c r="R1250" s="17">
        <f>E1250/D1250*100</f>
        <v>151.63999999999999</v>
      </c>
      <c r="S1250">
        <f>AVERAGEIF(O:O,O1250,E:E)</f>
        <v>5506.1350000000002</v>
      </c>
      <c r="T1250" t="str">
        <f t="shared" si="98"/>
        <v>music</v>
      </c>
      <c r="U1250" t="str">
        <f t="shared" si="99"/>
        <v>rock</v>
      </c>
    </row>
    <row r="1251" spans="1:21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tr">
        <f t="shared" si="95"/>
        <v>successful</v>
      </c>
      <c r="G1251" s="4" t="s">
        <v>8219</v>
      </c>
      <c r="H1251" s="4" t="s">
        <v>8224</v>
      </c>
      <c r="I1251" s="4" t="s">
        <v>8246</v>
      </c>
      <c r="J1251" s="4">
        <v>1341683211</v>
      </c>
      <c r="K1251" s="13">
        <f t="shared" si="96"/>
        <v>41097.574201388896</v>
      </c>
      <c r="L1251" s="4">
        <v>1339091211</v>
      </c>
      <c r="M1251" s="13">
        <f t="shared" si="97"/>
        <v>41067.574201388896</v>
      </c>
      <c r="N1251" s="4" t="b">
        <v>1</v>
      </c>
      <c r="O1251" s="4">
        <v>81</v>
      </c>
      <c r="P1251" s="4" t="b">
        <v>1</v>
      </c>
      <c r="Q1251" s="4" t="s">
        <v>8276</v>
      </c>
      <c r="R1251" s="17">
        <f>E1251/D1251*100</f>
        <v>104.44</v>
      </c>
      <c r="S1251">
        <f>AVERAGEIF(O:O,O1251,E:E)</f>
        <v>4602.4861538461537</v>
      </c>
      <c r="T1251" t="str">
        <f t="shared" si="98"/>
        <v>music</v>
      </c>
      <c r="U1251" t="str">
        <f t="shared" si="99"/>
        <v>rock</v>
      </c>
    </row>
    <row r="1252" spans="1:21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tr">
        <f t="shared" si="95"/>
        <v>successful</v>
      </c>
      <c r="G1252" s="4" t="s">
        <v>8219</v>
      </c>
      <c r="H1252" s="4" t="s">
        <v>8224</v>
      </c>
      <c r="I1252" s="4" t="s">
        <v>8246</v>
      </c>
      <c r="J1252" s="4">
        <v>1410017131</v>
      </c>
      <c r="K1252" s="13">
        <f t="shared" si="96"/>
        <v>41888.476053240745</v>
      </c>
      <c r="L1252" s="4">
        <v>1406129131</v>
      </c>
      <c r="M1252" s="13">
        <f t="shared" si="97"/>
        <v>41843.476053240745</v>
      </c>
      <c r="N1252" s="4" t="b">
        <v>1</v>
      </c>
      <c r="O1252" s="4">
        <v>508</v>
      </c>
      <c r="P1252" s="4" t="b">
        <v>1</v>
      </c>
      <c r="Q1252" s="4" t="s">
        <v>8276</v>
      </c>
      <c r="R1252" s="17">
        <f>E1252/D1252*100</f>
        <v>200.15333333333331</v>
      </c>
      <c r="S1252">
        <f>AVERAGEIF(O:O,O1252,E:E)</f>
        <v>140646.86333333334</v>
      </c>
      <c r="T1252" t="str">
        <f t="shared" si="98"/>
        <v>music</v>
      </c>
      <c r="U1252" t="str">
        <f t="shared" si="99"/>
        <v>rock</v>
      </c>
    </row>
    <row r="1253" spans="1:21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tr">
        <f t="shared" si="95"/>
        <v>successful</v>
      </c>
      <c r="G1253" s="4" t="s">
        <v>8219</v>
      </c>
      <c r="H1253" s="4" t="s">
        <v>8224</v>
      </c>
      <c r="I1253" s="4" t="s">
        <v>8246</v>
      </c>
      <c r="J1253" s="4">
        <v>1316979167</v>
      </c>
      <c r="K1253" s="13">
        <f t="shared" si="96"/>
        <v>40811.647766203707</v>
      </c>
      <c r="L1253" s="4">
        <v>1311795167</v>
      </c>
      <c r="M1253" s="13">
        <f t="shared" si="97"/>
        <v>40751.647766203707</v>
      </c>
      <c r="N1253" s="4" t="b">
        <v>1</v>
      </c>
      <c r="O1253" s="4">
        <v>74</v>
      </c>
      <c r="P1253" s="4" t="b">
        <v>1</v>
      </c>
      <c r="Q1253" s="4" t="s">
        <v>8276</v>
      </c>
      <c r="R1253" s="17">
        <f>E1253/D1253*100</f>
        <v>101.8</v>
      </c>
      <c r="S1253">
        <f>AVERAGEIF(O:O,O1253,E:E)</f>
        <v>5084.2892307692318</v>
      </c>
      <c r="T1253" t="str">
        <f t="shared" si="98"/>
        <v>music</v>
      </c>
      <c r="U1253" t="str">
        <f t="shared" si="99"/>
        <v>rock</v>
      </c>
    </row>
    <row r="1254" spans="1:21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tr">
        <f t="shared" si="95"/>
        <v>successful</v>
      </c>
      <c r="G1254" s="4" t="s">
        <v>8219</v>
      </c>
      <c r="H1254" s="4" t="s">
        <v>8224</v>
      </c>
      <c r="I1254" s="4" t="s">
        <v>8246</v>
      </c>
      <c r="J1254" s="4">
        <v>1382658169</v>
      </c>
      <c r="K1254" s="13">
        <f t="shared" si="96"/>
        <v>41571.821400462963</v>
      </c>
      <c r="L1254" s="4">
        <v>1380238969</v>
      </c>
      <c r="M1254" s="13">
        <f t="shared" si="97"/>
        <v>41543.821400462963</v>
      </c>
      <c r="N1254" s="4" t="b">
        <v>1</v>
      </c>
      <c r="O1254" s="4">
        <v>141</v>
      </c>
      <c r="P1254" s="4" t="b">
        <v>1</v>
      </c>
      <c r="Q1254" s="4" t="s">
        <v>8276</v>
      </c>
      <c r="R1254" s="17">
        <f>E1254/D1254*100</f>
        <v>137.65714285714284</v>
      </c>
      <c r="S1254">
        <f>AVERAGEIF(O:O,O1254,E:E)</f>
        <v>13106.166666666666</v>
      </c>
      <c r="T1254" t="str">
        <f t="shared" si="98"/>
        <v>music</v>
      </c>
      <c r="U1254" t="str">
        <f t="shared" si="99"/>
        <v>rock</v>
      </c>
    </row>
    <row r="1255" spans="1:21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tr">
        <f t="shared" si="95"/>
        <v>successful</v>
      </c>
      <c r="G1255" s="4" t="s">
        <v>8219</v>
      </c>
      <c r="H1255" s="4" t="s">
        <v>8224</v>
      </c>
      <c r="I1255" s="4" t="s">
        <v>8246</v>
      </c>
      <c r="J1255" s="4">
        <v>1409770107</v>
      </c>
      <c r="K1255" s="13">
        <f t="shared" si="96"/>
        <v>41885.616979166669</v>
      </c>
      <c r="L1255" s="4">
        <v>1407178107</v>
      </c>
      <c r="M1255" s="13">
        <f t="shared" si="97"/>
        <v>41855.616979166669</v>
      </c>
      <c r="N1255" s="4" t="b">
        <v>1</v>
      </c>
      <c r="O1255" s="4">
        <v>711</v>
      </c>
      <c r="P1255" s="4" t="b">
        <v>1</v>
      </c>
      <c r="Q1255" s="4" t="s">
        <v>8276</v>
      </c>
      <c r="R1255" s="17">
        <f>E1255/D1255*100</f>
        <v>303833.2</v>
      </c>
      <c r="S1255">
        <f>AVERAGEIF(O:O,O1255,E:E)</f>
        <v>30383.32</v>
      </c>
      <c r="T1255" t="str">
        <f t="shared" si="98"/>
        <v>music</v>
      </c>
      <c r="U1255" t="str">
        <f t="shared" si="99"/>
        <v>rock</v>
      </c>
    </row>
    <row r="1256" spans="1:21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tr">
        <f t="shared" si="95"/>
        <v>successful</v>
      </c>
      <c r="G1256" s="4" t="s">
        <v>8219</v>
      </c>
      <c r="H1256" s="4" t="s">
        <v>8224</v>
      </c>
      <c r="I1256" s="4" t="s">
        <v>8246</v>
      </c>
      <c r="J1256" s="4">
        <v>1293857940</v>
      </c>
      <c r="K1256" s="13">
        <f t="shared" si="96"/>
        <v>40544.040972222225</v>
      </c>
      <c r="L1256" s="4">
        <v>1288968886</v>
      </c>
      <c r="M1256" s="13">
        <f t="shared" si="97"/>
        <v>40487.454699074078</v>
      </c>
      <c r="N1256" s="4" t="b">
        <v>1</v>
      </c>
      <c r="O1256" s="4">
        <v>141</v>
      </c>
      <c r="P1256" s="4" t="b">
        <v>1</v>
      </c>
      <c r="Q1256" s="4" t="s">
        <v>8276</v>
      </c>
      <c r="R1256" s="17">
        <f>E1256/D1256*100</f>
        <v>198.85074626865671</v>
      </c>
      <c r="S1256">
        <f>AVERAGEIF(O:O,O1256,E:E)</f>
        <v>13106.166666666666</v>
      </c>
      <c r="T1256" t="str">
        <f t="shared" si="98"/>
        <v>music</v>
      </c>
      <c r="U1256" t="str">
        <f t="shared" si="99"/>
        <v>rock</v>
      </c>
    </row>
    <row r="1257" spans="1:21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tr">
        <f t="shared" si="95"/>
        <v>successful</v>
      </c>
      <c r="G1257" s="4" t="s">
        <v>8219</v>
      </c>
      <c r="H1257" s="4" t="s">
        <v>8224</v>
      </c>
      <c r="I1257" s="4" t="s">
        <v>8246</v>
      </c>
      <c r="J1257" s="4">
        <v>1385932652</v>
      </c>
      <c r="K1257" s="13">
        <f t="shared" si="96"/>
        <v>41609.720509259263</v>
      </c>
      <c r="L1257" s="4">
        <v>1383337052</v>
      </c>
      <c r="M1257" s="13">
        <f t="shared" si="97"/>
        <v>41579.678842592599</v>
      </c>
      <c r="N1257" s="4" t="b">
        <v>1</v>
      </c>
      <c r="O1257" s="4">
        <v>109</v>
      </c>
      <c r="P1257" s="4" t="b">
        <v>1</v>
      </c>
      <c r="Q1257" s="4" t="s">
        <v>8276</v>
      </c>
      <c r="R1257" s="17">
        <f>E1257/D1257*100</f>
        <v>202.36666666666667</v>
      </c>
      <c r="S1257">
        <f>AVERAGEIF(O:O,O1257,E:E)</f>
        <v>7005</v>
      </c>
      <c r="T1257" t="str">
        <f t="shared" si="98"/>
        <v>music</v>
      </c>
      <c r="U1257" t="str">
        <f t="shared" si="99"/>
        <v>rock</v>
      </c>
    </row>
    <row r="1258" spans="1:21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tr">
        <f t="shared" si="95"/>
        <v>successful</v>
      </c>
      <c r="G1258" s="4" t="s">
        <v>8219</v>
      </c>
      <c r="H1258" s="4" t="s">
        <v>8224</v>
      </c>
      <c r="I1258" s="4" t="s">
        <v>8246</v>
      </c>
      <c r="J1258" s="4">
        <v>1329084231</v>
      </c>
      <c r="K1258" s="13">
        <f t="shared" si="96"/>
        <v>40951.752673611118</v>
      </c>
      <c r="L1258" s="4">
        <v>1326492231</v>
      </c>
      <c r="M1258" s="13">
        <f t="shared" si="97"/>
        <v>40921.752673611118</v>
      </c>
      <c r="N1258" s="4" t="b">
        <v>1</v>
      </c>
      <c r="O1258" s="4">
        <v>361</v>
      </c>
      <c r="P1258" s="4" t="b">
        <v>1</v>
      </c>
      <c r="Q1258" s="4" t="s">
        <v>8276</v>
      </c>
      <c r="R1258" s="17">
        <f>E1258/D1258*100</f>
        <v>117.96376666666666</v>
      </c>
      <c r="S1258">
        <f>AVERAGEIF(O:O,O1258,E:E)</f>
        <v>35389.129999999997</v>
      </c>
      <c r="T1258" t="str">
        <f t="shared" si="98"/>
        <v>music</v>
      </c>
      <c r="U1258" t="str">
        <f t="shared" si="99"/>
        <v>rock</v>
      </c>
    </row>
    <row r="1259" spans="1:21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tr">
        <f t="shared" si="95"/>
        <v>successful</v>
      </c>
      <c r="G1259" s="4" t="s">
        <v>8219</v>
      </c>
      <c r="H1259" s="4" t="s">
        <v>8224</v>
      </c>
      <c r="I1259" s="4" t="s">
        <v>8246</v>
      </c>
      <c r="J1259" s="4">
        <v>1301792590</v>
      </c>
      <c r="K1259" s="13">
        <f t="shared" si="96"/>
        <v>40635.877199074079</v>
      </c>
      <c r="L1259" s="4">
        <v>1297562590</v>
      </c>
      <c r="M1259" s="13">
        <f t="shared" si="97"/>
        <v>40586.918865740743</v>
      </c>
      <c r="N1259" s="4" t="b">
        <v>1</v>
      </c>
      <c r="O1259" s="4">
        <v>176</v>
      </c>
      <c r="P1259" s="4" t="b">
        <v>1</v>
      </c>
      <c r="Q1259" s="4" t="s">
        <v>8276</v>
      </c>
      <c r="R1259" s="17">
        <f>E1259/D1259*100</f>
        <v>294.72727272727275</v>
      </c>
      <c r="S1259">
        <f>AVERAGEIF(O:O,O1259,E:E)</f>
        <v>18110.25</v>
      </c>
      <c r="T1259" t="str">
        <f t="shared" si="98"/>
        <v>music</v>
      </c>
      <c r="U1259" t="str">
        <f t="shared" si="99"/>
        <v>rock</v>
      </c>
    </row>
    <row r="1260" spans="1:21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tr">
        <f t="shared" si="95"/>
        <v>successful</v>
      </c>
      <c r="G1260" s="4" t="s">
        <v>8219</v>
      </c>
      <c r="H1260" s="4" t="s">
        <v>8224</v>
      </c>
      <c r="I1260" s="4" t="s">
        <v>8246</v>
      </c>
      <c r="J1260" s="4">
        <v>1377960012</v>
      </c>
      <c r="K1260" s="13">
        <f t="shared" si="96"/>
        <v>41517.444583333338</v>
      </c>
      <c r="L1260" s="4">
        <v>1375368012</v>
      </c>
      <c r="M1260" s="13">
        <f t="shared" si="97"/>
        <v>41487.444583333338</v>
      </c>
      <c r="N1260" s="4" t="b">
        <v>1</v>
      </c>
      <c r="O1260" s="4">
        <v>670</v>
      </c>
      <c r="P1260" s="4" t="b">
        <v>1</v>
      </c>
      <c r="Q1260" s="4" t="s">
        <v>8276</v>
      </c>
      <c r="R1260" s="17">
        <f>E1260/D1260*100</f>
        <v>213.14633333333336</v>
      </c>
      <c r="S1260">
        <f>AVERAGEIF(O:O,O1260,E:E)</f>
        <v>25577.56</v>
      </c>
      <c r="T1260" t="str">
        <f t="shared" si="98"/>
        <v>music</v>
      </c>
      <c r="U1260" t="str">
        <f t="shared" si="99"/>
        <v>rock</v>
      </c>
    </row>
    <row r="1261" spans="1:21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tr">
        <f t="shared" si="95"/>
        <v>successful</v>
      </c>
      <c r="G1261" s="4" t="s">
        <v>8219</v>
      </c>
      <c r="H1261" s="4" t="s">
        <v>8224</v>
      </c>
      <c r="I1261" s="4" t="s">
        <v>8246</v>
      </c>
      <c r="J1261" s="4">
        <v>1402286340</v>
      </c>
      <c r="K1261" s="13">
        <f t="shared" si="96"/>
        <v>41798.999305555561</v>
      </c>
      <c r="L1261" s="4">
        <v>1399504664</v>
      </c>
      <c r="M1261" s="13">
        <f t="shared" si="97"/>
        <v>41766.803981481484</v>
      </c>
      <c r="N1261" s="4" t="b">
        <v>1</v>
      </c>
      <c r="O1261" s="4">
        <v>96</v>
      </c>
      <c r="P1261" s="4" t="b">
        <v>1</v>
      </c>
      <c r="Q1261" s="4" t="s">
        <v>8276</v>
      </c>
      <c r="R1261" s="17">
        <f>E1261/D1261*100</f>
        <v>104.24</v>
      </c>
      <c r="S1261">
        <f>AVERAGEIF(O:O,O1261,E:E)</f>
        <v>9172.2071428571417</v>
      </c>
      <c r="T1261" t="str">
        <f t="shared" si="98"/>
        <v>music</v>
      </c>
      <c r="U1261" t="str">
        <f t="shared" si="99"/>
        <v>rock</v>
      </c>
    </row>
    <row r="1262" spans="1:21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tr">
        <f t="shared" si="95"/>
        <v>successful</v>
      </c>
      <c r="G1262" s="4" t="s">
        <v>8219</v>
      </c>
      <c r="H1262" s="4" t="s">
        <v>8224</v>
      </c>
      <c r="I1262" s="4" t="s">
        <v>8246</v>
      </c>
      <c r="J1262" s="4">
        <v>1393445620</v>
      </c>
      <c r="K1262" s="13">
        <f t="shared" si="96"/>
        <v>41696.676157407412</v>
      </c>
      <c r="L1262" s="4">
        <v>1390853620</v>
      </c>
      <c r="M1262" s="13">
        <f t="shared" si="97"/>
        <v>41666.676157407412</v>
      </c>
      <c r="N1262" s="4" t="b">
        <v>1</v>
      </c>
      <c r="O1262" s="4">
        <v>74</v>
      </c>
      <c r="P1262" s="4" t="b">
        <v>1</v>
      </c>
      <c r="Q1262" s="4" t="s">
        <v>8276</v>
      </c>
      <c r="R1262" s="17">
        <f>E1262/D1262*100</f>
        <v>113.66666666666667</v>
      </c>
      <c r="S1262">
        <f>AVERAGEIF(O:O,O1262,E:E)</f>
        <v>5084.2892307692318</v>
      </c>
      <c r="T1262" t="str">
        <f t="shared" si="98"/>
        <v>music</v>
      </c>
      <c r="U1262" t="str">
        <f t="shared" si="99"/>
        <v>rock</v>
      </c>
    </row>
    <row r="1263" spans="1:21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tr">
        <f t="shared" si="95"/>
        <v>successful</v>
      </c>
      <c r="G1263" s="4" t="s">
        <v>8219</v>
      </c>
      <c r="H1263" s="4" t="s">
        <v>8224</v>
      </c>
      <c r="I1263" s="4" t="s">
        <v>8246</v>
      </c>
      <c r="J1263" s="4">
        <v>1390983227</v>
      </c>
      <c r="K1263" s="13">
        <f t="shared" si="96"/>
        <v>41668.176238425927</v>
      </c>
      <c r="L1263" s="4">
        <v>1388391227</v>
      </c>
      <c r="M1263" s="13">
        <f t="shared" si="97"/>
        <v>41638.176238425927</v>
      </c>
      <c r="N1263" s="4" t="b">
        <v>1</v>
      </c>
      <c r="O1263" s="4">
        <v>52</v>
      </c>
      <c r="P1263" s="4" t="b">
        <v>1</v>
      </c>
      <c r="Q1263" s="4" t="s">
        <v>8276</v>
      </c>
      <c r="R1263" s="17">
        <f>E1263/D1263*100</f>
        <v>101.25</v>
      </c>
      <c r="S1263">
        <f>AVERAGEIF(O:O,O1263,E:E)</f>
        <v>4562.0091666666667</v>
      </c>
      <c r="T1263" t="str">
        <f t="shared" si="98"/>
        <v>music</v>
      </c>
      <c r="U1263" t="str">
        <f t="shared" si="99"/>
        <v>rock</v>
      </c>
    </row>
    <row r="1264" spans="1:21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tr">
        <f t="shared" si="95"/>
        <v>successful</v>
      </c>
      <c r="G1264" s="4" t="s">
        <v>8219</v>
      </c>
      <c r="H1264" s="4" t="s">
        <v>8229</v>
      </c>
      <c r="I1264" s="4" t="s">
        <v>8251</v>
      </c>
      <c r="J1264" s="4">
        <v>1392574692</v>
      </c>
      <c r="K1264" s="13">
        <f t="shared" si="96"/>
        <v>41686.595972222225</v>
      </c>
      <c r="L1264" s="4">
        <v>1389982692</v>
      </c>
      <c r="M1264" s="13">
        <f t="shared" si="97"/>
        <v>41656.595972222225</v>
      </c>
      <c r="N1264" s="4" t="b">
        <v>1</v>
      </c>
      <c r="O1264" s="4">
        <v>105</v>
      </c>
      <c r="P1264" s="4" t="b">
        <v>1</v>
      </c>
      <c r="Q1264" s="4" t="s">
        <v>8276</v>
      </c>
      <c r="R1264" s="17">
        <f>E1264/D1264*100</f>
        <v>125.41538461538462</v>
      </c>
      <c r="S1264">
        <f>AVERAGEIF(O:O,O1264,E:E)</f>
        <v>11984.666666666666</v>
      </c>
      <c r="T1264" t="str">
        <f t="shared" si="98"/>
        <v>music</v>
      </c>
      <c r="U1264" t="str">
        <f t="shared" si="99"/>
        <v>rock</v>
      </c>
    </row>
    <row r="1265" spans="1:21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tr">
        <f t="shared" si="95"/>
        <v>successful</v>
      </c>
      <c r="G1265" s="4" t="s">
        <v>8219</v>
      </c>
      <c r="H1265" s="4" t="s">
        <v>8224</v>
      </c>
      <c r="I1265" s="4" t="s">
        <v>8246</v>
      </c>
      <c r="J1265" s="4">
        <v>1396054800</v>
      </c>
      <c r="K1265" s="13">
        <f t="shared" si="96"/>
        <v>41726.875</v>
      </c>
      <c r="L1265" s="4">
        <v>1393034470</v>
      </c>
      <c r="M1265" s="13">
        <f t="shared" si="97"/>
        <v>41691.917476851857</v>
      </c>
      <c r="N1265" s="4" t="b">
        <v>1</v>
      </c>
      <c r="O1265" s="4">
        <v>41</v>
      </c>
      <c r="P1265" s="4" t="b">
        <v>1</v>
      </c>
      <c r="Q1265" s="4" t="s">
        <v>8276</v>
      </c>
      <c r="R1265" s="17">
        <f>E1265/D1265*100</f>
        <v>119</v>
      </c>
      <c r="S1265">
        <f>AVERAGEIF(O:O,O1265,E:E)</f>
        <v>2792.8691304347826</v>
      </c>
      <c r="T1265" t="str">
        <f t="shared" si="98"/>
        <v>music</v>
      </c>
      <c r="U1265" t="str">
        <f t="shared" si="99"/>
        <v>rock</v>
      </c>
    </row>
    <row r="1266" spans="1:21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tr">
        <f t="shared" si="95"/>
        <v>successful</v>
      </c>
      <c r="G1266" s="4" t="s">
        <v>8219</v>
      </c>
      <c r="H1266" s="4" t="s">
        <v>8224</v>
      </c>
      <c r="I1266" s="4" t="s">
        <v>8246</v>
      </c>
      <c r="J1266" s="4">
        <v>1383062083</v>
      </c>
      <c r="K1266" s="13">
        <f t="shared" si="96"/>
        <v>41576.496331018519</v>
      </c>
      <c r="L1266" s="4">
        <v>1380556483</v>
      </c>
      <c r="M1266" s="13">
        <f t="shared" si="97"/>
        <v>41547.496331018519</v>
      </c>
      <c r="N1266" s="4" t="b">
        <v>1</v>
      </c>
      <c r="O1266" s="4">
        <v>34</v>
      </c>
      <c r="P1266" s="4" t="b">
        <v>1</v>
      </c>
      <c r="Q1266" s="4" t="s">
        <v>8276</v>
      </c>
      <c r="R1266" s="17">
        <f>E1266/D1266*100</f>
        <v>166.46153846153845</v>
      </c>
      <c r="S1266">
        <f>AVERAGEIF(O:O,O1266,E:E)</f>
        <v>3216.0669696969699</v>
      </c>
      <c r="T1266" t="str">
        <f t="shared" si="98"/>
        <v>music</v>
      </c>
      <c r="U1266" t="str">
        <f t="shared" si="99"/>
        <v>rock</v>
      </c>
    </row>
    <row r="1267" spans="1:21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tr">
        <f t="shared" si="95"/>
        <v>successful</v>
      </c>
      <c r="G1267" s="4" t="s">
        <v>8219</v>
      </c>
      <c r="H1267" s="4" t="s">
        <v>8224</v>
      </c>
      <c r="I1267" s="4" t="s">
        <v>8246</v>
      </c>
      <c r="J1267" s="4">
        <v>1291131815</v>
      </c>
      <c r="K1267" s="13">
        <f t="shared" si="96"/>
        <v>40512.488599537035</v>
      </c>
      <c r="L1267" s="4">
        <v>1287071015</v>
      </c>
      <c r="M1267" s="13">
        <f t="shared" si="97"/>
        <v>40465.488599537035</v>
      </c>
      <c r="N1267" s="4" t="b">
        <v>1</v>
      </c>
      <c r="O1267" s="4">
        <v>66</v>
      </c>
      <c r="P1267" s="4" t="b">
        <v>1</v>
      </c>
      <c r="Q1267" s="4" t="s">
        <v>8276</v>
      </c>
      <c r="R1267" s="17">
        <f>E1267/D1267*100</f>
        <v>119.14771428571429</v>
      </c>
      <c r="S1267">
        <f>AVERAGEIF(O:O,O1267,E:E)</f>
        <v>4160.7966666666662</v>
      </c>
      <c r="T1267" t="str">
        <f t="shared" si="98"/>
        <v>music</v>
      </c>
      <c r="U1267" t="str">
        <f t="shared" si="99"/>
        <v>rock</v>
      </c>
    </row>
    <row r="1268" spans="1:21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tr">
        <f t="shared" si="95"/>
        <v>successful</v>
      </c>
      <c r="G1268" s="4" t="s">
        <v>8219</v>
      </c>
      <c r="H1268" s="4" t="s">
        <v>8224</v>
      </c>
      <c r="I1268" s="4" t="s">
        <v>8246</v>
      </c>
      <c r="J1268" s="4">
        <v>1389474145</v>
      </c>
      <c r="K1268" s="13">
        <f t="shared" si="96"/>
        <v>41650.710011574076</v>
      </c>
      <c r="L1268" s="4">
        <v>1386882145</v>
      </c>
      <c r="M1268" s="13">
        <f t="shared" si="97"/>
        <v>41620.710011574076</v>
      </c>
      <c r="N1268" s="4" t="b">
        <v>1</v>
      </c>
      <c r="O1268" s="4">
        <v>50</v>
      </c>
      <c r="P1268" s="4" t="b">
        <v>1</v>
      </c>
      <c r="Q1268" s="4" t="s">
        <v>8276</v>
      </c>
      <c r="R1268" s="17">
        <f>E1268/D1268*100</f>
        <v>100.47368421052632</v>
      </c>
      <c r="S1268">
        <f>AVERAGEIF(O:O,O1268,E:E)</f>
        <v>3773.9390909090912</v>
      </c>
      <c r="T1268" t="str">
        <f t="shared" si="98"/>
        <v>music</v>
      </c>
      <c r="U1268" t="str">
        <f t="shared" si="99"/>
        <v>rock</v>
      </c>
    </row>
    <row r="1269" spans="1:21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tr">
        <f t="shared" si="95"/>
        <v>successful</v>
      </c>
      <c r="G1269" s="4" t="s">
        <v>8219</v>
      </c>
      <c r="H1269" s="4" t="s">
        <v>8224</v>
      </c>
      <c r="I1269" s="4" t="s">
        <v>8246</v>
      </c>
      <c r="J1269" s="4">
        <v>1374674558</v>
      </c>
      <c r="K1269" s="13">
        <f t="shared" si="96"/>
        <v>41479.418495370373</v>
      </c>
      <c r="L1269" s="4">
        <v>1372082558</v>
      </c>
      <c r="M1269" s="13">
        <f t="shared" si="97"/>
        <v>41449.418495370373</v>
      </c>
      <c r="N1269" s="4" t="b">
        <v>1</v>
      </c>
      <c r="O1269" s="4">
        <v>159</v>
      </c>
      <c r="P1269" s="4" t="b">
        <v>1</v>
      </c>
      <c r="Q1269" s="4" t="s">
        <v>8276</v>
      </c>
      <c r="R1269" s="17">
        <f>E1269/D1269*100</f>
        <v>101.8</v>
      </c>
      <c r="S1269">
        <f>AVERAGEIF(O:O,O1269,E:E)</f>
        <v>12170.714285714286</v>
      </c>
      <c r="T1269" t="str">
        <f t="shared" si="98"/>
        <v>music</v>
      </c>
      <c r="U1269" t="str">
        <f t="shared" si="99"/>
        <v>rock</v>
      </c>
    </row>
    <row r="1270" spans="1:21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tr">
        <f t="shared" si="95"/>
        <v>successful</v>
      </c>
      <c r="G1270" s="4" t="s">
        <v>8219</v>
      </c>
      <c r="H1270" s="4" t="s">
        <v>8224</v>
      </c>
      <c r="I1270" s="4" t="s">
        <v>8246</v>
      </c>
      <c r="J1270" s="4">
        <v>1379708247</v>
      </c>
      <c r="K1270" s="13">
        <f t="shared" si="96"/>
        <v>41537.678784722222</v>
      </c>
      <c r="L1270" s="4">
        <v>1377116247</v>
      </c>
      <c r="M1270" s="13">
        <f t="shared" si="97"/>
        <v>41507.678784722222</v>
      </c>
      <c r="N1270" s="4" t="b">
        <v>1</v>
      </c>
      <c r="O1270" s="4">
        <v>182</v>
      </c>
      <c r="P1270" s="4" t="b">
        <v>1</v>
      </c>
      <c r="Q1270" s="4" t="s">
        <v>8276</v>
      </c>
      <c r="R1270" s="17">
        <f>E1270/D1270*100</f>
        <v>116.66666666666667</v>
      </c>
      <c r="S1270">
        <f>AVERAGEIF(O:O,O1270,E:E)</f>
        <v>12651.333333333334</v>
      </c>
      <c r="T1270" t="str">
        <f t="shared" si="98"/>
        <v>music</v>
      </c>
      <c r="U1270" t="str">
        <f t="shared" si="99"/>
        <v>rock</v>
      </c>
    </row>
    <row r="1271" spans="1:21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tr">
        <f t="shared" si="95"/>
        <v>successful</v>
      </c>
      <c r="G1271" s="4" t="s">
        <v>8219</v>
      </c>
      <c r="H1271" s="4" t="s">
        <v>8224</v>
      </c>
      <c r="I1271" s="4" t="s">
        <v>8246</v>
      </c>
      <c r="J1271" s="4">
        <v>1460764800</v>
      </c>
      <c r="K1271" s="13">
        <f t="shared" si="96"/>
        <v>42475.833333333336</v>
      </c>
      <c r="L1271" s="4">
        <v>1458157512</v>
      </c>
      <c r="M1271" s="13">
        <f t="shared" si="97"/>
        <v>42445.656388888885</v>
      </c>
      <c r="N1271" s="4" t="b">
        <v>1</v>
      </c>
      <c r="O1271" s="4">
        <v>206</v>
      </c>
      <c r="P1271" s="4" t="b">
        <v>1</v>
      </c>
      <c r="Q1271" s="4" t="s">
        <v>8276</v>
      </c>
      <c r="R1271" s="17">
        <f>E1271/D1271*100</f>
        <v>108.64893617021276</v>
      </c>
      <c r="S1271">
        <f>AVERAGEIF(O:O,O1271,E:E)</f>
        <v>17868.901999999998</v>
      </c>
      <c r="T1271" t="str">
        <f t="shared" si="98"/>
        <v>music</v>
      </c>
      <c r="U1271" t="str">
        <f t="shared" si="99"/>
        <v>rock</v>
      </c>
    </row>
    <row r="1272" spans="1:21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tr">
        <f t="shared" si="95"/>
        <v>successful</v>
      </c>
      <c r="G1272" s="4" t="s">
        <v>8219</v>
      </c>
      <c r="H1272" s="4" t="s">
        <v>8224</v>
      </c>
      <c r="I1272" s="4" t="s">
        <v>8246</v>
      </c>
      <c r="J1272" s="4">
        <v>1332704042</v>
      </c>
      <c r="K1272" s="13">
        <f t="shared" si="96"/>
        <v>40993.648634259262</v>
      </c>
      <c r="L1272" s="4">
        <v>1327523642</v>
      </c>
      <c r="M1272" s="13">
        <f t="shared" si="97"/>
        <v>40933.690300925933</v>
      </c>
      <c r="N1272" s="4" t="b">
        <v>1</v>
      </c>
      <c r="O1272" s="4">
        <v>169</v>
      </c>
      <c r="P1272" s="4" t="b">
        <v>1</v>
      </c>
      <c r="Q1272" s="4" t="s">
        <v>8276</v>
      </c>
      <c r="R1272" s="17">
        <f>E1272/D1272*100</f>
        <v>114.72</v>
      </c>
      <c r="S1272">
        <f>AVERAGEIF(O:O,O1272,E:E)</f>
        <v>10898.9</v>
      </c>
      <c r="T1272" t="str">
        <f t="shared" si="98"/>
        <v>music</v>
      </c>
      <c r="U1272" t="str">
        <f t="shared" si="99"/>
        <v>rock</v>
      </c>
    </row>
    <row r="1273" spans="1:21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tr">
        <f t="shared" si="95"/>
        <v>successful</v>
      </c>
      <c r="G1273" s="4" t="s">
        <v>8219</v>
      </c>
      <c r="H1273" s="4" t="s">
        <v>8224</v>
      </c>
      <c r="I1273" s="4" t="s">
        <v>8246</v>
      </c>
      <c r="J1273" s="4">
        <v>1384363459</v>
      </c>
      <c r="K1273" s="13">
        <f t="shared" si="96"/>
        <v>41591.558553240742</v>
      </c>
      <c r="L1273" s="4">
        <v>1381767859</v>
      </c>
      <c r="M1273" s="13">
        <f t="shared" si="97"/>
        <v>41561.516886574078</v>
      </c>
      <c r="N1273" s="4" t="b">
        <v>1</v>
      </c>
      <c r="O1273" s="4">
        <v>31</v>
      </c>
      <c r="P1273" s="4" t="b">
        <v>1</v>
      </c>
      <c r="Q1273" s="4" t="s">
        <v>8276</v>
      </c>
      <c r="R1273" s="17">
        <f>E1273/D1273*100</f>
        <v>101.8</v>
      </c>
      <c r="S1273">
        <f>AVERAGEIF(O:O,O1273,E:E)</f>
        <v>2489.3351851851853</v>
      </c>
      <c r="T1273" t="str">
        <f t="shared" si="98"/>
        <v>music</v>
      </c>
      <c r="U1273" t="str">
        <f t="shared" si="99"/>
        <v>rock</v>
      </c>
    </row>
    <row r="1274" spans="1:21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tr">
        <f t="shared" si="95"/>
        <v>successful</v>
      </c>
      <c r="G1274" s="4" t="s">
        <v>8219</v>
      </c>
      <c r="H1274" s="4" t="s">
        <v>8224</v>
      </c>
      <c r="I1274" s="4" t="s">
        <v>8246</v>
      </c>
      <c r="J1274" s="4">
        <v>1276574400</v>
      </c>
      <c r="K1274" s="13">
        <f t="shared" si="96"/>
        <v>40344</v>
      </c>
      <c r="L1274" s="4">
        <v>1270576379</v>
      </c>
      <c r="M1274" s="13">
        <f t="shared" si="97"/>
        <v>40274.578460648154</v>
      </c>
      <c r="N1274" s="4" t="b">
        <v>1</v>
      </c>
      <c r="O1274" s="4">
        <v>28</v>
      </c>
      <c r="P1274" s="4" t="b">
        <v>1</v>
      </c>
      <c r="Q1274" s="4" t="s">
        <v>8276</v>
      </c>
      <c r="R1274" s="17">
        <f>E1274/D1274*100</f>
        <v>106</v>
      </c>
      <c r="S1274">
        <f>AVERAGEIF(O:O,O1274,E:E)</f>
        <v>3472.1178947368426</v>
      </c>
      <c r="T1274" t="str">
        <f t="shared" si="98"/>
        <v>music</v>
      </c>
      <c r="U1274" t="str">
        <f t="shared" si="99"/>
        <v>rock</v>
      </c>
    </row>
    <row r="1275" spans="1:21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tr">
        <f t="shared" si="95"/>
        <v>successful</v>
      </c>
      <c r="G1275" s="4" t="s">
        <v>8219</v>
      </c>
      <c r="H1275" s="4" t="s">
        <v>8229</v>
      </c>
      <c r="I1275" s="4" t="s">
        <v>8251</v>
      </c>
      <c r="J1275" s="4">
        <v>1409506291</v>
      </c>
      <c r="K1275" s="13">
        <f t="shared" si="96"/>
        <v>41882.56355324074</v>
      </c>
      <c r="L1275" s="4">
        <v>1406914291</v>
      </c>
      <c r="M1275" s="13">
        <f t="shared" si="97"/>
        <v>41852.56355324074</v>
      </c>
      <c r="N1275" s="4" t="b">
        <v>1</v>
      </c>
      <c r="O1275" s="4">
        <v>54</v>
      </c>
      <c r="P1275" s="4" t="b">
        <v>1</v>
      </c>
      <c r="Q1275" s="4" t="s">
        <v>8276</v>
      </c>
      <c r="R1275" s="17">
        <f>E1275/D1275*100</f>
        <v>103.49999999999999</v>
      </c>
      <c r="S1275">
        <f>AVERAGEIF(O:O,O1275,E:E)</f>
        <v>3732.9341666666664</v>
      </c>
      <c r="T1275" t="str">
        <f t="shared" si="98"/>
        <v>music</v>
      </c>
      <c r="U1275" t="str">
        <f t="shared" si="99"/>
        <v>rock</v>
      </c>
    </row>
    <row r="1276" spans="1:21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tr">
        <f t="shared" si="95"/>
        <v>successful</v>
      </c>
      <c r="G1276" s="4" t="s">
        <v>8219</v>
      </c>
      <c r="H1276" s="4" t="s">
        <v>8224</v>
      </c>
      <c r="I1276" s="4" t="s">
        <v>8246</v>
      </c>
      <c r="J1276" s="4">
        <v>1346344425</v>
      </c>
      <c r="K1276" s="13">
        <f t="shared" si="96"/>
        <v>41151.5234375</v>
      </c>
      <c r="L1276" s="4">
        <v>1343320425</v>
      </c>
      <c r="M1276" s="13">
        <f t="shared" si="97"/>
        <v>41116.5234375</v>
      </c>
      <c r="N1276" s="4" t="b">
        <v>1</v>
      </c>
      <c r="O1276" s="4">
        <v>467</v>
      </c>
      <c r="P1276" s="4" t="b">
        <v>1</v>
      </c>
      <c r="Q1276" s="4" t="s">
        <v>8276</v>
      </c>
      <c r="R1276" s="17">
        <f>E1276/D1276*100</f>
        <v>154.97535999999999</v>
      </c>
      <c r="S1276">
        <f>AVERAGEIF(O:O,O1276,E:E)</f>
        <v>38743.839999999997</v>
      </c>
      <c r="T1276" t="str">
        <f t="shared" si="98"/>
        <v>music</v>
      </c>
      <c r="U1276" t="str">
        <f t="shared" si="99"/>
        <v>rock</v>
      </c>
    </row>
    <row r="1277" spans="1:21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tr">
        <f t="shared" si="95"/>
        <v>successful</v>
      </c>
      <c r="G1277" s="4" t="s">
        <v>8219</v>
      </c>
      <c r="H1277" s="4" t="s">
        <v>8224</v>
      </c>
      <c r="I1277" s="4" t="s">
        <v>8246</v>
      </c>
      <c r="J1277" s="4">
        <v>1375908587</v>
      </c>
      <c r="K1277" s="13">
        <f t="shared" si="96"/>
        <v>41493.701238425929</v>
      </c>
      <c r="L1277" s="4">
        <v>1372884587</v>
      </c>
      <c r="M1277" s="13">
        <f t="shared" si="97"/>
        <v>41458.701238425929</v>
      </c>
      <c r="N1277" s="4" t="b">
        <v>1</v>
      </c>
      <c r="O1277" s="4">
        <v>389</v>
      </c>
      <c r="P1277" s="4" t="b">
        <v>1</v>
      </c>
      <c r="Q1277" s="4" t="s">
        <v>8276</v>
      </c>
      <c r="R1277" s="17">
        <f>E1277/D1277*100</f>
        <v>162.14066666666668</v>
      </c>
      <c r="S1277">
        <f>AVERAGEIF(O:O,O1277,E:E)</f>
        <v>24321.1</v>
      </c>
      <c r="T1277" t="str">
        <f t="shared" si="98"/>
        <v>music</v>
      </c>
      <c r="U1277" t="str">
        <f t="shared" si="99"/>
        <v>rock</v>
      </c>
    </row>
    <row r="1278" spans="1:21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tr">
        <f t="shared" si="95"/>
        <v>successful</v>
      </c>
      <c r="G1278" s="4" t="s">
        <v>8219</v>
      </c>
      <c r="H1278" s="4" t="s">
        <v>8224</v>
      </c>
      <c r="I1278" s="4" t="s">
        <v>8246</v>
      </c>
      <c r="J1278" s="4">
        <v>1251777600</v>
      </c>
      <c r="K1278" s="13">
        <f t="shared" si="96"/>
        <v>40057</v>
      </c>
      <c r="L1278" s="4">
        <v>1247504047</v>
      </c>
      <c r="M1278" s="13">
        <f t="shared" si="97"/>
        <v>40007.537581018521</v>
      </c>
      <c r="N1278" s="4" t="b">
        <v>1</v>
      </c>
      <c r="O1278" s="4">
        <v>68</v>
      </c>
      <c r="P1278" s="4" t="b">
        <v>1</v>
      </c>
      <c r="Q1278" s="4" t="s">
        <v>8276</v>
      </c>
      <c r="R1278" s="17">
        <f>E1278/D1278*100</f>
        <v>104.42100000000001</v>
      </c>
      <c r="S1278">
        <f>AVERAGEIF(O:O,O1278,E:E)</f>
        <v>4475.4349999999995</v>
      </c>
      <c r="T1278" t="str">
        <f t="shared" si="98"/>
        <v>music</v>
      </c>
      <c r="U1278" t="str">
        <f t="shared" si="99"/>
        <v>rock</v>
      </c>
    </row>
    <row r="1279" spans="1:21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tr">
        <f t="shared" si="95"/>
        <v>successful</v>
      </c>
      <c r="G1279" s="4" t="s">
        <v>8219</v>
      </c>
      <c r="H1279" s="4" t="s">
        <v>8224</v>
      </c>
      <c r="I1279" s="4" t="s">
        <v>8246</v>
      </c>
      <c r="J1279" s="4">
        <v>1346765347</v>
      </c>
      <c r="K1279" s="13">
        <f t="shared" si="96"/>
        <v>41156.395219907412</v>
      </c>
      <c r="L1279" s="4">
        <v>1343741347</v>
      </c>
      <c r="M1279" s="13">
        <f t="shared" si="97"/>
        <v>41121.395219907412</v>
      </c>
      <c r="N1279" s="4" t="b">
        <v>1</v>
      </c>
      <c r="O1279" s="4">
        <v>413</v>
      </c>
      <c r="P1279" s="4" t="b">
        <v>1</v>
      </c>
      <c r="Q1279" s="4" t="s">
        <v>8276</v>
      </c>
      <c r="R1279" s="17">
        <f>E1279/D1279*100</f>
        <v>106.12433333333333</v>
      </c>
      <c r="S1279">
        <f>AVERAGEIF(O:O,O1279,E:E)</f>
        <v>15918.65</v>
      </c>
      <c r="T1279" t="str">
        <f t="shared" si="98"/>
        <v>music</v>
      </c>
      <c r="U1279" t="str">
        <f t="shared" si="99"/>
        <v>rock</v>
      </c>
    </row>
    <row r="1280" spans="1:21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tr">
        <f t="shared" si="95"/>
        <v>successful</v>
      </c>
      <c r="G1280" s="4" t="s">
        <v>8219</v>
      </c>
      <c r="H1280" s="4" t="s">
        <v>8224</v>
      </c>
      <c r="I1280" s="4" t="s">
        <v>8246</v>
      </c>
      <c r="J1280" s="4">
        <v>1403661600</v>
      </c>
      <c r="K1280" s="13">
        <f t="shared" si="96"/>
        <v>41814.916666666672</v>
      </c>
      <c r="L1280" s="4">
        <v>1401196766</v>
      </c>
      <c r="M1280" s="13">
        <f t="shared" si="97"/>
        <v>41786.388495370375</v>
      </c>
      <c r="N1280" s="4" t="b">
        <v>1</v>
      </c>
      <c r="O1280" s="4">
        <v>190</v>
      </c>
      <c r="P1280" s="4" t="b">
        <v>1</v>
      </c>
      <c r="Q1280" s="4" t="s">
        <v>8276</v>
      </c>
      <c r="R1280" s="17">
        <f>E1280/D1280*100</f>
        <v>154.93846153846152</v>
      </c>
      <c r="S1280">
        <f>AVERAGEIF(O:O,O1280,E:E)</f>
        <v>11056.33</v>
      </c>
      <c r="T1280" t="str">
        <f t="shared" si="98"/>
        <v>music</v>
      </c>
      <c r="U1280" t="str">
        <f t="shared" si="99"/>
        <v>rock</v>
      </c>
    </row>
    <row r="1281" spans="1:21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tr">
        <f t="shared" si="95"/>
        <v>successful</v>
      </c>
      <c r="G1281" s="4" t="s">
        <v>8219</v>
      </c>
      <c r="H1281" s="4" t="s">
        <v>8224</v>
      </c>
      <c r="I1281" s="4" t="s">
        <v>8246</v>
      </c>
      <c r="J1281" s="4">
        <v>1395624170</v>
      </c>
      <c r="K1281" s="13">
        <f t="shared" si="96"/>
        <v>41721.890856481485</v>
      </c>
      <c r="L1281" s="4">
        <v>1392171770</v>
      </c>
      <c r="M1281" s="13">
        <f t="shared" si="97"/>
        <v>41681.932523148149</v>
      </c>
      <c r="N1281" s="4" t="b">
        <v>1</v>
      </c>
      <c r="O1281" s="4">
        <v>189</v>
      </c>
      <c r="P1281" s="4" t="b">
        <v>1</v>
      </c>
      <c r="Q1281" s="4" t="s">
        <v>8276</v>
      </c>
      <c r="R1281" s="17">
        <f>E1281/D1281*100</f>
        <v>110.77157238734421</v>
      </c>
      <c r="S1281">
        <f>AVERAGEIF(O:O,O1281,E:E)</f>
        <v>11819.584999999999</v>
      </c>
      <c r="T1281" t="str">
        <f t="shared" si="98"/>
        <v>music</v>
      </c>
      <c r="U1281" t="str">
        <f t="shared" si="99"/>
        <v>rock</v>
      </c>
    </row>
    <row r="1282" spans="1:21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tr">
        <f t="shared" si="95"/>
        <v>successful</v>
      </c>
      <c r="G1282" s="4" t="s">
        <v>8219</v>
      </c>
      <c r="H1282" s="4" t="s">
        <v>8224</v>
      </c>
      <c r="I1282" s="4" t="s">
        <v>8246</v>
      </c>
      <c r="J1282" s="4">
        <v>1299003054</v>
      </c>
      <c r="K1282" s="13">
        <f t="shared" si="96"/>
        <v>40603.590902777782</v>
      </c>
      <c r="L1282" s="4">
        <v>1291227054</v>
      </c>
      <c r="M1282" s="13">
        <f t="shared" si="97"/>
        <v>40513.590902777782</v>
      </c>
      <c r="N1282" s="4" t="b">
        <v>1</v>
      </c>
      <c r="O1282" s="4">
        <v>130</v>
      </c>
      <c r="P1282" s="4" t="b">
        <v>1</v>
      </c>
      <c r="Q1282" s="4" t="s">
        <v>8276</v>
      </c>
      <c r="R1282" s="17">
        <f>E1282/D1282*100</f>
        <v>110.91186666666665</v>
      </c>
      <c r="S1282">
        <f>AVERAGEIF(O:O,O1282,E:E)</f>
        <v>13897.104000000001</v>
      </c>
      <c r="T1282" t="str">
        <f t="shared" si="98"/>
        <v>music</v>
      </c>
      <c r="U1282" t="str">
        <f t="shared" si="99"/>
        <v>rock</v>
      </c>
    </row>
    <row r="1283" spans="1:21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tr">
        <f t="shared" ref="F1283:F1346" si="100">IF(E1283&gt;=D1283,"successful")</f>
        <v>successful</v>
      </c>
      <c r="G1283" s="4" t="s">
        <v>8219</v>
      </c>
      <c r="H1283" s="4" t="s">
        <v>8224</v>
      </c>
      <c r="I1283" s="4" t="s">
        <v>8246</v>
      </c>
      <c r="J1283" s="4">
        <v>1375033836</v>
      </c>
      <c r="K1283" s="13">
        <f t="shared" ref="K1283:K1346" si="101">(J1283/60)/60/24+DATE(1970,1,1)+(-4/24)</f>
        <v>41483.57680555556</v>
      </c>
      <c r="L1283" s="4">
        <v>1373305836</v>
      </c>
      <c r="M1283" s="13">
        <f t="shared" ref="M1283:M1346" si="102">(L1283/60)/60/24+DATE(1970,1,1)+(-4/24)</f>
        <v>41463.57680555556</v>
      </c>
      <c r="N1283" s="4" t="b">
        <v>1</v>
      </c>
      <c r="O1283" s="4">
        <v>74</v>
      </c>
      <c r="P1283" s="4" t="b">
        <v>1</v>
      </c>
      <c r="Q1283" s="4" t="s">
        <v>8276</v>
      </c>
      <c r="R1283" s="17">
        <f>E1283/D1283*100</f>
        <v>110.71428571428572</v>
      </c>
      <c r="S1283">
        <f>AVERAGEIF(O:O,O1283,E:E)</f>
        <v>5084.2892307692318</v>
      </c>
      <c r="T1283" t="str">
        <f t="shared" ref="T1283:T1346" si="103">LEFT(Q1283,FIND("/",Q1283)-1)</f>
        <v>music</v>
      </c>
      <c r="U1283" t="str">
        <f t="shared" ref="U1283:U1346" si="104">RIGHT(Q1283,LEN(Q1283)-FIND("/",Q1283))</f>
        <v>rock</v>
      </c>
    </row>
    <row r="1284" spans="1:21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tr">
        <f t="shared" si="100"/>
        <v>successful</v>
      </c>
      <c r="G1284" s="4" t="s">
        <v>8219</v>
      </c>
      <c r="H1284" s="4" t="s">
        <v>8224</v>
      </c>
      <c r="I1284" s="4" t="s">
        <v>8246</v>
      </c>
      <c r="J1284" s="4">
        <v>1386565140</v>
      </c>
      <c r="K1284" s="13">
        <f t="shared" si="101"/>
        <v>41617.040972222225</v>
      </c>
      <c r="L1284" s="4">
        <v>1383909855</v>
      </c>
      <c r="M1284" s="13">
        <f t="shared" si="102"/>
        <v>41586.30850694445</v>
      </c>
      <c r="N1284" s="4" t="b">
        <v>1</v>
      </c>
      <c r="O1284" s="4">
        <v>274</v>
      </c>
      <c r="P1284" s="4" t="b">
        <v>1</v>
      </c>
      <c r="Q1284" s="4" t="s">
        <v>8276</v>
      </c>
      <c r="R1284" s="17">
        <f>E1284/D1284*100</f>
        <v>123.61333333333333</v>
      </c>
      <c r="S1284">
        <f>AVERAGEIF(O:O,O1284,E:E)</f>
        <v>27159</v>
      </c>
      <c r="T1284" t="str">
        <f t="shared" si="103"/>
        <v>music</v>
      </c>
      <c r="U1284" t="str">
        <f t="shared" si="104"/>
        <v>rock</v>
      </c>
    </row>
    <row r="1285" spans="1:21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tr">
        <f t="shared" si="100"/>
        <v>successful</v>
      </c>
      <c r="G1285" s="4" t="s">
        <v>8219</v>
      </c>
      <c r="H1285" s="4" t="s">
        <v>8224</v>
      </c>
      <c r="I1285" s="4" t="s">
        <v>8246</v>
      </c>
      <c r="J1285" s="4">
        <v>1362974400</v>
      </c>
      <c r="K1285" s="13">
        <f t="shared" si="101"/>
        <v>41344</v>
      </c>
      <c r="L1285" s="4">
        <v>1360948389</v>
      </c>
      <c r="M1285" s="13">
        <f t="shared" si="102"/>
        <v>41320.550798611112</v>
      </c>
      <c r="N1285" s="4" t="b">
        <v>1</v>
      </c>
      <c r="O1285" s="4">
        <v>22</v>
      </c>
      <c r="P1285" s="4" t="b">
        <v>1</v>
      </c>
      <c r="Q1285" s="4" t="s">
        <v>8276</v>
      </c>
      <c r="R1285" s="17">
        <f>E1285/D1285*100</f>
        <v>211.05</v>
      </c>
      <c r="S1285">
        <f>AVERAGEIF(O:O,O1285,E:E)</f>
        <v>1547.9137931034484</v>
      </c>
      <c r="T1285" t="str">
        <f t="shared" si="103"/>
        <v>music</v>
      </c>
      <c r="U1285" t="str">
        <f t="shared" si="104"/>
        <v>rock</v>
      </c>
    </row>
    <row r="1286" spans="1:21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tr">
        <f t="shared" si="100"/>
        <v>successful</v>
      </c>
      <c r="G1286" s="4" t="s">
        <v>8219</v>
      </c>
      <c r="H1286" s="4" t="s">
        <v>8224</v>
      </c>
      <c r="I1286" s="4" t="s">
        <v>8246</v>
      </c>
      <c r="J1286" s="4">
        <v>1483203540</v>
      </c>
      <c r="K1286" s="13">
        <f t="shared" si="101"/>
        <v>42735.540972222225</v>
      </c>
      <c r="L1286" s="4">
        <v>1481175482</v>
      </c>
      <c r="M1286" s="13">
        <f t="shared" si="102"/>
        <v>42712.068078703705</v>
      </c>
      <c r="N1286" s="4" t="b">
        <v>0</v>
      </c>
      <c r="O1286" s="4">
        <v>31</v>
      </c>
      <c r="P1286" s="4" t="b">
        <v>1</v>
      </c>
      <c r="Q1286" s="4" t="s">
        <v>8271</v>
      </c>
      <c r="R1286" s="17">
        <f>E1286/D1286*100</f>
        <v>101</v>
      </c>
      <c r="S1286">
        <f>AVERAGEIF(O:O,O1286,E:E)</f>
        <v>2489.3351851851853</v>
      </c>
      <c r="T1286" t="str">
        <f t="shared" si="103"/>
        <v>theater</v>
      </c>
      <c r="U1286" t="str">
        <f t="shared" si="104"/>
        <v>plays</v>
      </c>
    </row>
    <row r="1287" spans="1:21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tr">
        <f t="shared" si="100"/>
        <v>successful</v>
      </c>
      <c r="G1287" s="4" t="s">
        <v>8219</v>
      </c>
      <c r="H1287" s="4" t="s">
        <v>8225</v>
      </c>
      <c r="I1287" s="4" t="s">
        <v>8247</v>
      </c>
      <c r="J1287" s="4">
        <v>1434808775</v>
      </c>
      <c r="K1287" s="13">
        <f t="shared" si="101"/>
        <v>42175.416377314818</v>
      </c>
      <c r="L1287" s="4">
        <v>1433512775</v>
      </c>
      <c r="M1287" s="13">
        <f t="shared" si="102"/>
        <v>42160.416377314818</v>
      </c>
      <c r="N1287" s="4" t="b">
        <v>0</v>
      </c>
      <c r="O1287" s="4">
        <v>63</v>
      </c>
      <c r="P1287" s="4" t="b">
        <v>1</v>
      </c>
      <c r="Q1287" s="4" t="s">
        <v>8271</v>
      </c>
      <c r="R1287" s="17">
        <f>E1287/D1287*100</f>
        <v>101.64999999999999</v>
      </c>
      <c r="S1287">
        <f>AVERAGEIF(O:O,O1287,E:E)</f>
        <v>4218.583333333333</v>
      </c>
      <c r="T1287" t="str">
        <f t="shared" si="103"/>
        <v>theater</v>
      </c>
      <c r="U1287" t="str">
        <f t="shared" si="104"/>
        <v>plays</v>
      </c>
    </row>
    <row r="1288" spans="1:21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tr">
        <f t="shared" si="100"/>
        <v>successful</v>
      </c>
      <c r="G1288" s="4" t="s">
        <v>8219</v>
      </c>
      <c r="H1288" s="4" t="s">
        <v>8225</v>
      </c>
      <c r="I1288" s="4" t="s">
        <v>8247</v>
      </c>
      <c r="J1288" s="4">
        <v>1424181600</v>
      </c>
      <c r="K1288" s="13">
        <f t="shared" si="101"/>
        <v>42052.416666666664</v>
      </c>
      <c r="L1288" s="4">
        <v>1423041227</v>
      </c>
      <c r="M1288" s="13">
        <f t="shared" si="102"/>
        <v>42039.217905092599</v>
      </c>
      <c r="N1288" s="4" t="b">
        <v>0</v>
      </c>
      <c r="O1288" s="4">
        <v>20</v>
      </c>
      <c r="P1288" s="4" t="b">
        <v>1</v>
      </c>
      <c r="Q1288" s="4" t="s">
        <v>8271</v>
      </c>
      <c r="R1288" s="17">
        <f>E1288/D1288*100</f>
        <v>108.33333333333333</v>
      </c>
      <c r="S1288">
        <f>AVERAGEIF(O:O,O1288,E:E)</f>
        <v>1494.1595454545457</v>
      </c>
      <c r="T1288" t="str">
        <f t="shared" si="103"/>
        <v>theater</v>
      </c>
      <c r="U1288" t="str">
        <f t="shared" si="104"/>
        <v>plays</v>
      </c>
    </row>
    <row r="1289" spans="1:21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tr">
        <f t="shared" si="100"/>
        <v>successful</v>
      </c>
      <c r="G1289" s="4" t="s">
        <v>8219</v>
      </c>
      <c r="H1289" s="4" t="s">
        <v>8225</v>
      </c>
      <c r="I1289" s="4" t="s">
        <v>8247</v>
      </c>
      <c r="J1289" s="4">
        <v>1434120856</v>
      </c>
      <c r="K1289" s="13">
        <f t="shared" si="101"/>
        <v>42167.454351851855</v>
      </c>
      <c r="L1289" s="4">
        <v>1428936856</v>
      </c>
      <c r="M1289" s="13">
        <f t="shared" si="102"/>
        <v>42107.454351851855</v>
      </c>
      <c r="N1289" s="4" t="b">
        <v>0</v>
      </c>
      <c r="O1289" s="4">
        <v>25</v>
      </c>
      <c r="P1289" s="4" t="b">
        <v>1</v>
      </c>
      <c r="Q1289" s="4" t="s">
        <v>8271</v>
      </c>
      <c r="R1289" s="17">
        <f>E1289/D1289*100</f>
        <v>242</v>
      </c>
      <c r="S1289">
        <f>AVERAGEIF(O:O,O1289,E:E)</f>
        <v>1634.83275</v>
      </c>
      <c r="T1289" t="str">
        <f t="shared" si="103"/>
        <v>theater</v>
      </c>
      <c r="U1289" t="str">
        <f t="shared" si="104"/>
        <v>plays</v>
      </c>
    </row>
    <row r="1290" spans="1:21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tr">
        <f t="shared" si="100"/>
        <v>successful</v>
      </c>
      <c r="G1290" s="4" t="s">
        <v>8219</v>
      </c>
      <c r="H1290" s="4" t="s">
        <v>8224</v>
      </c>
      <c r="I1290" s="4" t="s">
        <v>8246</v>
      </c>
      <c r="J1290" s="4">
        <v>1470801600</v>
      </c>
      <c r="K1290" s="13">
        <f t="shared" si="101"/>
        <v>42592.000000000007</v>
      </c>
      <c r="L1290" s="4">
        <v>1468122163</v>
      </c>
      <c r="M1290" s="13">
        <f t="shared" si="102"/>
        <v>42560.987997685188</v>
      </c>
      <c r="N1290" s="4" t="b">
        <v>0</v>
      </c>
      <c r="O1290" s="4">
        <v>61</v>
      </c>
      <c r="P1290" s="4" t="b">
        <v>1</v>
      </c>
      <c r="Q1290" s="4" t="s">
        <v>8271</v>
      </c>
      <c r="R1290" s="17">
        <f>E1290/D1290*100</f>
        <v>100.44999999999999</v>
      </c>
      <c r="S1290">
        <f>AVERAGEIF(O:O,O1290,E:E)</f>
        <v>5367.37</v>
      </c>
      <c r="T1290" t="str">
        <f t="shared" si="103"/>
        <v>theater</v>
      </c>
      <c r="U1290" t="str">
        <f t="shared" si="104"/>
        <v>plays</v>
      </c>
    </row>
    <row r="1291" spans="1:21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tr">
        <f t="shared" si="100"/>
        <v>successful</v>
      </c>
      <c r="G1291" s="4" t="s">
        <v>8219</v>
      </c>
      <c r="H1291" s="4" t="s">
        <v>8224</v>
      </c>
      <c r="I1291" s="4" t="s">
        <v>8246</v>
      </c>
      <c r="J1291" s="4">
        <v>1483499645</v>
      </c>
      <c r="K1291" s="13">
        <f t="shared" si="101"/>
        <v>42738.968113425923</v>
      </c>
      <c r="L1291" s="4">
        <v>1480907645</v>
      </c>
      <c r="M1291" s="13">
        <f t="shared" si="102"/>
        <v>42708.968113425923</v>
      </c>
      <c r="N1291" s="4" t="b">
        <v>0</v>
      </c>
      <c r="O1291" s="4">
        <v>52</v>
      </c>
      <c r="P1291" s="4" t="b">
        <v>1</v>
      </c>
      <c r="Q1291" s="4" t="s">
        <v>8271</v>
      </c>
      <c r="R1291" s="17">
        <f>E1291/D1291*100</f>
        <v>125.06666666666666</v>
      </c>
      <c r="S1291">
        <f>AVERAGEIF(O:O,O1291,E:E)</f>
        <v>4562.0091666666667</v>
      </c>
      <c r="T1291" t="str">
        <f t="shared" si="103"/>
        <v>theater</v>
      </c>
      <c r="U1291" t="str">
        <f t="shared" si="104"/>
        <v>plays</v>
      </c>
    </row>
    <row r="1292" spans="1:21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tr">
        <f t="shared" si="100"/>
        <v>successful</v>
      </c>
      <c r="G1292" s="4" t="s">
        <v>8219</v>
      </c>
      <c r="H1292" s="4" t="s">
        <v>8224</v>
      </c>
      <c r="I1292" s="4" t="s">
        <v>8246</v>
      </c>
      <c r="J1292" s="4">
        <v>1429772340</v>
      </c>
      <c r="K1292" s="13">
        <f t="shared" si="101"/>
        <v>42117.124305555561</v>
      </c>
      <c r="L1292" s="4">
        <v>1427121931</v>
      </c>
      <c r="M1292" s="13">
        <f t="shared" si="102"/>
        <v>42086.448275462964</v>
      </c>
      <c r="N1292" s="4" t="b">
        <v>0</v>
      </c>
      <c r="O1292" s="4">
        <v>86</v>
      </c>
      <c r="P1292" s="4" t="b">
        <v>1</v>
      </c>
      <c r="Q1292" s="4" t="s">
        <v>8271</v>
      </c>
      <c r="R1292" s="17">
        <f>E1292/D1292*100</f>
        <v>108.57142857142857</v>
      </c>
      <c r="S1292">
        <f>AVERAGEIF(O:O,O1292,E:E)</f>
        <v>7921.625</v>
      </c>
      <c r="T1292" t="str">
        <f t="shared" si="103"/>
        <v>theater</v>
      </c>
      <c r="U1292" t="str">
        <f t="shared" si="104"/>
        <v>plays</v>
      </c>
    </row>
    <row r="1293" spans="1:21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tr">
        <f t="shared" si="100"/>
        <v>successful</v>
      </c>
      <c r="G1293" s="4" t="s">
        <v>8219</v>
      </c>
      <c r="H1293" s="4" t="s">
        <v>8224</v>
      </c>
      <c r="I1293" s="4" t="s">
        <v>8246</v>
      </c>
      <c r="J1293" s="4">
        <v>1428390000</v>
      </c>
      <c r="K1293" s="13">
        <f t="shared" si="101"/>
        <v>42101.125000000007</v>
      </c>
      <c r="L1293" s="4">
        <v>1425224391</v>
      </c>
      <c r="M1293" s="13">
        <f t="shared" si="102"/>
        <v>42064.486006944448</v>
      </c>
      <c r="N1293" s="4" t="b">
        <v>0</v>
      </c>
      <c r="O1293" s="4">
        <v>42</v>
      </c>
      <c r="P1293" s="4" t="b">
        <v>1</v>
      </c>
      <c r="Q1293" s="4" t="s">
        <v>8271</v>
      </c>
      <c r="R1293" s="17">
        <f>E1293/D1293*100</f>
        <v>145.70000000000002</v>
      </c>
      <c r="S1293">
        <f>AVERAGEIF(O:O,O1293,E:E)</f>
        <v>2399.1906250000002</v>
      </c>
      <c r="T1293" t="str">
        <f t="shared" si="103"/>
        <v>theater</v>
      </c>
      <c r="U1293" t="str">
        <f t="shared" si="104"/>
        <v>plays</v>
      </c>
    </row>
    <row r="1294" spans="1:21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tr">
        <f t="shared" si="100"/>
        <v>successful</v>
      </c>
      <c r="G1294" s="4" t="s">
        <v>8219</v>
      </c>
      <c r="H1294" s="4" t="s">
        <v>8225</v>
      </c>
      <c r="I1294" s="4" t="s">
        <v>8247</v>
      </c>
      <c r="J1294" s="4">
        <v>1444172340</v>
      </c>
      <c r="K1294" s="13">
        <f t="shared" si="101"/>
        <v>42283.790972222225</v>
      </c>
      <c r="L1294" s="4">
        <v>1441822828</v>
      </c>
      <c r="M1294" s="13">
        <f t="shared" si="102"/>
        <v>42256.597546296303</v>
      </c>
      <c r="N1294" s="4" t="b">
        <v>0</v>
      </c>
      <c r="O1294" s="4">
        <v>52</v>
      </c>
      <c r="P1294" s="4" t="b">
        <v>1</v>
      </c>
      <c r="Q1294" s="4" t="s">
        <v>8271</v>
      </c>
      <c r="R1294" s="17">
        <f>E1294/D1294*100</f>
        <v>110.00000000000001</v>
      </c>
      <c r="S1294">
        <f>AVERAGEIF(O:O,O1294,E:E)</f>
        <v>4562.0091666666667</v>
      </c>
      <c r="T1294" t="str">
        <f t="shared" si="103"/>
        <v>theater</v>
      </c>
      <c r="U1294" t="str">
        <f t="shared" si="104"/>
        <v>plays</v>
      </c>
    </row>
    <row r="1295" spans="1:21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tr">
        <f t="shared" si="100"/>
        <v>successful</v>
      </c>
      <c r="G1295" s="4" t="s">
        <v>8219</v>
      </c>
      <c r="H1295" s="4" t="s">
        <v>8224</v>
      </c>
      <c r="I1295" s="4" t="s">
        <v>8246</v>
      </c>
      <c r="J1295" s="4">
        <v>1447523371</v>
      </c>
      <c r="K1295" s="13">
        <f t="shared" si="101"/>
        <v>42322.576053240737</v>
      </c>
      <c r="L1295" s="4">
        <v>1444927771</v>
      </c>
      <c r="M1295" s="13">
        <f t="shared" si="102"/>
        <v>42292.53438657408</v>
      </c>
      <c r="N1295" s="4" t="b">
        <v>0</v>
      </c>
      <c r="O1295" s="4">
        <v>120</v>
      </c>
      <c r="P1295" s="4" t="b">
        <v>1</v>
      </c>
      <c r="Q1295" s="4" t="s">
        <v>8271</v>
      </c>
      <c r="R1295" s="17">
        <f>E1295/D1295*100</f>
        <v>102.23333333333333</v>
      </c>
      <c r="S1295">
        <f>AVERAGEIF(O:O,O1295,E:E)</f>
        <v>10427.011111111111</v>
      </c>
      <c r="T1295" t="str">
        <f t="shared" si="103"/>
        <v>theater</v>
      </c>
      <c r="U1295" t="str">
        <f t="shared" si="104"/>
        <v>plays</v>
      </c>
    </row>
    <row r="1296" spans="1:21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tr">
        <f t="shared" si="100"/>
        <v>successful</v>
      </c>
      <c r="G1296" s="4" t="s">
        <v>8219</v>
      </c>
      <c r="H1296" s="4" t="s">
        <v>8225</v>
      </c>
      <c r="I1296" s="4" t="s">
        <v>8247</v>
      </c>
      <c r="J1296" s="4">
        <v>1445252400</v>
      </c>
      <c r="K1296" s="13">
        <f t="shared" si="101"/>
        <v>42296.291666666664</v>
      </c>
      <c r="L1296" s="4">
        <v>1443696797</v>
      </c>
      <c r="M1296" s="13">
        <f t="shared" si="102"/>
        <v>42278.287002314821</v>
      </c>
      <c r="N1296" s="4" t="b">
        <v>0</v>
      </c>
      <c r="O1296" s="4">
        <v>22</v>
      </c>
      <c r="P1296" s="4" t="b">
        <v>1</v>
      </c>
      <c r="Q1296" s="4" t="s">
        <v>8271</v>
      </c>
      <c r="R1296" s="17">
        <f>E1296/D1296*100</f>
        <v>122</v>
      </c>
      <c r="S1296">
        <f>AVERAGEIF(O:O,O1296,E:E)</f>
        <v>1547.9137931034484</v>
      </c>
      <c r="T1296" t="str">
        <f t="shared" si="103"/>
        <v>theater</v>
      </c>
      <c r="U1296" t="str">
        <f t="shared" si="104"/>
        <v>plays</v>
      </c>
    </row>
    <row r="1297" spans="1:21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tr">
        <f t="shared" si="100"/>
        <v>successful</v>
      </c>
      <c r="G1297" s="4" t="s">
        <v>8219</v>
      </c>
      <c r="H1297" s="4" t="s">
        <v>8225</v>
      </c>
      <c r="I1297" s="4" t="s">
        <v>8247</v>
      </c>
      <c r="J1297" s="4">
        <v>1438189200</v>
      </c>
      <c r="K1297" s="13">
        <f t="shared" si="101"/>
        <v>42214.541666666664</v>
      </c>
      <c r="L1297" s="4">
        <v>1435585497</v>
      </c>
      <c r="M1297" s="13">
        <f t="shared" si="102"/>
        <v>42184.406215277784</v>
      </c>
      <c r="N1297" s="4" t="b">
        <v>0</v>
      </c>
      <c r="O1297" s="4">
        <v>64</v>
      </c>
      <c r="P1297" s="4" t="b">
        <v>1</v>
      </c>
      <c r="Q1297" s="4" t="s">
        <v>8271</v>
      </c>
      <c r="R1297" s="17">
        <f>E1297/D1297*100</f>
        <v>101.96000000000001</v>
      </c>
      <c r="S1297">
        <f>AVERAGEIF(O:O,O1297,E:E)</f>
        <v>3333.5607692307685</v>
      </c>
      <c r="T1297" t="str">
        <f t="shared" si="103"/>
        <v>theater</v>
      </c>
      <c r="U1297" t="str">
        <f t="shared" si="104"/>
        <v>plays</v>
      </c>
    </row>
    <row r="1298" spans="1:21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tr">
        <f t="shared" si="100"/>
        <v>successful</v>
      </c>
      <c r="G1298" s="4" t="s">
        <v>8219</v>
      </c>
      <c r="H1298" s="4" t="s">
        <v>8225</v>
      </c>
      <c r="I1298" s="4" t="s">
        <v>8247</v>
      </c>
      <c r="J1298" s="4">
        <v>1457914373</v>
      </c>
      <c r="K1298" s="13">
        <f t="shared" si="101"/>
        <v>42442.842280092598</v>
      </c>
      <c r="L1298" s="4">
        <v>1456189973</v>
      </c>
      <c r="M1298" s="13">
        <f t="shared" si="102"/>
        <v>42422.883946759262</v>
      </c>
      <c r="N1298" s="4" t="b">
        <v>0</v>
      </c>
      <c r="O1298" s="4">
        <v>23</v>
      </c>
      <c r="P1298" s="4" t="b">
        <v>1</v>
      </c>
      <c r="Q1298" s="4" t="s">
        <v>8271</v>
      </c>
      <c r="R1298" s="17">
        <f>E1298/D1298*100</f>
        <v>141.1764705882353</v>
      </c>
      <c r="S1298">
        <f>AVERAGEIF(O:O,O1298,E:E)</f>
        <v>2210.1433333333334</v>
      </c>
      <c r="T1298" t="str">
        <f t="shared" si="103"/>
        <v>theater</v>
      </c>
      <c r="U1298" t="str">
        <f t="shared" si="104"/>
        <v>plays</v>
      </c>
    </row>
    <row r="1299" spans="1:21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tr">
        <f t="shared" si="100"/>
        <v>successful</v>
      </c>
      <c r="G1299" s="4" t="s">
        <v>8219</v>
      </c>
      <c r="H1299" s="4" t="s">
        <v>8224</v>
      </c>
      <c r="I1299" s="4" t="s">
        <v>8246</v>
      </c>
      <c r="J1299" s="4">
        <v>1462125358</v>
      </c>
      <c r="K1299" s="13">
        <f t="shared" si="101"/>
        <v>42491.58053240741</v>
      </c>
      <c r="L1299" s="4">
        <v>1459533358</v>
      </c>
      <c r="M1299" s="13">
        <f t="shared" si="102"/>
        <v>42461.58053240741</v>
      </c>
      <c r="N1299" s="4" t="b">
        <v>0</v>
      </c>
      <c r="O1299" s="4">
        <v>238</v>
      </c>
      <c r="P1299" s="4" t="b">
        <v>1</v>
      </c>
      <c r="Q1299" s="4" t="s">
        <v>8271</v>
      </c>
      <c r="R1299" s="17">
        <f>E1299/D1299*100</f>
        <v>109.52500000000001</v>
      </c>
      <c r="S1299">
        <f>AVERAGEIF(O:O,O1299,E:E)</f>
        <v>22202.625</v>
      </c>
      <c r="T1299" t="str">
        <f t="shared" si="103"/>
        <v>theater</v>
      </c>
      <c r="U1299" t="str">
        <f t="shared" si="104"/>
        <v>plays</v>
      </c>
    </row>
    <row r="1300" spans="1:21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tr">
        <f t="shared" si="100"/>
        <v>successful</v>
      </c>
      <c r="G1300" s="4" t="s">
        <v>8219</v>
      </c>
      <c r="H1300" s="4" t="s">
        <v>8225</v>
      </c>
      <c r="I1300" s="4" t="s">
        <v>8247</v>
      </c>
      <c r="J1300" s="4">
        <v>1461860432</v>
      </c>
      <c r="K1300" s="13">
        <f t="shared" si="101"/>
        <v>42488.514259259267</v>
      </c>
      <c r="L1300" s="4">
        <v>1459268432</v>
      </c>
      <c r="M1300" s="13">
        <f t="shared" si="102"/>
        <v>42458.514259259267</v>
      </c>
      <c r="N1300" s="4" t="b">
        <v>0</v>
      </c>
      <c r="O1300" s="4">
        <v>33</v>
      </c>
      <c r="P1300" s="4" t="b">
        <v>1</v>
      </c>
      <c r="Q1300" s="4" t="s">
        <v>8271</v>
      </c>
      <c r="R1300" s="17">
        <f>E1300/D1300*100</f>
        <v>104.65</v>
      </c>
      <c r="S1300">
        <f>AVERAGEIF(O:O,O1300,E:E)</f>
        <v>5887.1719354838715</v>
      </c>
      <c r="T1300" t="str">
        <f t="shared" si="103"/>
        <v>theater</v>
      </c>
      <c r="U1300" t="str">
        <f t="shared" si="104"/>
        <v>plays</v>
      </c>
    </row>
    <row r="1301" spans="1:21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tr">
        <f t="shared" si="100"/>
        <v>successful</v>
      </c>
      <c r="G1301" s="4" t="s">
        <v>8219</v>
      </c>
      <c r="H1301" s="4" t="s">
        <v>8224</v>
      </c>
      <c r="I1301" s="4" t="s">
        <v>8246</v>
      </c>
      <c r="J1301" s="4">
        <v>1436902359</v>
      </c>
      <c r="K1301" s="13">
        <f t="shared" si="101"/>
        <v>42199.647673611114</v>
      </c>
      <c r="L1301" s="4">
        <v>1434310359</v>
      </c>
      <c r="M1301" s="13">
        <f t="shared" si="102"/>
        <v>42169.647673611114</v>
      </c>
      <c r="N1301" s="4" t="b">
        <v>0</v>
      </c>
      <c r="O1301" s="4">
        <v>32</v>
      </c>
      <c r="P1301" s="4" t="b">
        <v>1</v>
      </c>
      <c r="Q1301" s="4" t="s">
        <v>8271</v>
      </c>
      <c r="R1301" s="17">
        <f>E1301/D1301*100</f>
        <v>124</v>
      </c>
      <c r="S1301">
        <f>AVERAGEIF(O:O,O1301,E:E)</f>
        <v>2546.9</v>
      </c>
      <c r="T1301" t="str">
        <f t="shared" si="103"/>
        <v>theater</v>
      </c>
      <c r="U1301" t="str">
        <f t="shared" si="104"/>
        <v>plays</v>
      </c>
    </row>
    <row r="1302" spans="1:21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tr">
        <f t="shared" si="100"/>
        <v>successful</v>
      </c>
      <c r="G1302" s="4" t="s">
        <v>8219</v>
      </c>
      <c r="H1302" s="4" t="s">
        <v>8224</v>
      </c>
      <c r="I1302" s="4" t="s">
        <v>8246</v>
      </c>
      <c r="J1302" s="4">
        <v>1464807420</v>
      </c>
      <c r="K1302" s="13">
        <f t="shared" si="101"/>
        <v>42522.622916666667</v>
      </c>
      <c r="L1302" s="4">
        <v>1461427938</v>
      </c>
      <c r="M1302" s="13">
        <f t="shared" si="102"/>
        <v>42483.50854166667</v>
      </c>
      <c r="N1302" s="4" t="b">
        <v>0</v>
      </c>
      <c r="O1302" s="4">
        <v>24</v>
      </c>
      <c r="P1302" s="4" t="b">
        <v>1</v>
      </c>
      <c r="Q1302" s="4" t="s">
        <v>8271</v>
      </c>
      <c r="R1302" s="17">
        <f>E1302/D1302*100</f>
        <v>135</v>
      </c>
      <c r="S1302">
        <f>AVERAGEIF(O:O,O1302,E:E)</f>
        <v>1764.2944117647057</v>
      </c>
      <c r="T1302" t="str">
        <f t="shared" si="103"/>
        <v>theater</v>
      </c>
      <c r="U1302" t="str">
        <f t="shared" si="104"/>
        <v>plays</v>
      </c>
    </row>
    <row r="1303" spans="1:21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tr">
        <f t="shared" si="100"/>
        <v>successful</v>
      </c>
      <c r="G1303" s="4" t="s">
        <v>8219</v>
      </c>
      <c r="H1303" s="4" t="s">
        <v>8224</v>
      </c>
      <c r="I1303" s="4" t="s">
        <v>8246</v>
      </c>
      <c r="J1303" s="4">
        <v>1437447600</v>
      </c>
      <c r="K1303" s="13">
        <f t="shared" si="101"/>
        <v>42205.958333333336</v>
      </c>
      <c r="L1303" s="4">
        <v>1436551178</v>
      </c>
      <c r="M1303" s="13">
        <f t="shared" si="102"/>
        <v>42195.583078703705</v>
      </c>
      <c r="N1303" s="4" t="b">
        <v>0</v>
      </c>
      <c r="O1303" s="4">
        <v>29</v>
      </c>
      <c r="P1303" s="4" t="b">
        <v>1</v>
      </c>
      <c r="Q1303" s="4" t="s">
        <v>8271</v>
      </c>
      <c r="R1303" s="17">
        <f>E1303/D1303*100</f>
        <v>102.75000000000001</v>
      </c>
      <c r="S1303">
        <f>AVERAGEIF(O:O,O1303,E:E)</f>
        <v>2554.6396296296298</v>
      </c>
      <c r="T1303" t="str">
        <f t="shared" si="103"/>
        <v>theater</v>
      </c>
      <c r="U1303" t="str">
        <f t="shared" si="104"/>
        <v>plays</v>
      </c>
    </row>
    <row r="1304" spans="1:21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tr">
        <f t="shared" si="100"/>
        <v>successful</v>
      </c>
      <c r="G1304" s="4" t="s">
        <v>8219</v>
      </c>
      <c r="H1304" s="4" t="s">
        <v>8224</v>
      </c>
      <c r="I1304" s="4" t="s">
        <v>8246</v>
      </c>
      <c r="J1304" s="4">
        <v>1480559011</v>
      </c>
      <c r="K1304" s="13">
        <f t="shared" si="101"/>
        <v>42704.932997685188</v>
      </c>
      <c r="L1304" s="4">
        <v>1477963411</v>
      </c>
      <c r="M1304" s="13">
        <f t="shared" si="102"/>
        <v>42674.891331018523</v>
      </c>
      <c r="N1304" s="4" t="b">
        <v>0</v>
      </c>
      <c r="O1304" s="4">
        <v>50</v>
      </c>
      <c r="P1304" s="4" t="b">
        <v>1</v>
      </c>
      <c r="Q1304" s="4" t="s">
        <v>8271</v>
      </c>
      <c r="R1304" s="17">
        <f>E1304/D1304*100</f>
        <v>100</v>
      </c>
      <c r="S1304">
        <f>AVERAGEIF(O:O,O1304,E:E)</f>
        <v>3773.9390909090912</v>
      </c>
      <c r="T1304" t="str">
        <f t="shared" si="103"/>
        <v>theater</v>
      </c>
      <c r="U1304" t="str">
        <f t="shared" si="104"/>
        <v>plays</v>
      </c>
    </row>
    <row r="1305" spans="1:21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tr">
        <f t="shared" si="100"/>
        <v>successful</v>
      </c>
      <c r="G1305" s="4" t="s">
        <v>8219</v>
      </c>
      <c r="H1305" s="4" t="s">
        <v>8225</v>
      </c>
      <c r="I1305" s="4" t="s">
        <v>8247</v>
      </c>
      <c r="J1305" s="4">
        <v>1469962800</v>
      </c>
      <c r="K1305" s="13">
        <f t="shared" si="101"/>
        <v>42582.291666666664</v>
      </c>
      <c r="L1305" s="4">
        <v>1468578920</v>
      </c>
      <c r="M1305" s="13">
        <f t="shared" si="102"/>
        <v>42566.274537037039</v>
      </c>
      <c r="N1305" s="4" t="b">
        <v>0</v>
      </c>
      <c r="O1305" s="4">
        <v>108</v>
      </c>
      <c r="P1305" s="4" t="b">
        <v>1</v>
      </c>
      <c r="Q1305" s="4" t="s">
        <v>8271</v>
      </c>
      <c r="R1305" s="17">
        <f>E1305/D1305*100</f>
        <v>130.26085714285716</v>
      </c>
      <c r="S1305">
        <f>AVERAGEIF(O:O,O1305,E:E)</f>
        <v>7348.954999999999</v>
      </c>
      <c r="T1305" t="str">
        <f t="shared" si="103"/>
        <v>theater</v>
      </c>
      <c r="U1305" t="str">
        <f t="shared" si="104"/>
        <v>plays</v>
      </c>
    </row>
    <row r="1306" spans="1:21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b">
        <f t="shared" si="100"/>
        <v>0</v>
      </c>
      <c r="G1306" s="4" t="s">
        <v>8220</v>
      </c>
      <c r="H1306" s="4" t="s">
        <v>8225</v>
      </c>
      <c r="I1306" s="4" t="s">
        <v>8247</v>
      </c>
      <c r="J1306" s="4">
        <v>1489376405</v>
      </c>
      <c r="K1306" s="13">
        <f t="shared" si="101"/>
        <v>42806.986168981479</v>
      </c>
      <c r="L1306" s="4">
        <v>1484196005</v>
      </c>
      <c r="M1306" s="13">
        <f t="shared" si="102"/>
        <v>42747.02783564815</v>
      </c>
      <c r="N1306" s="4" t="b">
        <v>0</v>
      </c>
      <c r="O1306" s="4">
        <v>104</v>
      </c>
      <c r="P1306" s="4" t="b">
        <v>0</v>
      </c>
      <c r="Q1306" s="4" t="s">
        <v>8273</v>
      </c>
      <c r="R1306" s="17">
        <f>E1306/D1306*100</f>
        <v>39.627499999999998</v>
      </c>
      <c r="S1306">
        <f>AVERAGEIF(O:O,O1306,E:E)</f>
        <v>11106.835333333333</v>
      </c>
      <c r="T1306" t="str">
        <f t="shared" si="103"/>
        <v>technology</v>
      </c>
      <c r="U1306" t="str">
        <f t="shared" si="104"/>
        <v>wearables</v>
      </c>
    </row>
    <row r="1307" spans="1:21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b">
        <f t="shared" si="100"/>
        <v>0</v>
      </c>
      <c r="G1307" s="4" t="s">
        <v>8220</v>
      </c>
      <c r="H1307" s="4" t="s">
        <v>8224</v>
      </c>
      <c r="I1307" s="4" t="s">
        <v>8246</v>
      </c>
      <c r="J1307" s="4">
        <v>1469122200</v>
      </c>
      <c r="K1307" s="13">
        <f t="shared" si="101"/>
        <v>42572.562500000007</v>
      </c>
      <c r="L1307" s="4">
        <v>1466611108</v>
      </c>
      <c r="M1307" s="13">
        <f t="shared" si="102"/>
        <v>42543.498935185191</v>
      </c>
      <c r="N1307" s="4" t="b">
        <v>0</v>
      </c>
      <c r="O1307" s="4">
        <v>86</v>
      </c>
      <c r="P1307" s="4" t="b">
        <v>0</v>
      </c>
      <c r="Q1307" s="4" t="s">
        <v>8273</v>
      </c>
      <c r="R1307" s="17">
        <f>E1307/D1307*100</f>
        <v>25.976666666666663</v>
      </c>
      <c r="S1307">
        <f>AVERAGEIF(O:O,O1307,E:E)</f>
        <v>7921.625</v>
      </c>
      <c r="T1307" t="str">
        <f t="shared" si="103"/>
        <v>technology</v>
      </c>
      <c r="U1307" t="str">
        <f t="shared" si="104"/>
        <v>wearables</v>
      </c>
    </row>
    <row r="1308" spans="1:21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b">
        <f t="shared" si="100"/>
        <v>0</v>
      </c>
      <c r="G1308" s="4" t="s">
        <v>8220</v>
      </c>
      <c r="H1308" s="4" t="s">
        <v>8224</v>
      </c>
      <c r="I1308" s="4" t="s">
        <v>8246</v>
      </c>
      <c r="J1308" s="4">
        <v>1417690734</v>
      </c>
      <c r="K1308" s="13">
        <f t="shared" si="101"/>
        <v>41977.290902777779</v>
      </c>
      <c r="L1308" s="4">
        <v>1415098734</v>
      </c>
      <c r="M1308" s="13">
        <f t="shared" si="102"/>
        <v>41947.290902777779</v>
      </c>
      <c r="N1308" s="4" t="b">
        <v>0</v>
      </c>
      <c r="O1308" s="4">
        <v>356</v>
      </c>
      <c r="P1308" s="4" t="b">
        <v>0</v>
      </c>
      <c r="Q1308" s="4" t="s">
        <v>8273</v>
      </c>
      <c r="R1308" s="17">
        <f>E1308/D1308*100</f>
        <v>65.24636363636364</v>
      </c>
      <c r="S1308">
        <f>AVERAGEIF(O:O,O1308,E:E)</f>
        <v>43748</v>
      </c>
      <c r="T1308" t="str">
        <f t="shared" si="103"/>
        <v>technology</v>
      </c>
      <c r="U1308" t="str">
        <f t="shared" si="104"/>
        <v>wearables</v>
      </c>
    </row>
    <row r="1309" spans="1:21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b">
        <f t="shared" si="100"/>
        <v>0</v>
      </c>
      <c r="G1309" s="4" t="s">
        <v>8220</v>
      </c>
      <c r="H1309" s="4" t="s">
        <v>8224</v>
      </c>
      <c r="I1309" s="4" t="s">
        <v>8246</v>
      </c>
      <c r="J1309" s="4">
        <v>1455710679</v>
      </c>
      <c r="K1309" s="13">
        <f t="shared" si="101"/>
        <v>42417.336562500001</v>
      </c>
      <c r="L1309" s="4">
        <v>1453118679</v>
      </c>
      <c r="M1309" s="13">
        <f t="shared" si="102"/>
        <v>42387.336562500001</v>
      </c>
      <c r="N1309" s="4" t="b">
        <v>0</v>
      </c>
      <c r="O1309" s="4">
        <v>45</v>
      </c>
      <c r="P1309" s="4" t="b">
        <v>0</v>
      </c>
      <c r="Q1309" s="4" t="s">
        <v>8273</v>
      </c>
      <c r="R1309" s="17">
        <f>E1309/D1309*100</f>
        <v>11.514000000000001</v>
      </c>
      <c r="S1309">
        <f>AVERAGEIF(O:O,O1309,E:E)</f>
        <v>5035.5005000000001</v>
      </c>
      <c r="T1309" t="str">
        <f t="shared" si="103"/>
        <v>technology</v>
      </c>
      <c r="U1309" t="str">
        <f t="shared" si="104"/>
        <v>wearables</v>
      </c>
    </row>
    <row r="1310" spans="1:21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b">
        <f t="shared" si="100"/>
        <v>0</v>
      </c>
      <c r="G1310" s="4" t="s">
        <v>8220</v>
      </c>
      <c r="H1310" s="4" t="s">
        <v>8224</v>
      </c>
      <c r="I1310" s="4" t="s">
        <v>8246</v>
      </c>
      <c r="J1310" s="4">
        <v>1475937812</v>
      </c>
      <c r="K1310" s="13">
        <f t="shared" si="101"/>
        <v>42651.446898148155</v>
      </c>
      <c r="L1310" s="4">
        <v>1472481812</v>
      </c>
      <c r="M1310" s="13">
        <f t="shared" si="102"/>
        <v>42611.446898148155</v>
      </c>
      <c r="N1310" s="4" t="b">
        <v>0</v>
      </c>
      <c r="O1310" s="4">
        <v>38</v>
      </c>
      <c r="P1310" s="4" t="b">
        <v>0</v>
      </c>
      <c r="Q1310" s="4" t="s">
        <v>8273</v>
      </c>
      <c r="R1310" s="17">
        <f>E1310/D1310*100</f>
        <v>11.360000000000001</v>
      </c>
      <c r="S1310">
        <f>AVERAGEIF(O:O,O1310,E:E)</f>
        <v>2935.7157894736843</v>
      </c>
      <c r="T1310" t="str">
        <f t="shared" si="103"/>
        <v>technology</v>
      </c>
      <c r="U1310" t="str">
        <f t="shared" si="104"/>
        <v>wearables</v>
      </c>
    </row>
    <row r="1311" spans="1:21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tr">
        <f t="shared" si="100"/>
        <v>successful</v>
      </c>
      <c r="G1311" s="4" t="s">
        <v>8220</v>
      </c>
      <c r="H1311" s="4" t="s">
        <v>8224</v>
      </c>
      <c r="I1311" s="4" t="s">
        <v>8246</v>
      </c>
      <c r="J1311" s="4">
        <v>1444943468</v>
      </c>
      <c r="K1311" s="13">
        <f t="shared" si="101"/>
        <v>42292.71606481482</v>
      </c>
      <c r="L1311" s="4">
        <v>1441919468</v>
      </c>
      <c r="M1311" s="13">
        <f t="shared" si="102"/>
        <v>42257.71606481482</v>
      </c>
      <c r="N1311" s="4" t="b">
        <v>0</v>
      </c>
      <c r="O1311" s="4">
        <v>35</v>
      </c>
      <c r="P1311" s="4" t="b">
        <v>0</v>
      </c>
      <c r="Q1311" s="4" t="s">
        <v>8273</v>
      </c>
      <c r="R1311" s="17">
        <f>E1311/D1311*100</f>
        <v>111.99130434782609</v>
      </c>
      <c r="S1311">
        <f>AVERAGEIF(O:O,O1311,E:E)</f>
        <v>3370.6326923076922</v>
      </c>
      <c r="T1311" t="str">
        <f t="shared" si="103"/>
        <v>technology</v>
      </c>
      <c r="U1311" t="str">
        <f t="shared" si="104"/>
        <v>wearables</v>
      </c>
    </row>
    <row r="1312" spans="1:21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b">
        <f t="shared" si="100"/>
        <v>0</v>
      </c>
      <c r="G1312" s="4" t="s">
        <v>8220</v>
      </c>
      <c r="H1312" s="4" t="s">
        <v>8224</v>
      </c>
      <c r="I1312" s="4" t="s">
        <v>8246</v>
      </c>
      <c r="J1312" s="4">
        <v>1471622450</v>
      </c>
      <c r="K1312" s="13">
        <f t="shared" si="101"/>
        <v>42601.500578703701</v>
      </c>
      <c r="L1312" s="4">
        <v>1467734450</v>
      </c>
      <c r="M1312" s="13">
        <f t="shared" si="102"/>
        <v>42556.500578703701</v>
      </c>
      <c r="N1312" s="4" t="b">
        <v>0</v>
      </c>
      <c r="O1312" s="4">
        <v>24</v>
      </c>
      <c r="P1312" s="4" t="b">
        <v>0</v>
      </c>
      <c r="Q1312" s="4" t="s">
        <v>8273</v>
      </c>
      <c r="R1312" s="17">
        <f>E1312/D1312*100</f>
        <v>15.5</v>
      </c>
      <c r="S1312">
        <f>AVERAGEIF(O:O,O1312,E:E)</f>
        <v>1764.2944117647057</v>
      </c>
      <c r="T1312" t="str">
        <f t="shared" si="103"/>
        <v>technology</v>
      </c>
      <c r="U1312" t="str">
        <f t="shared" si="104"/>
        <v>wearables</v>
      </c>
    </row>
    <row r="1313" spans="1:21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b">
        <f t="shared" si="100"/>
        <v>0</v>
      </c>
      <c r="G1313" s="4" t="s">
        <v>8220</v>
      </c>
      <c r="H1313" s="4" t="s">
        <v>8224</v>
      </c>
      <c r="I1313" s="4" t="s">
        <v>8246</v>
      </c>
      <c r="J1313" s="4">
        <v>1480536919</v>
      </c>
      <c r="K1313" s="13">
        <f t="shared" si="101"/>
        <v>42704.677303240744</v>
      </c>
      <c r="L1313" s="4">
        <v>1477509319</v>
      </c>
      <c r="M1313" s="13">
        <f t="shared" si="102"/>
        <v>42669.635636574072</v>
      </c>
      <c r="N1313" s="4" t="b">
        <v>0</v>
      </c>
      <c r="O1313" s="4">
        <v>100</v>
      </c>
      <c r="P1313" s="4" t="b">
        <v>0</v>
      </c>
      <c r="Q1313" s="4" t="s">
        <v>8273</v>
      </c>
      <c r="R1313" s="17">
        <f>E1313/D1313*100</f>
        <v>32.027999999999999</v>
      </c>
      <c r="S1313">
        <f>AVERAGEIF(O:O,O1313,E:E)</f>
        <v>24819.85</v>
      </c>
      <c r="T1313" t="str">
        <f t="shared" si="103"/>
        <v>technology</v>
      </c>
      <c r="U1313" t="str">
        <f t="shared" si="104"/>
        <v>wearables</v>
      </c>
    </row>
    <row r="1314" spans="1:21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b">
        <f t="shared" si="100"/>
        <v>0</v>
      </c>
      <c r="G1314" s="4" t="s">
        <v>8220</v>
      </c>
      <c r="H1314" s="4" t="s">
        <v>8224</v>
      </c>
      <c r="I1314" s="4" t="s">
        <v>8246</v>
      </c>
      <c r="J1314" s="4">
        <v>1429375922</v>
      </c>
      <c r="K1314" s="13">
        <f t="shared" si="101"/>
        <v>42112.536134259259</v>
      </c>
      <c r="L1314" s="4">
        <v>1426783922</v>
      </c>
      <c r="M1314" s="13">
        <f t="shared" si="102"/>
        <v>42082.536134259259</v>
      </c>
      <c r="N1314" s="4" t="b">
        <v>0</v>
      </c>
      <c r="O1314" s="4">
        <v>1</v>
      </c>
      <c r="P1314" s="4" t="b">
        <v>0</v>
      </c>
      <c r="Q1314" s="4" t="s">
        <v>8273</v>
      </c>
      <c r="R1314" s="17">
        <f>E1314/D1314*100</f>
        <v>0.60869565217391308</v>
      </c>
      <c r="S1314">
        <f>AVERAGEIF(O:O,O1314,E:E)</f>
        <v>50.223295454545458</v>
      </c>
      <c r="T1314" t="str">
        <f t="shared" si="103"/>
        <v>technology</v>
      </c>
      <c r="U1314" t="str">
        <f t="shared" si="104"/>
        <v>wearables</v>
      </c>
    </row>
    <row r="1315" spans="1:21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b">
        <f t="shared" si="100"/>
        <v>0</v>
      </c>
      <c r="G1315" s="4" t="s">
        <v>8220</v>
      </c>
      <c r="H1315" s="4" t="s">
        <v>8224</v>
      </c>
      <c r="I1315" s="4" t="s">
        <v>8246</v>
      </c>
      <c r="J1315" s="4">
        <v>1457024514</v>
      </c>
      <c r="K1315" s="13">
        <f t="shared" si="101"/>
        <v>42432.542986111112</v>
      </c>
      <c r="L1315" s="4">
        <v>1454432514</v>
      </c>
      <c r="M1315" s="13">
        <f t="shared" si="102"/>
        <v>42402.542986111112</v>
      </c>
      <c r="N1315" s="4" t="b">
        <v>0</v>
      </c>
      <c r="O1315" s="4">
        <v>122</v>
      </c>
      <c r="P1315" s="4" t="b">
        <v>0</v>
      </c>
      <c r="Q1315" s="4" t="s">
        <v>8273</v>
      </c>
      <c r="R1315" s="17">
        <f>E1315/D1315*100</f>
        <v>31.114999999999998</v>
      </c>
      <c r="S1315">
        <f>AVERAGEIF(O:O,O1315,E:E)</f>
        <v>9157.5159999999996</v>
      </c>
      <c r="T1315" t="str">
        <f t="shared" si="103"/>
        <v>technology</v>
      </c>
      <c r="U1315" t="str">
        <f t="shared" si="104"/>
        <v>wearables</v>
      </c>
    </row>
    <row r="1316" spans="1:21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b">
        <f t="shared" si="100"/>
        <v>0</v>
      </c>
      <c r="G1316" s="4" t="s">
        <v>8220</v>
      </c>
      <c r="H1316" s="4" t="s">
        <v>8224</v>
      </c>
      <c r="I1316" s="4" t="s">
        <v>8246</v>
      </c>
      <c r="J1316" s="4">
        <v>1477065860</v>
      </c>
      <c r="K1316" s="13">
        <f t="shared" si="101"/>
        <v>42664.503009259257</v>
      </c>
      <c r="L1316" s="4">
        <v>1471881860</v>
      </c>
      <c r="M1316" s="13">
        <f t="shared" si="102"/>
        <v>42604.503009259257</v>
      </c>
      <c r="N1316" s="4" t="b">
        <v>0</v>
      </c>
      <c r="O1316" s="4">
        <v>11</v>
      </c>
      <c r="P1316" s="4" t="b">
        <v>0</v>
      </c>
      <c r="Q1316" s="4" t="s">
        <v>8273</v>
      </c>
      <c r="R1316" s="17">
        <f>E1316/D1316*100</f>
        <v>1.1266666666666667</v>
      </c>
      <c r="S1316">
        <f>AVERAGEIF(O:O,O1316,E:E)</f>
        <v>1461.2</v>
      </c>
      <c r="T1316" t="str">
        <f t="shared" si="103"/>
        <v>technology</v>
      </c>
      <c r="U1316" t="str">
        <f t="shared" si="104"/>
        <v>wearables</v>
      </c>
    </row>
    <row r="1317" spans="1:21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b">
        <f t="shared" si="100"/>
        <v>0</v>
      </c>
      <c r="G1317" s="4" t="s">
        <v>8220</v>
      </c>
      <c r="H1317" s="4" t="s">
        <v>8224</v>
      </c>
      <c r="I1317" s="4" t="s">
        <v>8246</v>
      </c>
      <c r="J1317" s="4">
        <v>1446771600</v>
      </c>
      <c r="K1317" s="13">
        <f t="shared" si="101"/>
        <v>42313.875000000007</v>
      </c>
      <c r="L1317" s="4">
        <v>1443700648</v>
      </c>
      <c r="M1317" s="13">
        <f t="shared" si="102"/>
        <v>42278.331574074073</v>
      </c>
      <c r="N1317" s="4" t="b">
        <v>0</v>
      </c>
      <c r="O1317" s="4">
        <v>248</v>
      </c>
      <c r="P1317" s="4" t="b">
        <v>0</v>
      </c>
      <c r="Q1317" s="4" t="s">
        <v>8273</v>
      </c>
      <c r="R1317" s="17">
        <f>E1317/D1317*100</f>
        <v>40.404000000000003</v>
      </c>
      <c r="S1317">
        <f>AVERAGEIF(O:O,O1317,E:E)</f>
        <v>28832.184999999998</v>
      </c>
      <c r="T1317" t="str">
        <f t="shared" si="103"/>
        <v>technology</v>
      </c>
      <c r="U1317" t="str">
        <f t="shared" si="104"/>
        <v>wearables</v>
      </c>
    </row>
    <row r="1318" spans="1:21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b">
        <f t="shared" si="100"/>
        <v>0</v>
      </c>
      <c r="G1318" s="4" t="s">
        <v>8220</v>
      </c>
      <c r="H1318" s="4" t="s">
        <v>8224</v>
      </c>
      <c r="I1318" s="4" t="s">
        <v>8246</v>
      </c>
      <c r="J1318" s="4">
        <v>1456700709</v>
      </c>
      <c r="K1318" s="13">
        <f t="shared" si="101"/>
        <v>42428.795243055552</v>
      </c>
      <c r="L1318" s="4">
        <v>1453676709</v>
      </c>
      <c r="M1318" s="13">
        <f t="shared" si="102"/>
        <v>42393.795243055552</v>
      </c>
      <c r="N1318" s="4" t="b">
        <v>0</v>
      </c>
      <c r="O1318" s="4">
        <v>1</v>
      </c>
      <c r="P1318" s="4" t="b">
        <v>0</v>
      </c>
      <c r="Q1318" s="4" t="s">
        <v>8273</v>
      </c>
      <c r="R1318" s="17">
        <f>E1318/D1318*100</f>
        <v>1.3333333333333333E-3</v>
      </c>
      <c r="S1318">
        <f>AVERAGEIF(O:O,O1318,E:E)</f>
        <v>50.223295454545458</v>
      </c>
      <c r="T1318" t="str">
        <f t="shared" si="103"/>
        <v>technology</v>
      </c>
      <c r="U1318" t="str">
        <f t="shared" si="104"/>
        <v>wearables</v>
      </c>
    </row>
    <row r="1319" spans="1:21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b">
        <f t="shared" si="100"/>
        <v>0</v>
      </c>
      <c r="G1319" s="4" t="s">
        <v>8220</v>
      </c>
      <c r="H1319" s="4" t="s">
        <v>8232</v>
      </c>
      <c r="I1319" s="4" t="s">
        <v>8253</v>
      </c>
      <c r="J1319" s="4">
        <v>1469109600</v>
      </c>
      <c r="K1319" s="13">
        <f t="shared" si="101"/>
        <v>42572.416666666664</v>
      </c>
      <c r="L1319" s="4">
        <v>1464586746</v>
      </c>
      <c r="M1319" s="13">
        <f t="shared" si="102"/>
        <v>42520.068819444445</v>
      </c>
      <c r="N1319" s="4" t="b">
        <v>0</v>
      </c>
      <c r="O1319" s="4">
        <v>19</v>
      </c>
      <c r="P1319" s="4" t="b">
        <v>0</v>
      </c>
      <c r="Q1319" s="4" t="s">
        <v>8273</v>
      </c>
      <c r="R1319" s="17">
        <f>E1319/D1319*100</f>
        <v>5.7334999999999994</v>
      </c>
      <c r="S1319">
        <f>AVERAGEIF(O:O,O1319,E:E)</f>
        <v>2005.9729729729729</v>
      </c>
      <c r="T1319" t="str">
        <f t="shared" si="103"/>
        <v>technology</v>
      </c>
      <c r="U1319" t="str">
        <f t="shared" si="104"/>
        <v>wearables</v>
      </c>
    </row>
    <row r="1320" spans="1:21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b">
        <f t="shared" si="100"/>
        <v>0</v>
      </c>
      <c r="G1320" s="4" t="s">
        <v>8220</v>
      </c>
      <c r="H1320" s="4" t="s">
        <v>8224</v>
      </c>
      <c r="I1320" s="4" t="s">
        <v>8246</v>
      </c>
      <c r="J1320" s="4">
        <v>1420938172</v>
      </c>
      <c r="K1320" s="13">
        <f t="shared" si="101"/>
        <v>42014.876990740748</v>
      </c>
      <c r="L1320" s="4">
        <v>1418346172</v>
      </c>
      <c r="M1320" s="13">
        <f t="shared" si="102"/>
        <v>41984.876990740748</v>
      </c>
      <c r="N1320" s="4" t="b">
        <v>0</v>
      </c>
      <c r="O1320" s="4">
        <v>135</v>
      </c>
      <c r="P1320" s="4" t="b">
        <v>0</v>
      </c>
      <c r="Q1320" s="4" t="s">
        <v>8273</v>
      </c>
      <c r="R1320" s="17">
        <f>E1320/D1320*100</f>
        <v>15.324999999999999</v>
      </c>
      <c r="S1320">
        <f>AVERAGEIF(O:O,O1320,E:E)</f>
        <v>15483.666666666666</v>
      </c>
      <c r="T1320" t="str">
        <f t="shared" si="103"/>
        <v>technology</v>
      </c>
      <c r="U1320" t="str">
        <f t="shared" si="104"/>
        <v>wearables</v>
      </c>
    </row>
    <row r="1321" spans="1:21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b">
        <f t="shared" si="100"/>
        <v>0</v>
      </c>
      <c r="G1321" s="4" t="s">
        <v>8220</v>
      </c>
      <c r="H1321" s="4" t="s">
        <v>8225</v>
      </c>
      <c r="I1321" s="4" t="s">
        <v>8247</v>
      </c>
      <c r="J1321" s="4">
        <v>1405094400</v>
      </c>
      <c r="K1321" s="13">
        <f t="shared" si="101"/>
        <v>41831.5</v>
      </c>
      <c r="L1321" s="4">
        <v>1403810965</v>
      </c>
      <c r="M1321" s="13">
        <f t="shared" si="102"/>
        <v>41816.645428240743</v>
      </c>
      <c r="N1321" s="4" t="b">
        <v>0</v>
      </c>
      <c r="O1321" s="4">
        <v>9</v>
      </c>
      <c r="P1321" s="4" t="b">
        <v>0</v>
      </c>
      <c r="Q1321" s="4" t="s">
        <v>8273</v>
      </c>
      <c r="R1321" s="17">
        <f>E1321/D1321*100</f>
        <v>15.103448275862069</v>
      </c>
      <c r="S1321">
        <f>AVERAGEIF(O:O,O1321,E:E)</f>
        <v>751.21245614035092</v>
      </c>
      <c r="T1321" t="str">
        <f t="shared" si="103"/>
        <v>technology</v>
      </c>
      <c r="U1321" t="str">
        <f t="shared" si="104"/>
        <v>wearables</v>
      </c>
    </row>
    <row r="1322" spans="1:21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b">
        <f t="shared" si="100"/>
        <v>0</v>
      </c>
      <c r="G1322" s="4" t="s">
        <v>8220</v>
      </c>
      <c r="H1322" s="4" t="s">
        <v>8233</v>
      </c>
      <c r="I1322" s="4" t="s">
        <v>8249</v>
      </c>
      <c r="J1322" s="4">
        <v>1483138800</v>
      </c>
      <c r="K1322" s="13">
        <f t="shared" si="101"/>
        <v>42734.791666666664</v>
      </c>
      <c r="L1322" s="4">
        <v>1480610046</v>
      </c>
      <c r="M1322" s="13">
        <f t="shared" si="102"/>
        <v>42705.523680555554</v>
      </c>
      <c r="N1322" s="4" t="b">
        <v>0</v>
      </c>
      <c r="O1322" s="4">
        <v>3</v>
      </c>
      <c r="P1322" s="4" t="b">
        <v>0</v>
      </c>
      <c r="Q1322" s="4" t="s">
        <v>8273</v>
      </c>
      <c r="R1322" s="17">
        <f>E1322/D1322*100</f>
        <v>0.503</v>
      </c>
      <c r="S1322">
        <f>AVERAGEIF(O:O,O1322,E:E)</f>
        <v>191.76785714285714</v>
      </c>
      <c r="T1322" t="str">
        <f t="shared" si="103"/>
        <v>technology</v>
      </c>
      <c r="U1322" t="str">
        <f t="shared" si="104"/>
        <v>wearables</v>
      </c>
    </row>
    <row r="1323" spans="1:21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b">
        <f t="shared" si="100"/>
        <v>0</v>
      </c>
      <c r="G1323" s="4" t="s">
        <v>8220</v>
      </c>
      <c r="H1323" s="4" t="s">
        <v>8235</v>
      </c>
      <c r="I1323" s="4" t="s">
        <v>8255</v>
      </c>
      <c r="J1323" s="4">
        <v>1482515937</v>
      </c>
      <c r="K1323" s="13">
        <f t="shared" si="101"/>
        <v>42727.582604166666</v>
      </c>
      <c r="L1323" s="4">
        <v>1479923937</v>
      </c>
      <c r="M1323" s="13">
        <f t="shared" si="102"/>
        <v>42697.582604166666</v>
      </c>
      <c r="N1323" s="4" t="b">
        <v>0</v>
      </c>
      <c r="O1323" s="4">
        <v>7</v>
      </c>
      <c r="P1323" s="4" t="b">
        <v>0</v>
      </c>
      <c r="Q1323" s="4" t="s">
        <v>8273</v>
      </c>
      <c r="R1323" s="17">
        <f>E1323/D1323*100</f>
        <v>1.3028138528138529</v>
      </c>
      <c r="S1323">
        <f>AVERAGEIF(O:O,O1323,E:E)</f>
        <v>705.95522388059703</v>
      </c>
      <c r="T1323" t="str">
        <f t="shared" si="103"/>
        <v>technology</v>
      </c>
      <c r="U1323" t="str">
        <f t="shared" si="104"/>
        <v>wearables</v>
      </c>
    </row>
    <row r="1324" spans="1:21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b">
        <f t="shared" si="100"/>
        <v>0</v>
      </c>
      <c r="G1324" s="4" t="s">
        <v>8220</v>
      </c>
      <c r="H1324" s="4" t="s">
        <v>8225</v>
      </c>
      <c r="I1324" s="4" t="s">
        <v>8247</v>
      </c>
      <c r="J1324" s="4">
        <v>1432223125</v>
      </c>
      <c r="K1324" s="13">
        <f t="shared" si="101"/>
        <v>42145.48987268519</v>
      </c>
      <c r="L1324" s="4">
        <v>1429631125</v>
      </c>
      <c r="M1324" s="13">
        <f t="shared" si="102"/>
        <v>42115.48987268519</v>
      </c>
      <c r="N1324" s="4" t="b">
        <v>0</v>
      </c>
      <c r="O1324" s="4">
        <v>4</v>
      </c>
      <c r="P1324" s="4" t="b">
        <v>0</v>
      </c>
      <c r="Q1324" s="4" t="s">
        <v>8273</v>
      </c>
      <c r="R1324" s="17">
        <f>E1324/D1324*100</f>
        <v>0.30285714285714288</v>
      </c>
      <c r="S1324">
        <f>AVERAGEIF(O:O,O1324,E:E)</f>
        <v>227.77278688524589</v>
      </c>
      <c r="T1324" t="str">
        <f t="shared" si="103"/>
        <v>technology</v>
      </c>
      <c r="U1324" t="str">
        <f t="shared" si="104"/>
        <v>wearables</v>
      </c>
    </row>
    <row r="1325" spans="1:21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b">
        <f t="shared" si="100"/>
        <v>0</v>
      </c>
      <c r="G1325" s="4" t="s">
        <v>8220</v>
      </c>
      <c r="H1325" s="4" t="s">
        <v>8224</v>
      </c>
      <c r="I1325" s="4" t="s">
        <v>8246</v>
      </c>
      <c r="J1325" s="4">
        <v>1461653700</v>
      </c>
      <c r="K1325" s="13">
        <f t="shared" si="101"/>
        <v>42486.121527777781</v>
      </c>
      <c r="L1325" s="4">
        <v>1458665146</v>
      </c>
      <c r="M1325" s="13">
        <f t="shared" si="102"/>
        <v>42451.531782407408</v>
      </c>
      <c r="N1325" s="4" t="b">
        <v>0</v>
      </c>
      <c r="O1325" s="4">
        <v>44</v>
      </c>
      <c r="P1325" s="4" t="b">
        <v>0</v>
      </c>
      <c r="Q1325" s="4" t="s">
        <v>8273</v>
      </c>
      <c r="R1325" s="17">
        <f>E1325/D1325*100</f>
        <v>8.8800000000000008</v>
      </c>
      <c r="S1325">
        <f>AVERAGEIF(O:O,O1325,E:E)</f>
        <v>3565.1529411764704</v>
      </c>
      <c r="T1325" t="str">
        <f t="shared" si="103"/>
        <v>technology</v>
      </c>
      <c r="U1325" t="str">
        <f t="shared" si="104"/>
        <v>wearables</v>
      </c>
    </row>
    <row r="1326" spans="1:21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b">
        <f t="shared" si="100"/>
        <v>0</v>
      </c>
      <c r="G1326" s="4" t="s">
        <v>8220</v>
      </c>
      <c r="H1326" s="4" t="s">
        <v>8224</v>
      </c>
      <c r="I1326" s="4" t="s">
        <v>8246</v>
      </c>
      <c r="J1326" s="4">
        <v>1476371552</v>
      </c>
      <c r="K1326" s="13">
        <f t="shared" si="101"/>
        <v>42656.467037037037</v>
      </c>
      <c r="L1326" s="4">
        <v>1473779552</v>
      </c>
      <c r="M1326" s="13">
        <f t="shared" si="102"/>
        <v>42626.467037037037</v>
      </c>
      <c r="N1326" s="4" t="b">
        <v>0</v>
      </c>
      <c r="O1326" s="4">
        <v>90</v>
      </c>
      <c r="P1326" s="4" t="b">
        <v>0</v>
      </c>
      <c r="Q1326" s="4" t="s">
        <v>8273</v>
      </c>
      <c r="R1326" s="17">
        <f>E1326/D1326*100</f>
        <v>9.84</v>
      </c>
      <c r="S1326">
        <f>AVERAGEIF(O:O,O1326,E:E)</f>
        <v>6285.2591666666667</v>
      </c>
      <c r="T1326" t="str">
        <f t="shared" si="103"/>
        <v>technology</v>
      </c>
      <c r="U1326" t="str">
        <f t="shared" si="104"/>
        <v>wearables</v>
      </c>
    </row>
    <row r="1327" spans="1:21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b">
        <f t="shared" si="100"/>
        <v>0</v>
      </c>
      <c r="G1327" s="4" t="s">
        <v>8220</v>
      </c>
      <c r="H1327" s="4" t="s">
        <v>8224</v>
      </c>
      <c r="I1327" s="4" t="s">
        <v>8246</v>
      </c>
      <c r="J1327" s="4">
        <v>1483063435</v>
      </c>
      <c r="K1327" s="13">
        <f t="shared" si="101"/>
        <v>42733.919386574074</v>
      </c>
      <c r="L1327" s="4">
        <v>1480471435</v>
      </c>
      <c r="M1327" s="13">
        <f t="shared" si="102"/>
        <v>42703.919386574074</v>
      </c>
      <c r="N1327" s="4" t="b">
        <v>0</v>
      </c>
      <c r="O1327" s="4">
        <v>8</v>
      </c>
      <c r="P1327" s="4" t="b">
        <v>0</v>
      </c>
      <c r="Q1327" s="4" t="s">
        <v>8273</v>
      </c>
      <c r="R1327" s="17">
        <f>E1327/D1327*100</f>
        <v>2.4299999999999997</v>
      </c>
      <c r="S1327">
        <f>AVERAGEIF(O:O,O1327,E:E)</f>
        <v>570.671875</v>
      </c>
      <c r="T1327" t="str">
        <f t="shared" si="103"/>
        <v>technology</v>
      </c>
      <c r="U1327" t="str">
        <f t="shared" si="104"/>
        <v>wearables</v>
      </c>
    </row>
    <row r="1328" spans="1:21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b">
        <f t="shared" si="100"/>
        <v>0</v>
      </c>
      <c r="G1328" s="4" t="s">
        <v>8220</v>
      </c>
      <c r="H1328" s="4" t="s">
        <v>8224</v>
      </c>
      <c r="I1328" s="4" t="s">
        <v>8246</v>
      </c>
      <c r="J1328" s="4">
        <v>1421348428</v>
      </c>
      <c r="K1328" s="13">
        <f t="shared" si="101"/>
        <v>42019.62532407407</v>
      </c>
      <c r="L1328" s="4">
        <v>1417460428</v>
      </c>
      <c r="M1328" s="13">
        <f t="shared" si="102"/>
        <v>41974.62532407407</v>
      </c>
      <c r="N1328" s="4" t="b">
        <v>0</v>
      </c>
      <c r="O1328" s="4">
        <v>11</v>
      </c>
      <c r="P1328" s="4" t="b">
        <v>0</v>
      </c>
      <c r="Q1328" s="4" t="s">
        <v>8273</v>
      </c>
      <c r="R1328" s="17">
        <f>E1328/D1328*100</f>
        <v>1.1299999999999999</v>
      </c>
      <c r="S1328">
        <f>AVERAGEIF(O:O,O1328,E:E)</f>
        <v>1461.2</v>
      </c>
      <c r="T1328" t="str">
        <f t="shared" si="103"/>
        <v>technology</v>
      </c>
      <c r="U1328" t="str">
        <f t="shared" si="104"/>
        <v>wearables</v>
      </c>
    </row>
    <row r="1329" spans="1:21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b">
        <f t="shared" si="100"/>
        <v>0</v>
      </c>
      <c r="G1329" s="4" t="s">
        <v>8220</v>
      </c>
      <c r="H1329" s="4" t="s">
        <v>8224</v>
      </c>
      <c r="I1329" s="4" t="s">
        <v>8246</v>
      </c>
      <c r="J1329" s="4">
        <v>1432916235</v>
      </c>
      <c r="K1329" s="13">
        <f t="shared" si="101"/>
        <v>42153.511979166673</v>
      </c>
      <c r="L1329" s="4">
        <v>1430324235</v>
      </c>
      <c r="M1329" s="13">
        <f t="shared" si="102"/>
        <v>42123.511979166673</v>
      </c>
      <c r="N1329" s="4" t="b">
        <v>0</v>
      </c>
      <c r="O1329" s="4">
        <v>41</v>
      </c>
      <c r="P1329" s="4" t="b">
        <v>0</v>
      </c>
      <c r="Q1329" s="4" t="s">
        <v>8273</v>
      </c>
      <c r="R1329" s="17">
        <f>E1329/D1329*100</f>
        <v>3.5520833333333335</v>
      </c>
      <c r="S1329">
        <f>AVERAGEIF(O:O,O1329,E:E)</f>
        <v>2792.8691304347826</v>
      </c>
      <c r="T1329" t="str">
        <f t="shared" si="103"/>
        <v>technology</v>
      </c>
      <c r="U1329" t="str">
        <f t="shared" si="104"/>
        <v>wearables</v>
      </c>
    </row>
    <row r="1330" spans="1:21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b">
        <f t="shared" si="100"/>
        <v>0</v>
      </c>
      <c r="G1330" s="4" t="s">
        <v>8220</v>
      </c>
      <c r="H1330" s="4" t="s">
        <v>8224</v>
      </c>
      <c r="I1330" s="4" t="s">
        <v>8246</v>
      </c>
      <c r="J1330" s="4">
        <v>1476458734</v>
      </c>
      <c r="K1330" s="13">
        <f t="shared" si="101"/>
        <v>42657.476087962968</v>
      </c>
      <c r="L1330" s="4">
        <v>1472570734</v>
      </c>
      <c r="M1330" s="13">
        <f t="shared" si="102"/>
        <v>42612.476087962968</v>
      </c>
      <c r="N1330" s="4" t="b">
        <v>0</v>
      </c>
      <c r="O1330" s="4">
        <v>15</v>
      </c>
      <c r="P1330" s="4" t="b">
        <v>0</v>
      </c>
      <c r="Q1330" s="4" t="s">
        <v>8273</v>
      </c>
      <c r="R1330" s="17">
        <f>E1330/D1330*100</f>
        <v>2.3306666666666667</v>
      </c>
      <c r="S1330">
        <f>AVERAGEIF(O:O,O1330,E:E)</f>
        <v>2424.782608695652</v>
      </c>
      <c r="T1330" t="str">
        <f t="shared" si="103"/>
        <v>technology</v>
      </c>
      <c r="U1330" t="str">
        <f t="shared" si="104"/>
        <v>wearables</v>
      </c>
    </row>
    <row r="1331" spans="1:21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b">
        <f t="shared" si="100"/>
        <v>0</v>
      </c>
      <c r="G1331" s="4" t="s">
        <v>8220</v>
      </c>
      <c r="H1331" s="4" t="s">
        <v>8224</v>
      </c>
      <c r="I1331" s="4" t="s">
        <v>8246</v>
      </c>
      <c r="J1331" s="4">
        <v>1417501145</v>
      </c>
      <c r="K1331" s="13">
        <f t="shared" si="101"/>
        <v>41975.096585648149</v>
      </c>
      <c r="L1331" s="4">
        <v>1414041545</v>
      </c>
      <c r="M1331" s="13">
        <f t="shared" si="102"/>
        <v>41935.054918981485</v>
      </c>
      <c r="N1331" s="4" t="b">
        <v>0</v>
      </c>
      <c r="O1331" s="4">
        <v>9</v>
      </c>
      <c r="P1331" s="4" t="b">
        <v>0</v>
      </c>
      <c r="Q1331" s="4" t="s">
        <v>8273</v>
      </c>
      <c r="R1331" s="17">
        <f>E1331/D1331*100</f>
        <v>0.81600000000000006</v>
      </c>
      <c r="S1331">
        <f>AVERAGEIF(O:O,O1331,E:E)</f>
        <v>751.21245614035092</v>
      </c>
      <c r="T1331" t="str">
        <f t="shared" si="103"/>
        <v>technology</v>
      </c>
      <c r="U1331" t="str">
        <f t="shared" si="104"/>
        <v>wearables</v>
      </c>
    </row>
    <row r="1332" spans="1:21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b">
        <f t="shared" si="100"/>
        <v>0</v>
      </c>
      <c r="G1332" s="4" t="s">
        <v>8220</v>
      </c>
      <c r="H1332" s="4" t="s">
        <v>8224</v>
      </c>
      <c r="I1332" s="4" t="s">
        <v>8246</v>
      </c>
      <c r="J1332" s="4">
        <v>1467432000</v>
      </c>
      <c r="K1332" s="13">
        <f t="shared" si="101"/>
        <v>42553.000000000007</v>
      </c>
      <c r="L1332" s="4">
        <v>1464763109</v>
      </c>
      <c r="M1332" s="13">
        <f t="shared" si="102"/>
        <v>42522.11005787037</v>
      </c>
      <c r="N1332" s="4" t="b">
        <v>0</v>
      </c>
      <c r="O1332" s="4">
        <v>50</v>
      </c>
      <c r="P1332" s="4" t="b">
        <v>0</v>
      </c>
      <c r="Q1332" s="4" t="s">
        <v>8273</v>
      </c>
      <c r="R1332" s="17">
        <f>E1332/D1332*100</f>
        <v>22.494285714285713</v>
      </c>
      <c r="S1332">
        <f>AVERAGEIF(O:O,O1332,E:E)</f>
        <v>3773.9390909090912</v>
      </c>
      <c r="T1332" t="str">
        <f t="shared" si="103"/>
        <v>technology</v>
      </c>
      <c r="U1332" t="str">
        <f t="shared" si="104"/>
        <v>wearables</v>
      </c>
    </row>
    <row r="1333" spans="1:21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b">
        <f t="shared" si="100"/>
        <v>0</v>
      </c>
      <c r="G1333" s="4" t="s">
        <v>8220</v>
      </c>
      <c r="H1333" s="4" t="s">
        <v>8224</v>
      </c>
      <c r="I1333" s="4" t="s">
        <v>8246</v>
      </c>
      <c r="J1333" s="4">
        <v>1471435554</v>
      </c>
      <c r="K1333" s="13">
        <f t="shared" si="101"/>
        <v>42599.337430555555</v>
      </c>
      <c r="L1333" s="4">
        <v>1468843554</v>
      </c>
      <c r="M1333" s="13">
        <f t="shared" si="102"/>
        <v>42569.337430555555</v>
      </c>
      <c r="N1333" s="4" t="b">
        <v>0</v>
      </c>
      <c r="O1333" s="4">
        <v>34</v>
      </c>
      <c r="P1333" s="4" t="b">
        <v>0</v>
      </c>
      <c r="Q1333" s="4" t="s">
        <v>8273</v>
      </c>
      <c r="R1333" s="17">
        <f>E1333/D1333*100</f>
        <v>1.3668</v>
      </c>
      <c r="S1333">
        <f>AVERAGEIF(O:O,O1333,E:E)</f>
        <v>3216.0669696969699</v>
      </c>
      <c r="T1333" t="str">
        <f t="shared" si="103"/>
        <v>technology</v>
      </c>
      <c r="U1333" t="str">
        <f t="shared" si="104"/>
        <v>wearables</v>
      </c>
    </row>
    <row r="1334" spans="1:21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b">
        <f t="shared" si="100"/>
        <v>0</v>
      </c>
      <c r="G1334" s="4" t="s">
        <v>8220</v>
      </c>
      <c r="H1334" s="4" t="s">
        <v>8240</v>
      </c>
      <c r="I1334" s="4" t="s">
        <v>8257</v>
      </c>
      <c r="J1334" s="4">
        <v>1485480408</v>
      </c>
      <c r="K1334" s="13">
        <f t="shared" si="101"/>
        <v>42761.893611111118</v>
      </c>
      <c r="L1334" s="4">
        <v>1482888408</v>
      </c>
      <c r="M1334" s="13">
        <f t="shared" si="102"/>
        <v>42731.893611111118</v>
      </c>
      <c r="N1334" s="4" t="b">
        <v>0</v>
      </c>
      <c r="O1334" s="4">
        <v>0</v>
      </c>
      <c r="P1334" s="4" t="b">
        <v>0</v>
      </c>
      <c r="Q1334" s="4" t="s">
        <v>8273</v>
      </c>
      <c r="R1334" s="17">
        <f>E1334/D1334*100</f>
        <v>0</v>
      </c>
      <c r="S1334">
        <f>AVERAGEIF(O:O,O1334,E:E)</f>
        <v>0</v>
      </c>
      <c r="T1334" t="str">
        <f t="shared" si="103"/>
        <v>technology</v>
      </c>
      <c r="U1334" t="str">
        <f t="shared" si="104"/>
        <v>wearables</v>
      </c>
    </row>
    <row r="1335" spans="1:21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b">
        <f t="shared" si="100"/>
        <v>0</v>
      </c>
      <c r="G1335" s="4" t="s">
        <v>8220</v>
      </c>
      <c r="H1335" s="4" t="s">
        <v>8226</v>
      </c>
      <c r="I1335" s="4" t="s">
        <v>8248</v>
      </c>
      <c r="J1335" s="4">
        <v>1405478025</v>
      </c>
      <c r="K1335" s="13">
        <f t="shared" si="101"/>
        <v>41835.940104166672</v>
      </c>
      <c r="L1335" s="4">
        <v>1402886025</v>
      </c>
      <c r="M1335" s="13">
        <f t="shared" si="102"/>
        <v>41805.940104166672</v>
      </c>
      <c r="N1335" s="4" t="b">
        <v>0</v>
      </c>
      <c r="O1335" s="4">
        <v>0</v>
      </c>
      <c r="P1335" s="4" t="b">
        <v>0</v>
      </c>
      <c r="Q1335" s="4" t="s">
        <v>8273</v>
      </c>
      <c r="R1335" s="17">
        <f>E1335/D1335*100</f>
        <v>0</v>
      </c>
      <c r="S1335">
        <f>AVERAGEIF(O:O,O1335,E:E)</f>
        <v>0</v>
      </c>
      <c r="T1335" t="str">
        <f t="shared" si="103"/>
        <v>technology</v>
      </c>
      <c r="U1335" t="str">
        <f t="shared" si="104"/>
        <v>wearables</v>
      </c>
    </row>
    <row r="1336" spans="1:21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b">
        <f t="shared" si="100"/>
        <v>0</v>
      </c>
      <c r="G1336" s="4" t="s">
        <v>8220</v>
      </c>
      <c r="H1336" s="4" t="s">
        <v>8224</v>
      </c>
      <c r="I1336" s="4" t="s">
        <v>8246</v>
      </c>
      <c r="J1336" s="4">
        <v>1457721287</v>
      </c>
      <c r="K1336" s="13">
        <f t="shared" si="101"/>
        <v>42440.607488425929</v>
      </c>
      <c r="L1336" s="4">
        <v>1455129287</v>
      </c>
      <c r="M1336" s="13">
        <f t="shared" si="102"/>
        <v>42410.607488425929</v>
      </c>
      <c r="N1336" s="4" t="b">
        <v>0</v>
      </c>
      <c r="O1336" s="4">
        <v>276</v>
      </c>
      <c r="P1336" s="4" t="b">
        <v>0</v>
      </c>
      <c r="Q1336" s="4" t="s">
        <v>8273</v>
      </c>
      <c r="R1336" s="17">
        <f>E1336/D1336*100</f>
        <v>10.754135338345865</v>
      </c>
      <c r="S1336">
        <f>AVERAGEIF(O:O,O1336,E:E)</f>
        <v>22240</v>
      </c>
      <c r="T1336" t="str">
        <f t="shared" si="103"/>
        <v>technology</v>
      </c>
      <c r="U1336" t="str">
        <f t="shared" si="104"/>
        <v>wearables</v>
      </c>
    </row>
    <row r="1337" spans="1:21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b">
        <f t="shared" si="100"/>
        <v>0</v>
      </c>
      <c r="G1337" s="4" t="s">
        <v>8220</v>
      </c>
      <c r="H1337" s="4" t="s">
        <v>8224</v>
      </c>
      <c r="I1337" s="4" t="s">
        <v>8246</v>
      </c>
      <c r="J1337" s="4">
        <v>1449354502</v>
      </c>
      <c r="K1337" s="13">
        <f t="shared" si="101"/>
        <v>42343.769699074073</v>
      </c>
      <c r="L1337" s="4">
        <v>1446762502</v>
      </c>
      <c r="M1337" s="13">
        <f t="shared" si="102"/>
        <v>42313.769699074073</v>
      </c>
      <c r="N1337" s="4" t="b">
        <v>0</v>
      </c>
      <c r="O1337" s="4">
        <v>16</v>
      </c>
      <c r="P1337" s="4" t="b">
        <v>0</v>
      </c>
      <c r="Q1337" s="4" t="s">
        <v>8273</v>
      </c>
      <c r="R1337" s="17">
        <f>E1337/D1337*100</f>
        <v>19.759999999999998</v>
      </c>
      <c r="S1337">
        <f>AVERAGEIF(O:O,O1337,E:E)</f>
        <v>1278.3540625000001</v>
      </c>
      <c r="T1337" t="str">
        <f t="shared" si="103"/>
        <v>technology</v>
      </c>
      <c r="U1337" t="str">
        <f t="shared" si="104"/>
        <v>wearables</v>
      </c>
    </row>
    <row r="1338" spans="1:21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b">
        <f t="shared" si="100"/>
        <v>0</v>
      </c>
      <c r="G1338" s="4" t="s">
        <v>8220</v>
      </c>
      <c r="H1338" s="4" t="s">
        <v>8224</v>
      </c>
      <c r="I1338" s="4" t="s">
        <v>8246</v>
      </c>
      <c r="J1338" s="4">
        <v>1418849028</v>
      </c>
      <c r="K1338" s="13">
        <f t="shared" si="101"/>
        <v>41990.69708333334</v>
      </c>
      <c r="L1338" s="4">
        <v>1415825028</v>
      </c>
      <c r="M1338" s="13">
        <f t="shared" si="102"/>
        <v>41955.69708333334</v>
      </c>
      <c r="N1338" s="4" t="b">
        <v>0</v>
      </c>
      <c r="O1338" s="4">
        <v>224</v>
      </c>
      <c r="P1338" s="4" t="b">
        <v>0</v>
      </c>
      <c r="Q1338" s="4" t="s">
        <v>8273</v>
      </c>
      <c r="R1338" s="17">
        <f>E1338/D1338*100</f>
        <v>84.946999999999989</v>
      </c>
      <c r="S1338">
        <f>AVERAGEIF(O:O,O1338,E:E)</f>
        <v>53267.5</v>
      </c>
      <c r="T1338" t="str">
        <f t="shared" si="103"/>
        <v>technology</v>
      </c>
      <c r="U1338" t="str">
        <f t="shared" si="104"/>
        <v>wearables</v>
      </c>
    </row>
    <row r="1339" spans="1:21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b">
        <f t="shared" si="100"/>
        <v>0</v>
      </c>
      <c r="G1339" s="4" t="s">
        <v>8220</v>
      </c>
      <c r="H1339" s="4" t="s">
        <v>8224</v>
      </c>
      <c r="I1339" s="4" t="s">
        <v>8246</v>
      </c>
      <c r="J1339" s="4">
        <v>1488549079</v>
      </c>
      <c r="K1339" s="13">
        <f t="shared" si="101"/>
        <v>42797.410636574081</v>
      </c>
      <c r="L1339" s="4">
        <v>1485957079</v>
      </c>
      <c r="M1339" s="13">
        <f t="shared" si="102"/>
        <v>42767.410636574081</v>
      </c>
      <c r="N1339" s="4" t="b">
        <v>0</v>
      </c>
      <c r="O1339" s="4">
        <v>140</v>
      </c>
      <c r="P1339" s="4" t="b">
        <v>0</v>
      </c>
      <c r="Q1339" s="4" t="s">
        <v>8273</v>
      </c>
      <c r="R1339" s="17">
        <f>E1339/D1339*100</f>
        <v>49.381999999999998</v>
      </c>
      <c r="S1339">
        <f>AVERAGEIF(O:O,O1339,E:E)</f>
        <v>12203.018749999999</v>
      </c>
      <c r="T1339" t="str">
        <f t="shared" si="103"/>
        <v>technology</v>
      </c>
      <c r="U1339" t="str">
        <f t="shared" si="104"/>
        <v>wearables</v>
      </c>
    </row>
    <row r="1340" spans="1:21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b">
        <f t="shared" si="100"/>
        <v>0</v>
      </c>
      <c r="G1340" s="4" t="s">
        <v>8220</v>
      </c>
      <c r="H1340" s="4" t="s">
        <v>8224</v>
      </c>
      <c r="I1340" s="4" t="s">
        <v>8246</v>
      </c>
      <c r="J1340" s="4">
        <v>1438543033</v>
      </c>
      <c r="K1340" s="13">
        <f t="shared" si="101"/>
        <v>42218.636956018519</v>
      </c>
      <c r="L1340" s="4">
        <v>1435951033</v>
      </c>
      <c r="M1340" s="13">
        <f t="shared" si="102"/>
        <v>42188.636956018519</v>
      </c>
      <c r="N1340" s="4" t="b">
        <v>0</v>
      </c>
      <c r="O1340" s="4">
        <v>15</v>
      </c>
      <c r="P1340" s="4" t="b">
        <v>0</v>
      </c>
      <c r="Q1340" s="4" t="s">
        <v>8273</v>
      </c>
      <c r="R1340" s="17">
        <f>E1340/D1340*100</f>
        <v>3.3033333333333332</v>
      </c>
      <c r="S1340">
        <f>AVERAGEIF(O:O,O1340,E:E)</f>
        <v>2424.782608695652</v>
      </c>
      <c r="T1340" t="str">
        <f t="shared" si="103"/>
        <v>technology</v>
      </c>
      <c r="U1340" t="str">
        <f t="shared" si="104"/>
        <v>wearables</v>
      </c>
    </row>
    <row r="1341" spans="1:21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b">
        <f t="shared" si="100"/>
        <v>0</v>
      </c>
      <c r="G1341" s="4" t="s">
        <v>8220</v>
      </c>
      <c r="H1341" s="4" t="s">
        <v>8224</v>
      </c>
      <c r="I1341" s="4" t="s">
        <v>8246</v>
      </c>
      <c r="J1341" s="4">
        <v>1418056315</v>
      </c>
      <c r="K1341" s="13">
        <f t="shared" si="101"/>
        <v>41981.522164351853</v>
      </c>
      <c r="L1341" s="4">
        <v>1414164715</v>
      </c>
      <c r="M1341" s="13">
        <f t="shared" si="102"/>
        <v>41936.480497685188</v>
      </c>
      <c r="N1341" s="4" t="b">
        <v>0</v>
      </c>
      <c r="O1341" s="4">
        <v>37</v>
      </c>
      <c r="P1341" s="4" t="b">
        <v>0</v>
      </c>
      <c r="Q1341" s="4" t="s">
        <v>8273</v>
      </c>
      <c r="R1341" s="17">
        <f>E1341/D1341*100</f>
        <v>6.6339999999999995</v>
      </c>
      <c r="S1341">
        <f>AVERAGEIF(O:O,O1341,E:E)</f>
        <v>4326.8844444444449</v>
      </c>
      <c r="T1341" t="str">
        <f t="shared" si="103"/>
        <v>technology</v>
      </c>
      <c r="U1341" t="str">
        <f t="shared" si="104"/>
        <v>wearables</v>
      </c>
    </row>
    <row r="1342" spans="1:21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b">
        <f t="shared" si="100"/>
        <v>0</v>
      </c>
      <c r="G1342" s="4" t="s">
        <v>8220</v>
      </c>
      <c r="H1342" s="4" t="s">
        <v>8224</v>
      </c>
      <c r="I1342" s="4" t="s">
        <v>8246</v>
      </c>
      <c r="J1342" s="4">
        <v>1408112253</v>
      </c>
      <c r="K1342" s="13">
        <f t="shared" si="101"/>
        <v>41866.428854166668</v>
      </c>
      <c r="L1342" s="4">
        <v>1405520253</v>
      </c>
      <c r="M1342" s="13">
        <f t="shared" si="102"/>
        <v>41836.428854166668</v>
      </c>
      <c r="N1342" s="4" t="b">
        <v>0</v>
      </c>
      <c r="O1342" s="4">
        <v>0</v>
      </c>
      <c r="P1342" s="4" t="b">
        <v>0</v>
      </c>
      <c r="Q1342" s="4" t="s">
        <v>8273</v>
      </c>
      <c r="R1342" s="17">
        <f>E1342/D1342*100</f>
        <v>0</v>
      </c>
      <c r="S1342">
        <f>AVERAGEIF(O:O,O1342,E:E)</f>
        <v>0</v>
      </c>
      <c r="T1342" t="str">
        <f t="shared" si="103"/>
        <v>technology</v>
      </c>
      <c r="U1342" t="str">
        <f t="shared" si="104"/>
        <v>wearables</v>
      </c>
    </row>
    <row r="1343" spans="1:21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b">
        <f t="shared" si="100"/>
        <v>0</v>
      </c>
      <c r="G1343" s="4" t="s">
        <v>8220</v>
      </c>
      <c r="H1343" s="4" t="s">
        <v>8225</v>
      </c>
      <c r="I1343" s="4" t="s">
        <v>8247</v>
      </c>
      <c r="J1343" s="4">
        <v>1475333917</v>
      </c>
      <c r="K1343" s="13">
        <f t="shared" si="101"/>
        <v>42644.457372685189</v>
      </c>
      <c r="L1343" s="4">
        <v>1472569117</v>
      </c>
      <c r="M1343" s="13">
        <f t="shared" si="102"/>
        <v>42612.457372685189</v>
      </c>
      <c r="N1343" s="4" t="b">
        <v>0</v>
      </c>
      <c r="O1343" s="4">
        <v>46</v>
      </c>
      <c r="P1343" s="4" t="b">
        <v>0</v>
      </c>
      <c r="Q1343" s="4" t="s">
        <v>8273</v>
      </c>
      <c r="R1343" s="17">
        <f>E1343/D1343*100</f>
        <v>70.36</v>
      </c>
      <c r="S1343">
        <f>AVERAGEIF(O:O,O1343,E:E)</f>
        <v>4256.6611999999996</v>
      </c>
      <c r="T1343" t="str">
        <f t="shared" si="103"/>
        <v>technology</v>
      </c>
      <c r="U1343" t="str">
        <f t="shared" si="104"/>
        <v>wearables</v>
      </c>
    </row>
    <row r="1344" spans="1:21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b">
        <f t="shared" si="100"/>
        <v>0</v>
      </c>
      <c r="G1344" s="4" t="s">
        <v>8220</v>
      </c>
      <c r="H1344" s="4" t="s">
        <v>8224</v>
      </c>
      <c r="I1344" s="4" t="s">
        <v>8246</v>
      </c>
      <c r="J1344" s="4">
        <v>1437161739</v>
      </c>
      <c r="K1344" s="13">
        <f t="shared" si="101"/>
        <v>42202.64975694444</v>
      </c>
      <c r="L1344" s="4">
        <v>1434569739</v>
      </c>
      <c r="M1344" s="13">
        <f t="shared" si="102"/>
        <v>42172.64975694444</v>
      </c>
      <c r="N1344" s="4" t="b">
        <v>0</v>
      </c>
      <c r="O1344" s="4">
        <v>1</v>
      </c>
      <c r="P1344" s="4" t="b">
        <v>0</v>
      </c>
      <c r="Q1344" s="4" t="s">
        <v>8273</v>
      </c>
      <c r="R1344" s="17">
        <f>E1344/D1344*100</f>
        <v>0.2</v>
      </c>
      <c r="S1344">
        <f>AVERAGEIF(O:O,O1344,E:E)</f>
        <v>50.223295454545458</v>
      </c>
      <c r="T1344" t="str">
        <f t="shared" si="103"/>
        <v>technology</v>
      </c>
      <c r="U1344" t="str">
        <f t="shared" si="104"/>
        <v>wearables</v>
      </c>
    </row>
    <row r="1345" spans="1:21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tr">
        <f t="shared" si="100"/>
        <v>successful</v>
      </c>
      <c r="G1345" s="4" t="s">
        <v>8220</v>
      </c>
      <c r="H1345" s="4" t="s">
        <v>8224</v>
      </c>
      <c r="I1345" s="4" t="s">
        <v>8246</v>
      </c>
      <c r="J1345" s="4">
        <v>1471579140</v>
      </c>
      <c r="K1345" s="13">
        <f t="shared" si="101"/>
        <v>42600.999305555561</v>
      </c>
      <c r="L1345" s="4">
        <v>1466512683</v>
      </c>
      <c r="M1345" s="13">
        <f t="shared" si="102"/>
        <v>42542.359756944446</v>
      </c>
      <c r="N1345" s="4" t="b">
        <v>0</v>
      </c>
      <c r="O1345" s="4">
        <v>323</v>
      </c>
      <c r="P1345" s="4" t="b">
        <v>0</v>
      </c>
      <c r="Q1345" s="4" t="s">
        <v>8273</v>
      </c>
      <c r="R1345" s="17">
        <f>E1345/D1345*100</f>
        <v>102.298</v>
      </c>
      <c r="S1345">
        <f>AVERAGEIF(O:O,O1345,E:E)</f>
        <v>51149</v>
      </c>
      <c r="T1345" t="str">
        <f t="shared" si="103"/>
        <v>technology</v>
      </c>
      <c r="U1345" t="str">
        <f t="shared" si="104"/>
        <v>wearables</v>
      </c>
    </row>
    <row r="1346" spans="1:21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tr">
        <f t="shared" si="100"/>
        <v>successful</v>
      </c>
      <c r="G1346" s="4" t="s">
        <v>8219</v>
      </c>
      <c r="H1346" s="4" t="s">
        <v>8229</v>
      </c>
      <c r="I1346" s="4" t="s">
        <v>8251</v>
      </c>
      <c r="J1346" s="4">
        <v>1467313039</v>
      </c>
      <c r="K1346" s="13">
        <f t="shared" si="101"/>
        <v>42551.623136574075</v>
      </c>
      <c r="L1346" s="4">
        <v>1464807439</v>
      </c>
      <c r="M1346" s="13">
        <f t="shared" si="102"/>
        <v>42522.623136574075</v>
      </c>
      <c r="N1346" s="4" t="b">
        <v>0</v>
      </c>
      <c r="O1346" s="4">
        <v>139</v>
      </c>
      <c r="P1346" s="4" t="b">
        <v>1</v>
      </c>
      <c r="Q1346" s="4" t="s">
        <v>8274</v>
      </c>
      <c r="R1346" s="17">
        <f>E1346/D1346*100</f>
        <v>377.73333333333335</v>
      </c>
      <c r="S1346">
        <f>AVERAGEIF(O:O,O1346,E:E)</f>
        <v>8879.25</v>
      </c>
      <c r="T1346" t="str">
        <f t="shared" si="103"/>
        <v>publishing</v>
      </c>
      <c r="U1346" t="str">
        <f t="shared" si="104"/>
        <v>nonfiction</v>
      </c>
    </row>
    <row r="1347" spans="1:21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tr">
        <f t="shared" ref="F1347:F1410" si="105">IF(E1347&gt;=D1347,"successful")</f>
        <v>successful</v>
      </c>
      <c r="G1347" s="4" t="s">
        <v>8219</v>
      </c>
      <c r="H1347" s="4" t="s">
        <v>8224</v>
      </c>
      <c r="I1347" s="4" t="s">
        <v>8246</v>
      </c>
      <c r="J1347" s="4">
        <v>1405366359</v>
      </c>
      <c r="K1347" s="13">
        <f t="shared" ref="K1347:K1410" si="106">(J1347/60)/60/24+DATE(1970,1,1)+(-4/24)</f>
        <v>41834.647673611114</v>
      </c>
      <c r="L1347" s="4">
        <v>1402342359</v>
      </c>
      <c r="M1347" s="13">
        <f t="shared" ref="M1347:M1410" si="107">(L1347/60)/60/24+DATE(1970,1,1)+(-4/24)</f>
        <v>41799.647673611114</v>
      </c>
      <c r="N1347" s="4" t="b">
        <v>0</v>
      </c>
      <c r="O1347" s="4">
        <v>7</v>
      </c>
      <c r="P1347" s="4" t="b">
        <v>1</v>
      </c>
      <c r="Q1347" s="4" t="s">
        <v>8274</v>
      </c>
      <c r="R1347" s="17">
        <f>E1347/D1347*100</f>
        <v>125</v>
      </c>
      <c r="S1347">
        <f>AVERAGEIF(O:O,O1347,E:E)</f>
        <v>705.95522388059703</v>
      </c>
      <c r="T1347" t="str">
        <f t="shared" ref="T1347:T1410" si="108">LEFT(Q1347,FIND("/",Q1347)-1)</f>
        <v>publishing</v>
      </c>
      <c r="U1347" t="str">
        <f t="shared" ref="U1347:U1410" si="109">RIGHT(Q1347,LEN(Q1347)-FIND("/",Q1347))</f>
        <v>nonfiction</v>
      </c>
    </row>
    <row r="1348" spans="1:21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tr">
        <f t="shared" si="105"/>
        <v>successful</v>
      </c>
      <c r="G1348" s="4" t="s">
        <v>8219</v>
      </c>
      <c r="H1348" s="4" t="s">
        <v>8224</v>
      </c>
      <c r="I1348" s="4" t="s">
        <v>8246</v>
      </c>
      <c r="J1348" s="4">
        <v>1372297751</v>
      </c>
      <c r="K1348" s="13">
        <f t="shared" si="106"/>
        <v>41451.909155092595</v>
      </c>
      <c r="L1348" s="4">
        <v>1369705751</v>
      </c>
      <c r="M1348" s="13">
        <f t="shared" si="107"/>
        <v>41421.909155092595</v>
      </c>
      <c r="N1348" s="4" t="b">
        <v>0</v>
      </c>
      <c r="O1348" s="4">
        <v>149</v>
      </c>
      <c r="P1348" s="4" t="b">
        <v>1</v>
      </c>
      <c r="Q1348" s="4" t="s">
        <v>8274</v>
      </c>
      <c r="R1348" s="17">
        <f>E1348/D1348*100</f>
        <v>147.32653061224491</v>
      </c>
      <c r="S1348">
        <f>AVERAGEIF(O:O,O1348,E:E)</f>
        <v>9028.8875000000007</v>
      </c>
      <c r="T1348" t="str">
        <f t="shared" si="108"/>
        <v>publishing</v>
      </c>
      <c r="U1348" t="str">
        <f t="shared" si="109"/>
        <v>nonfiction</v>
      </c>
    </row>
    <row r="1349" spans="1:21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tr">
        <f t="shared" si="105"/>
        <v>successful</v>
      </c>
      <c r="G1349" s="4" t="s">
        <v>8219</v>
      </c>
      <c r="H1349" s="4" t="s">
        <v>8224</v>
      </c>
      <c r="I1349" s="4" t="s">
        <v>8246</v>
      </c>
      <c r="J1349" s="4">
        <v>1425741525</v>
      </c>
      <c r="K1349" s="13">
        <f t="shared" si="106"/>
        <v>42070.471354166664</v>
      </c>
      <c r="L1349" s="4">
        <v>1423149525</v>
      </c>
      <c r="M1349" s="13">
        <f t="shared" si="107"/>
        <v>42040.471354166664</v>
      </c>
      <c r="N1349" s="4" t="b">
        <v>0</v>
      </c>
      <c r="O1349" s="4">
        <v>31</v>
      </c>
      <c r="P1349" s="4" t="b">
        <v>1</v>
      </c>
      <c r="Q1349" s="4" t="s">
        <v>8274</v>
      </c>
      <c r="R1349" s="17">
        <f>E1349/D1349*100</f>
        <v>102.2</v>
      </c>
      <c r="S1349">
        <f>AVERAGEIF(O:O,O1349,E:E)</f>
        <v>2489.3351851851853</v>
      </c>
      <c r="T1349" t="str">
        <f t="shared" si="108"/>
        <v>publishing</v>
      </c>
      <c r="U1349" t="str">
        <f t="shared" si="109"/>
        <v>nonfiction</v>
      </c>
    </row>
    <row r="1350" spans="1:21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tr">
        <f t="shared" si="105"/>
        <v>successful</v>
      </c>
      <c r="G1350" s="4" t="s">
        <v>8219</v>
      </c>
      <c r="H1350" s="4" t="s">
        <v>8224</v>
      </c>
      <c r="I1350" s="4" t="s">
        <v>8246</v>
      </c>
      <c r="J1350" s="4">
        <v>1418904533</v>
      </c>
      <c r="K1350" s="13">
        <f t="shared" si="106"/>
        <v>41991.339502314811</v>
      </c>
      <c r="L1350" s="4">
        <v>1416485333</v>
      </c>
      <c r="M1350" s="13">
        <f t="shared" si="107"/>
        <v>41963.339502314811</v>
      </c>
      <c r="N1350" s="4" t="b">
        <v>0</v>
      </c>
      <c r="O1350" s="4">
        <v>26</v>
      </c>
      <c r="P1350" s="4" t="b">
        <v>1</v>
      </c>
      <c r="Q1350" s="4" t="s">
        <v>8274</v>
      </c>
      <c r="R1350" s="17">
        <f>E1350/D1350*100</f>
        <v>101.8723404255319</v>
      </c>
      <c r="S1350">
        <f>AVERAGEIF(O:O,O1350,E:E)</f>
        <v>2505.9714285714285</v>
      </c>
      <c r="T1350" t="str">
        <f t="shared" si="108"/>
        <v>publishing</v>
      </c>
      <c r="U1350" t="str">
        <f t="shared" si="109"/>
        <v>nonfiction</v>
      </c>
    </row>
    <row r="1351" spans="1:21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tr">
        <f t="shared" si="105"/>
        <v>successful</v>
      </c>
      <c r="G1351" s="4" t="s">
        <v>8219</v>
      </c>
      <c r="H1351" s="4" t="s">
        <v>8229</v>
      </c>
      <c r="I1351" s="4" t="s">
        <v>8251</v>
      </c>
      <c r="J1351" s="4">
        <v>1450249140</v>
      </c>
      <c r="K1351" s="13">
        <f t="shared" si="106"/>
        <v>42354.124305555561</v>
      </c>
      <c r="L1351" s="4">
        <v>1447055935</v>
      </c>
      <c r="M1351" s="13">
        <f t="shared" si="107"/>
        <v>42317.165914351855</v>
      </c>
      <c r="N1351" s="4" t="b">
        <v>0</v>
      </c>
      <c r="O1351" s="4">
        <v>172</v>
      </c>
      <c r="P1351" s="4" t="b">
        <v>1</v>
      </c>
      <c r="Q1351" s="4" t="s">
        <v>8274</v>
      </c>
      <c r="R1351" s="17">
        <f>E1351/D1351*100</f>
        <v>204.2</v>
      </c>
      <c r="S1351">
        <f>AVERAGEIF(O:O,O1351,E:E)</f>
        <v>10210</v>
      </c>
      <c r="T1351" t="str">
        <f t="shared" si="108"/>
        <v>publishing</v>
      </c>
      <c r="U1351" t="str">
        <f t="shared" si="109"/>
        <v>nonfiction</v>
      </c>
    </row>
    <row r="1352" spans="1:21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tr">
        <f t="shared" si="105"/>
        <v>successful</v>
      </c>
      <c r="G1352" s="4" t="s">
        <v>8219</v>
      </c>
      <c r="H1352" s="4" t="s">
        <v>8224</v>
      </c>
      <c r="I1352" s="4" t="s">
        <v>8246</v>
      </c>
      <c r="J1352" s="4">
        <v>1451089134</v>
      </c>
      <c r="K1352" s="13">
        <f t="shared" si="106"/>
        <v>42363.846458333333</v>
      </c>
      <c r="L1352" s="4">
        <v>1448497134</v>
      </c>
      <c r="M1352" s="13">
        <f t="shared" si="107"/>
        <v>42333.846458333333</v>
      </c>
      <c r="N1352" s="4" t="b">
        <v>0</v>
      </c>
      <c r="O1352" s="4">
        <v>78</v>
      </c>
      <c r="P1352" s="4" t="b">
        <v>1</v>
      </c>
      <c r="Q1352" s="4" t="s">
        <v>8274</v>
      </c>
      <c r="R1352" s="17">
        <f>E1352/D1352*100</f>
        <v>104.05</v>
      </c>
      <c r="S1352">
        <f>AVERAGEIF(O:O,O1352,E:E)</f>
        <v>7578.5161538461534</v>
      </c>
      <c r="T1352" t="str">
        <f t="shared" si="108"/>
        <v>publishing</v>
      </c>
      <c r="U1352" t="str">
        <f t="shared" si="109"/>
        <v>nonfiction</v>
      </c>
    </row>
    <row r="1353" spans="1:21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tr">
        <f t="shared" si="105"/>
        <v>successful</v>
      </c>
      <c r="G1353" s="4" t="s">
        <v>8219</v>
      </c>
      <c r="H1353" s="4" t="s">
        <v>8224</v>
      </c>
      <c r="I1353" s="4" t="s">
        <v>8246</v>
      </c>
      <c r="J1353" s="4">
        <v>1455299144</v>
      </c>
      <c r="K1353" s="13">
        <f t="shared" si="106"/>
        <v>42412.573425925926</v>
      </c>
      <c r="L1353" s="4">
        <v>1452707144</v>
      </c>
      <c r="M1353" s="13">
        <f t="shared" si="107"/>
        <v>42382.573425925926</v>
      </c>
      <c r="N1353" s="4" t="b">
        <v>0</v>
      </c>
      <c r="O1353" s="4">
        <v>120</v>
      </c>
      <c r="P1353" s="4" t="b">
        <v>1</v>
      </c>
      <c r="Q1353" s="4" t="s">
        <v>8274</v>
      </c>
      <c r="R1353" s="17">
        <f>E1353/D1353*100</f>
        <v>101.265</v>
      </c>
      <c r="S1353">
        <f>AVERAGEIF(O:O,O1353,E:E)</f>
        <v>10427.011111111111</v>
      </c>
      <c r="T1353" t="str">
        <f t="shared" si="108"/>
        <v>publishing</v>
      </c>
      <c r="U1353" t="str">
        <f t="shared" si="109"/>
        <v>nonfiction</v>
      </c>
    </row>
    <row r="1354" spans="1:21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tr">
        <f t="shared" si="105"/>
        <v>successful</v>
      </c>
      <c r="G1354" s="4" t="s">
        <v>8219</v>
      </c>
      <c r="H1354" s="4" t="s">
        <v>8224</v>
      </c>
      <c r="I1354" s="4" t="s">
        <v>8246</v>
      </c>
      <c r="J1354" s="4">
        <v>1441425540</v>
      </c>
      <c r="K1354" s="13">
        <f t="shared" si="106"/>
        <v>42251.999305555561</v>
      </c>
      <c r="L1354" s="4">
        <v>1436968366</v>
      </c>
      <c r="M1354" s="13">
        <f t="shared" si="107"/>
        <v>42200.411643518521</v>
      </c>
      <c r="N1354" s="4" t="b">
        <v>0</v>
      </c>
      <c r="O1354" s="4">
        <v>227</v>
      </c>
      <c r="P1354" s="4" t="b">
        <v>1</v>
      </c>
      <c r="Q1354" s="4" t="s">
        <v>8274</v>
      </c>
      <c r="R1354" s="17">
        <f>E1354/D1354*100</f>
        <v>136.13999999999999</v>
      </c>
      <c r="S1354">
        <f>AVERAGEIF(O:O,O1354,E:E)</f>
        <v>13614</v>
      </c>
      <c r="T1354" t="str">
        <f t="shared" si="108"/>
        <v>publishing</v>
      </c>
      <c r="U1354" t="str">
        <f t="shared" si="109"/>
        <v>nonfiction</v>
      </c>
    </row>
    <row r="1355" spans="1:21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tr">
        <f t="shared" si="105"/>
        <v>successful</v>
      </c>
      <c r="G1355" s="4" t="s">
        <v>8219</v>
      </c>
      <c r="H1355" s="4" t="s">
        <v>8224</v>
      </c>
      <c r="I1355" s="4" t="s">
        <v>8246</v>
      </c>
      <c r="J1355" s="4">
        <v>1362960000</v>
      </c>
      <c r="K1355" s="13">
        <f t="shared" si="106"/>
        <v>41343.833333333336</v>
      </c>
      <c r="L1355" s="4">
        <v>1359946188</v>
      </c>
      <c r="M1355" s="13">
        <f t="shared" si="107"/>
        <v>41308.951250000006</v>
      </c>
      <c r="N1355" s="4" t="b">
        <v>0</v>
      </c>
      <c r="O1355" s="4">
        <v>42</v>
      </c>
      <c r="P1355" s="4" t="b">
        <v>1</v>
      </c>
      <c r="Q1355" s="4" t="s">
        <v>8274</v>
      </c>
      <c r="R1355" s="17">
        <f>E1355/D1355*100</f>
        <v>133.6</v>
      </c>
      <c r="S1355">
        <f>AVERAGEIF(O:O,O1355,E:E)</f>
        <v>2399.1906250000002</v>
      </c>
      <c r="T1355" t="str">
        <f t="shared" si="108"/>
        <v>publishing</v>
      </c>
      <c r="U1355" t="str">
        <f t="shared" si="109"/>
        <v>nonfiction</v>
      </c>
    </row>
    <row r="1356" spans="1:21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tr">
        <f t="shared" si="105"/>
        <v>successful</v>
      </c>
      <c r="G1356" s="4" t="s">
        <v>8219</v>
      </c>
      <c r="H1356" s="4" t="s">
        <v>8225</v>
      </c>
      <c r="I1356" s="4" t="s">
        <v>8247</v>
      </c>
      <c r="J1356" s="4">
        <v>1465672979</v>
      </c>
      <c r="K1356" s="13">
        <f t="shared" si="106"/>
        <v>42532.640960648154</v>
      </c>
      <c r="L1356" s="4">
        <v>1463080979</v>
      </c>
      <c r="M1356" s="13">
        <f t="shared" si="107"/>
        <v>42502.640960648154</v>
      </c>
      <c r="N1356" s="4" t="b">
        <v>0</v>
      </c>
      <c r="O1356" s="4">
        <v>64</v>
      </c>
      <c r="P1356" s="4" t="b">
        <v>1</v>
      </c>
      <c r="Q1356" s="4" t="s">
        <v>8274</v>
      </c>
      <c r="R1356" s="17">
        <f>E1356/D1356*100</f>
        <v>130.25</v>
      </c>
      <c r="S1356">
        <f>AVERAGEIF(O:O,O1356,E:E)</f>
        <v>3333.5607692307685</v>
      </c>
      <c r="T1356" t="str">
        <f t="shared" si="108"/>
        <v>publishing</v>
      </c>
      <c r="U1356" t="str">
        <f t="shared" si="109"/>
        <v>nonfiction</v>
      </c>
    </row>
    <row r="1357" spans="1:21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tr">
        <f t="shared" si="105"/>
        <v>successful</v>
      </c>
      <c r="G1357" s="4" t="s">
        <v>8219</v>
      </c>
      <c r="H1357" s="4" t="s">
        <v>8225</v>
      </c>
      <c r="I1357" s="4" t="s">
        <v>8247</v>
      </c>
      <c r="J1357" s="4">
        <v>1354269600</v>
      </c>
      <c r="K1357" s="13">
        <f t="shared" si="106"/>
        <v>41243.25</v>
      </c>
      <c r="L1357" s="4">
        <v>1351663605</v>
      </c>
      <c r="M1357" s="13">
        <f t="shared" si="107"/>
        <v>41213.088020833333</v>
      </c>
      <c r="N1357" s="4" t="b">
        <v>0</v>
      </c>
      <c r="O1357" s="4">
        <v>121</v>
      </c>
      <c r="P1357" s="4" t="b">
        <v>1</v>
      </c>
      <c r="Q1357" s="4" t="s">
        <v>8274</v>
      </c>
      <c r="R1357" s="17">
        <f>E1357/D1357*100</f>
        <v>122.67999999999999</v>
      </c>
      <c r="S1357">
        <f>AVERAGEIF(O:O,O1357,E:E)</f>
        <v>10032.75</v>
      </c>
      <c r="T1357" t="str">
        <f t="shared" si="108"/>
        <v>publishing</v>
      </c>
      <c r="U1357" t="str">
        <f t="shared" si="109"/>
        <v>nonfiction</v>
      </c>
    </row>
    <row r="1358" spans="1:21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tr">
        <f t="shared" si="105"/>
        <v>successful</v>
      </c>
      <c r="G1358" s="4" t="s">
        <v>8219</v>
      </c>
      <c r="H1358" s="4" t="s">
        <v>8224</v>
      </c>
      <c r="I1358" s="4" t="s">
        <v>8246</v>
      </c>
      <c r="J1358" s="4">
        <v>1372985760</v>
      </c>
      <c r="K1358" s="13">
        <f t="shared" si="106"/>
        <v>41459.872222222228</v>
      </c>
      <c r="L1358" s="4">
        <v>1370393760</v>
      </c>
      <c r="M1358" s="13">
        <f t="shared" si="107"/>
        <v>41429.872222222228</v>
      </c>
      <c r="N1358" s="4" t="b">
        <v>0</v>
      </c>
      <c r="O1358" s="4">
        <v>87</v>
      </c>
      <c r="P1358" s="4" t="b">
        <v>1</v>
      </c>
      <c r="Q1358" s="4" t="s">
        <v>8274</v>
      </c>
      <c r="R1358" s="17">
        <f>E1358/D1358*100</f>
        <v>182.81058823529412</v>
      </c>
      <c r="S1358">
        <f>AVERAGEIF(O:O,O1358,E:E)</f>
        <v>7158.84</v>
      </c>
      <c r="T1358" t="str">
        <f t="shared" si="108"/>
        <v>publishing</v>
      </c>
      <c r="U1358" t="str">
        <f t="shared" si="109"/>
        <v>nonfiction</v>
      </c>
    </row>
    <row r="1359" spans="1:21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tr">
        <f t="shared" si="105"/>
        <v>successful</v>
      </c>
      <c r="G1359" s="4" t="s">
        <v>8219</v>
      </c>
      <c r="H1359" s="4" t="s">
        <v>8224</v>
      </c>
      <c r="I1359" s="4" t="s">
        <v>8246</v>
      </c>
      <c r="J1359" s="4">
        <v>1362117540</v>
      </c>
      <c r="K1359" s="13">
        <f t="shared" si="106"/>
        <v>41334.082638888889</v>
      </c>
      <c r="L1359" s="4">
        <v>1359587137</v>
      </c>
      <c r="M1359" s="13">
        <f t="shared" si="107"/>
        <v>41304.795567129629</v>
      </c>
      <c r="N1359" s="4" t="b">
        <v>0</v>
      </c>
      <c r="O1359" s="4">
        <v>65</v>
      </c>
      <c r="P1359" s="4" t="b">
        <v>1</v>
      </c>
      <c r="Q1359" s="4" t="s">
        <v>8274</v>
      </c>
      <c r="R1359" s="17">
        <f>E1359/D1359*100</f>
        <v>125.29999999999998</v>
      </c>
      <c r="S1359">
        <f>AVERAGEIF(O:O,O1359,E:E)</f>
        <v>5722.2508333333344</v>
      </c>
      <c r="T1359" t="str">
        <f t="shared" si="108"/>
        <v>publishing</v>
      </c>
      <c r="U1359" t="str">
        <f t="shared" si="109"/>
        <v>nonfiction</v>
      </c>
    </row>
    <row r="1360" spans="1:21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tr">
        <f t="shared" si="105"/>
        <v>successful</v>
      </c>
      <c r="G1360" s="4" t="s">
        <v>8219</v>
      </c>
      <c r="H1360" s="4" t="s">
        <v>8224</v>
      </c>
      <c r="I1360" s="4" t="s">
        <v>8246</v>
      </c>
      <c r="J1360" s="4">
        <v>1309009323</v>
      </c>
      <c r="K1360" s="13">
        <f t="shared" si="106"/>
        <v>40719.40420138889</v>
      </c>
      <c r="L1360" s="4">
        <v>1306417323</v>
      </c>
      <c r="M1360" s="13">
        <f t="shared" si="107"/>
        <v>40689.40420138889</v>
      </c>
      <c r="N1360" s="4" t="b">
        <v>0</v>
      </c>
      <c r="O1360" s="4">
        <v>49</v>
      </c>
      <c r="P1360" s="4" t="b">
        <v>1</v>
      </c>
      <c r="Q1360" s="4" t="s">
        <v>8274</v>
      </c>
      <c r="R1360" s="17">
        <f>E1360/D1360*100</f>
        <v>111.66666666666667</v>
      </c>
      <c r="S1360">
        <f>AVERAGEIF(O:O,O1360,E:E)</f>
        <v>2909.8</v>
      </c>
      <c r="T1360" t="str">
        <f t="shared" si="108"/>
        <v>publishing</v>
      </c>
      <c r="U1360" t="str">
        <f t="shared" si="109"/>
        <v>nonfiction</v>
      </c>
    </row>
    <row r="1361" spans="1:21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tr">
        <f t="shared" si="105"/>
        <v>successful</v>
      </c>
      <c r="G1361" s="4" t="s">
        <v>8219</v>
      </c>
      <c r="H1361" s="4" t="s">
        <v>8224</v>
      </c>
      <c r="I1361" s="4" t="s">
        <v>8246</v>
      </c>
      <c r="J1361" s="4">
        <v>1309980790</v>
      </c>
      <c r="K1361" s="13">
        <f t="shared" si="106"/>
        <v>40730.648032407407</v>
      </c>
      <c r="L1361" s="4">
        <v>1304623990</v>
      </c>
      <c r="M1361" s="13">
        <f t="shared" si="107"/>
        <v>40668.648032407407</v>
      </c>
      <c r="N1361" s="4" t="b">
        <v>0</v>
      </c>
      <c r="O1361" s="4">
        <v>19</v>
      </c>
      <c r="P1361" s="4" t="b">
        <v>1</v>
      </c>
      <c r="Q1361" s="4" t="s">
        <v>8274</v>
      </c>
      <c r="R1361" s="17">
        <f>E1361/D1361*100</f>
        <v>115.75757575757575</v>
      </c>
      <c r="S1361">
        <f>AVERAGEIF(O:O,O1361,E:E)</f>
        <v>2005.9729729729729</v>
      </c>
      <c r="T1361" t="str">
        <f t="shared" si="108"/>
        <v>publishing</v>
      </c>
      <c r="U1361" t="str">
        <f t="shared" si="109"/>
        <v>nonfiction</v>
      </c>
    </row>
    <row r="1362" spans="1:21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tr">
        <f t="shared" si="105"/>
        <v>successful</v>
      </c>
      <c r="G1362" s="4" t="s">
        <v>8219</v>
      </c>
      <c r="H1362" s="4" t="s">
        <v>8224</v>
      </c>
      <c r="I1362" s="4" t="s">
        <v>8246</v>
      </c>
      <c r="J1362" s="4">
        <v>1343943420</v>
      </c>
      <c r="K1362" s="13">
        <f t="shared" si="106"/>
        <v>41123.734027777777</v>
      </c>
      <c r="L1362" s="4">
        <v>1341524220</v>
      </c>
      <c r="M1362" s="13">
        <f t="shared" si="107"/>
        <v>41095.734027777777</v>
      </c>
      <c r="N1362" s="4" t="b">
        <v>0</v>
      </c>
      <c r="O1362" s="4">
        <v>81</v>
      </c>
      <c r="P1362" s="4" t="b">
        <v>1</v>
      </c>
      <c r="Q1362" s="4" t="s">
        <v>8274</v>
      </c>
      <c r="R1362" s="17">
        <f>E1362/D1362*100</f>
        <v>173.2</v>
      </c>
      <c r="S1362">
        <f>AVERAGEIF(O:O,O1362,E:E)</f>
        <v>4602.4861538461537</v>
      </c>
      <c r="T1362" t="str">
        <f t="shared" si="108"/>
        <v>publishing</v>
      </c>
      <c r="U1362" t="str">
        <f t="shared" si="109"/>
        <v>nonfiction</v>
      </c>
    </row>
    <row r="1363" spans="1:21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tr">
        <f t="shared" si="105"/>
        <v>successful</v>
      </c>
      <c r="G1363" s="4" t="s">
        <v>8219</v>
      </c>
      <c r="H1363" s="4" t="s">
        <v>8225</v>
      </c>
      <c r="I1363" s="4" t="s">
        <v>8247</v>
      </c>
      <c r="J1363" s="4">
        <v>1403370772</v>
      </c>
      <c r="K1363" s="13">
        <f t="shared" si="106"/>
        <v>41811.550601851857</v>
      </c>
      <c r="L1363" s="4">
        <v>1400778772</v>
      </c>
      <c r="M1363" s="13">
        <f t="shared" si="107"/>
        <v>41781.550601851857</v>
      </c>
      <c r="N1363" s="4" t="b">
        <v>0</v>
      </c>
      <c r="O1363" s="4">
        <v>264</v>
      </c>
      <c r="P1363" s="4" t="b">
        <v>1</v>
      </c>
      <c r="Q1363" s="4" t="s">
        <v>8274</v>
      </c>
      <c r="R1363" s="17">
        <f>E1363/D1363*100</f>
        <v>125.98333333333333</v>
      </c>
      <c r="S1363">
        <f>AVERAGEIF(O:O,O1363,E:E)</f>
        <v>7559</v>
      </c>
      <c r="T1363" t="str">
        <f t="shared" si="108"/>
        <v>publishing</v>
      </c>
      <c r="U1363" t="str">
        <f t="shared" si="109"/>
        <v>nonfiction</v>
      </c>
    </row>
    <row r="1364" spans="1:21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tr">
        <f t="shared" si="105"/>
        <v>successful</v>
      </c>
      <c r="G1364" s="4" t="s">
        <v>8219</v>
      </c>
      <c r="H1364" s="4" t="s">
        <v>8224</v>
      </c>
      <c r="I1364" s="4" t="s">
        <v>8246</v>
      </c>
      <c r="J1364" s="4">
        <v>1378592731</v>
      </c>
      <c r="K1364" s="13">
        <f t="shared" si="106"/>
        <v>41524.76771990741</v>
      </c>
      <c r="L1364" s="4">
        <v>1373408731</v>
      </c>
      <c r="M1364" s="13">
        <f t="shared" si="107"/>
        <v>41464.76771990741</v>
      </c>
      <c r="N1364" s="4" t="b">
        <v>0</v>
      </c>
      <c r="O1364" s="4">
        <v>25</v>
      </c>
      <c r="P1364" s="4" t="b">
        <v>1</v>
      </c>
      <c r="Q1364" s="4" t="s">
        <v>8274</v>
      </c>
      <c r="R1364" s="17">
        <f>E1364/D1364*100</f>
        <v>109.1</v>
      </c>
      <c r="S1364">
        <f>AVERAGEIF(O:O,O1364,E:E)</f>
        <v>1634.83275</v>
      </c>
      <c r="T1364" t="str">
        <f t="shared" si="108"/>
        <v>publishing</v>
      </c>
      <c r="U1364" t="str">
        <f t="shared" si="109"/>
        <v>nonfiction</v>
      </c>
    </row>
    <row r="1365" spans="1:21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tr">
        <f t="shared" si="105"/>
        <v>successful</v>
      </c>
      <c r="G1365" s="4" t="s">
        <v>8219</v>
      </c>
      <c r="H1365" s="4" t="s">
        <v>8224</v>
      </c>
      <c r="I1365" s="4" t="s">
        <v>8246</v>
      </c>
      <c r="J1365" s="4">
        <v>1455523140</v>
      </c>
      <c r="K1365" s="13">
        <f t="shared" si="106"/>
        <v>42415.165972222225</v>
      </c>
      <c r="L1365" s="4">
        <v>1453925727</v>
      </c>
      <c r="M1365" s="13">
        <f t="shared" si="107"/>
        <v>42396.677395833336</v>
      </c>
      <c r="N1365" s="4" t="b">
        <v>0</v>
      </c>
      <c r="O1365" s="4">
        <v>5</v>
      </c>
      <c r="P1365" s="4" t="b">
        <v>1</v>
      </c>
      <c r="Q1365" s="4" t="s">
        <v>8274</v>
      </c>
      <c r="R1365" s="17">
        <f>E1365/D1365*100</f>
        <v>100</v>
      </c>
      <c r="S1365">
        <f>AVERAGEIF(O:O,O1365,E:E)</f>
        <v>347.37</v>
      </c>
      <c r="T1365" t="str">
        <f t="shared" si="108"/>
        <v>publishing</v>
      </c>
      <c r="U1365" t="str">
        <f t="shared" si="109"/>
        <v>nonfiction</v>
      </c>
    </row>
    <row r="1366" spans="1:21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tr">
        <f t="shared" si="105"/>
        <v>successful</v>
      </c>
      <c r="G1366" s="4" t="s">
        <v>8219</v>
      </c>
      <c r="H1366" s="4" t="s">
        <v>8232</v>
      </c>
      <c r="I1366" s="4" t="s">
        <v>8253</v>
      </c>
      <c r="J1366" s="4">
        <v>1420648906</v>
      </c>
      <c r="K1366" s="13">
        <f t="shared" si="106"/>
        <v>42011.529004629636</v>
      </c>
      <c r="L1366" s="4">
        <v>1415464906</v>
      </c>
      <c r="M1366" s="13">
        <f t="shared" si="107"/>
        <v>41951.529004629629</v>
      </c>
      <c r="N1366" s="4" t="b">
        <v>0</v>
      </c>
      <c r="O1366" s="4">
        <v>144</v>
      </c>
      <c r="P1366" s="4" t="b">
        <v>1</v>
      </c>
      <c r="Q1366" s="4" t="s">
        <v>8276</v>
      </c>
      <c r="R1366" s="17">
        <f>E1366/D1366*100</f>
        <v>118.64285714285714</v>
      </c>
      <c r="S1366">
        <f>AVERAGEIF(O:O,O1366,E:E)</f>
        <v>30787.45</v>
      </c>
      <c r="T1366" t="str">
        <f t="shared" si="108"/>
        <v>music</v>
      </c>
      <c r="U1366" t="str">
        <f t="shared" si="109"/>
        <v>rock</v>
      </c>
    </row>
    <row r="1367" spans="1:21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tr">
        <f t="shared" si="105"/>
        <v>successful</v>
      </c>
      <c r="G1367" s="4" t="s">
        <v>8219</v>
      </c>
      <c r="H1367" s="4" t="s">
        <v>8224</v>
      </c>
      <c r="I1367" s="4" t="s">
        <v>8246</v>
      </c>
      <c r="J1367" s="4">
        <v>1426523752</v>
      </c>
      <c r="K1367" s="13">
        <f t="shared" si="106"/>
        <v>42079.524907407409</v>
      </c>
      <c r="L1367" s="4">
        <v>1423935352</v>
      </c>
      <c r="M1367" s="13">
        <f t="shared" si="107"/>
        <v>42049.566574074073</v>
      </c>
      <c r="N1367" s="4" t="b">
        <v>0</v>
      </c>
      <c r="O1367" s="4">
        <v>92</v>
      </c>
      <c r="P1367" s="4" t="b">
        <v>1</v>
      </c>
      <c r="Q1367" s="4" t="s">
        <v>8276</v>
      </c>
      <c r="R1367" s="17">
        <f>E1367/D1367*100</f>
        <v>100.26666666666667</v>
      </c>
      <c r="S1367">
        <f>AVERAGEIF(O:O,O1367,E:E)</f>
        <v>16394.466</v>
      </c>
      <c r="T1367" t="str">
        <f t="shared" si="108"/>
        <v>music</v>
      </c>
      <c r="U1367" t="str">
        <f t="shared" si="109"/>
        <v>rock</v>
      </c>
    </row>
    <row r="1368" spans="1:21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tr">
        <f t="shared" si="105"/>
        <v>successful</v>
      </c>
      <c r="G1368" s="4" t="s">
        <v>8219</v>
      </c>
      <c r="H1368" s="4" t="s">
        <v>8224</v>
      </c>
      <c r="I1368" s="4" t="s">
        <v>8246</v>
      </c>
      <c r="J1368" s="4">
        <v>1417049663</v>
      </c>
      <c r="K1368" s="13">
        <f t="shared" si="106"/>
        <v>41969.871099537042</v>
      </c>
      <c r="L1368" s="4">
        <v>1413158063</v>
      </c>
      <c r="M1368" s="13">
        <f t="shared" si="107"/>
        <v>41924.829432870371</v>
      </c>
      <c r="N1368" s="4" t="b">
        <v>0</v>
      </c>
      <c r="O1368" s="4">
        <v>147</v>
      </c>
      <c r="P1368" s="4" t="b">
        <v>1</v>
      </c>
      <c r="Q1368" s="4" t="s">
        <v>8276</v>
      </c>
      <c r="R1368" s="17">
        <f>E1368/D1368*100</f>
        <v>126.48920000000001</v>
      </c>
      <c r="S1368">
        <f>AVERAGEIF(O:O,O1368,E:E)</f>
        <v>14220.75375</v>
      </c>
      <c r="T1368" t="str">
        <f t="shared" si="108"/>
        <v>music</v>
      </c>
      <c r="U1368" t="str">
        <f t="shared" si="109"/>
        <v>rock</v>
      </c>
    </row>
    <row r="1369" spans="1:21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tr">
        <f t="shared" si="105"/>
        <v>successful</v>
      </c>
      <c r="G1369" s="4" t="s">
        <v>8219</v>
      </c>
      <c r="H1369" s="4" t="s">
        <v>8224</v>
      </c>
      <c r="I1369" s="4" t="s">
        <v>8246</v>
      </c>
      <c r="J1369" s="4">
        <v>1447463050</v>
      </c>
      <c r="K1369" s="13">
        <f t="shared" si="106"/>
        <v>42321.877893518518</v>
      </c>
      <c r="L1369" s="4">
        <v>1444867450</v>
      </c>
      <c r="M1369" s="13">
        <f t="shared" si="107"/>
        <v>42291.836226851854</v>
      </c>
      <c r="N1369" s="4" t="b">
        <v>0</v>
      </c>
      <c r="O1369" s="4">
        <v>90</v>
      </c>
      <c r="P1369" s="4" t="b">
        <v>1</v>
      </c>
      <c r="Q1369" s="4" t="s">
        <v>8276</v>
      </c>
      <c r="R1369" s="17">
        <f>E1369/D1369*100</f>
        <v>114.26</v>
      </c>
      <c r="S1369">
        <f>AVERAGEIF(O:O,O1369,E:E)</f>
        <v>6285.2591666666667</v>
      </c>
      <c r="T1369" t="str">
        <f t="shared" si="108"/>
        <v>music</v>
      </c>
      <c r="U1369" t="str">
        <f t="shared" si="109"/>
        <v>rock</v>
      </c>
    </row>
    <row r="1370" spans="1:21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tr">
        <f t="shared" si="105"/>
        <v>successful</v>
      </c>
      <c r="G1370" s="4" t="s">
        <v>8219</v>
      </c>
      <c r="H1370" s="4" t="s">
        <v>8224</v>
      </c>
      <c r="I1370" s="4" t="s">
        <v>8246</v>
      </c>
      <c r="J1370" s="4">
        <v>1434342894</v>
      </c>
      <c r="K1370" s="13">
        <f t="shared" si="106"/>
        <v>42170.024236111109</v>
      </c>
      <c r="L1370" s="4">
        <v>1432269294</v>
      </c>
      <c r="M1370" s="13">
        <f t="shared" si="107"/>
        <v>42146.024236111109</v>
      </c>
      <c r="N1370" s="4" t="b">
        <v>0</v>
      </c>
      <c r="O1370" s="4">
        <v>87</v>
      </c>
      <c r="P1370" s="4" t="b">
        <v>1</v>
      </c>
      <c r="Q1370" s="4" t="s">
        <v>8276</v>
      </c>
      <c r="R1370" s="17">
        <f>E1370/D1370*100</f>
        <v>110.7</v>
      </c>
      <c r="S1370">
        <f>AVERAGEIF(O:O,O1370,E:E)</f>
        <v>7158.84</v>
      </c>
      <c r="T1370" t="str">
        <f t="shared" si="108"/>
        <v>music</v>
      </c>
      <c r="U1370" t="str">
        <f t="shared" si="109"/>
        <v>rock</v>
      </c>
    </row>
    <row r="1371" spans="1:21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tr">
        <f t="shared" si="105"/>
        <v>successful</v>
      </c>
      <c r="G1371" s="4" t="s">
        <v>8219</v>
      </c>
      <c r="H1371" s="4" t="s">
        <v>8224</v>
      </c>
      <c r="I1371" s="4" t="s">
        <v>8246</v>
      </c>
      <c r="J1371" s="4">
        <v>1397225746</v>
      </c>
      <c r="K1371" s="13">
        <f t="shared" si="106"/>
        <v>41740.427615740744</v>
      </c>
      <c r="L1371" s="4">
        <v>1394633746</v>
      </c>
      <c r="M1371" s="13">
        <f t="shared" si="107"/>
        <v>41710.427615740744</v>
      </c>
      <c r="N1371" s="4" t="b">
        <v>0</v>
      </c>
      <c r="O1371" s="4">
        <v>406</v>
      </c>
      <c r="P1371" s="4" t="b">
        <v>1</v>
      </c>
      <c r="Q1371" s="4" t="s">
        <v>8276</v>
      </c>
      <c r="R1371" s="17">
        <f>E1371/D1371*100</f>
        <v>105.34805315203954</v>
      </c>
      <c r="S1371">
        <f>AVERAGEIF(O:O,O1371,E:E)</f>
        <v>34090.629999999997</v>
      </c>
      <c r="T1371" t="str">
        <f t="shared" si="108"/>
        <v>music</v>
      </c>
      <c r="U1371" t="str">
        <f t="shared" si="109"/>
        <v>rock</v>
      </c>
    </row>
    <row r="1372" spans="1:21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tr">
        <f t="shared" si="105"/>
        <v>successful</v>
      </c>
      <c r="G1372" s="4" t="s">
        <v>8219</v>
      </c>
      <c r="H1372" s="4" t="s">
        <v>8224</v>
      </c>
      <c r="I1372" s="4" t="s">
        <v>8246</v>
      </c>
      <c r="J1372" s="4">
        <v>1381881890</v>
      </c>
      <c r="K1372" s="13">
        <f t="shared" si="106"/>
        <v>41562.836689814816</v>
      </c>
      <c r="L1372" s="4">
        <v>1380585890</v>
      </c>
      <c r="M1372" s="13">
        <f t="shared" si="107"/>
        <v>41547.836689814816</v>
      </c>
      <c r="N1372" s="4" t="b">
        <v>0</v>
      </c>
      <c r="O1372" s="4">
        <v>20</v>
      </c>
      <c r="P1372" s="4" t="b">
        <v>1</v>
      </c>
      <c r="Q1372" s="4" t="s">
        <v>8276</v>
      </c>
      <c r="R1372" s="17">
        <f>E1372/D1372*100</f>
        <v>103.66666666666666</v>
      </c>
      <c r="S1372">
        <f>AVERAGEIF(O:O,O1372,E:E)</f>
        <v>1494.1595454545457</v>
      </c>
      <c r="T1372" t="str">
        <f t="shared" si="108"/>
        <v>music</v>
      </c>
      <c r="U1372" t="str">
        <f t="shared" si="109"/>
        <v>rock</v>
      </c>
    </row>
    <row r="1373" spans="1:21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tr">
        <f t="shared" si="105"/>
        <v>successful</v>
      </c>
      <c r="G1373" s="4" t="s">
        <v>8219</v>
      </c>
      <c r="H1373" s="4" t="s">
        <v>8224</v>
      </c>
      <c r="I1373" s="4" t="s">
        <v>8246</v>
      </c>
      <c r="J1373" s="4">
        <v>1431022342</v>
      </c>
      <c r="K1373" s="13">
        <f t="shared" si="106"/>
        <v>42131.591921296298</v>
      </c>
      <c r="L1373" s="4">
        <v>1428430342</v>
      </c>
      <c r="M1373" s="13">
        <f t="shared" si="107"/>
        <v>42101.591921296298</v>
      </c>
      <c r="N1373" s="4" t="b">
        <v>0</v>
      </c>
      <c r="O1373" s="4">
        <v>70</v>
      </c>
      <c r="P1373" s="4" t="b">
        <v>1</v>
      </c>
      <c r="Q1373" s="4" t="s">
        <v>8276</v>
      </c>
      <c r="R1373" s="17">
        <f>E1373/D1373*100</f>
        <v>107.08672667523933</v>
      </c>
      <c r="S1373">
        <f>AVERAGEIF(O:O,O1373,E:E)</f>
        <v>15630.539500000003</v>
      </c>
      <c r="T1373" t="str">
        <f t="shared" si="108"/>
        <v>music</v>
      </c>
      <c r="U1373" t="str">
        <f t="shared" si="109"/>
        <v>rock</v>
      </c>
    </row>
    <row r="1374" spans="1:21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tr">
        <f t="shared" si="105"/>
        <v>successful</v>
      </c>
      <c r="G1374" s="4" t="s">
        <v>8219</v>
      </c>
      <c r="H1374" s="4" t="s">
        <v>8224</v>
      </c>
      <c r="I1374" s="4" t="s">
        <v>8246</v>
      </c>
      <c r="J1374" s="4">
        <v>1342115132</v>
      </c>
      <c r="K1374" s="13">
        <f t="shared" si="106"/>
        <v>41102.573287037041</v>
      </c>
      <c r="L1374" s="4">
        <v>1339523132</v>
      </c>
      <c r="M1374" s="13">
        <f t="shared" si="107"/>
        <v>41072.573287037041</v>
      </c>
      <c r="N1374" s="4" t="b">
        <v>0</v>
      </c>
      <c r="O1374" s="4">
        <v>16</v>
      </c>
      <c r="P1374" s="4" t="b">
        <v>1</v>
      </c>
      <c r="Q1374" s="4" t="s">
        <v>8276</v>
      </c>
      <c r="R1374" s="17">
        <f>E1374/D1374*100</f>
        <v>124</v>
      </c>
      <c r="S1374">
        <f>AVERAGEIF(O:O,O1374,E:E)</f>
        <v>1278.3540625000001</v>
      </c>
      <c r="T1374" t="str">
        <f t="shared" si="108"/>
        <v>music</v>
      </c>
      <c r="U1374" t="str">
        <f t="shared" si="109"/>
        <v>rock</v>
      </c>
    </row>
    <row r="1375" spans="1:21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tr">
        <f t="shared" si="105"/>
        <v>successful</v>
      </c>
      <c r="G1375" s="4" t="s">
        <v>8219</v>
      </c>
      <c r="H1375" s="4" t="s">
        <v>8224</v>
      </c>
      <c r="I1375" s="4" t="s">
        <v>8246</v>
      </c>
      <c r="J1375" s="4">
        <v>1483138233</v>
      </c>
      <c r="K1375" s="13">
        <f t="shared" si="106"/>
        <v>42734.785104166665</v>
      </c>
      <c r="L1375" s="4">
        <v>1480546233</v>
      </c>
      <c r="M1375" s="13">
        <f t="shared" si="107"/>
        <v>42704.785104166665</v>
      </c>
      <c r="N1375" s="4" t="b">
        <v>0</v>
      </c>
      <c r="O1375" s="4">
        <v>52</v>
      </c>
      <c r="P1375" s="4" t="b">
        <v>1</v>
      </c>
      <c r="Q1375" s="4" t="s">
        <v>8276</v>
      </c>
      <c r="R1375" s="17">
        <f>E1375/D1375*100</f>
        <v>105.01</v>
      </c>
      <c r="S1375">
        <f>AVERAGEIF(O:O,O1375,E:E)</f>
        <v>4562.0091666666667</v>
      </c>
      <c r="T1375" t="str">
        <f t="shared" si="108"/>
        <v>music</v>
      </c>
      <c r="U1375" t="str">
        <f t="shared" si="109"/>
        <v>rock</v>
      </c>
    </row>
    <row r="1376" spans="1:21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tr">
        <f t="shared" si="105"/>
        <v>successful</v>
      </c>
      <c r="G1376" s="4" t="s">
        <v>8219</v>
      </c>
      <c r="H1376" s="4" t="s">
        <v>8224</v>
      </c>
      <c r="I1376" s="4" t="s">
        <v>8246</v>
      </c>
      <c r="J1376" s="4">
        <v>1458874388</v>
      </c>
      <c r="K1376" s="13">
        <f t="shared" si="106"/>
        <v>42453.953564814816</v>
      </c>
      <c r="L1376" s="4">
        <v>1456285988</v>
      </c>
      <c r="M1376" s="13">
        <f t="shared" si="107"/>
        <v>42423.99523148148</v>
      </c>
      <c r="N1376" s="4" t="b">
        <v>0</v>
      </c>
      <c r="O1376" s="4">
        <v>66</v>
      </c>
      <c r="P1376" s="4" t="b">
        <v>1</v>
      </c>
      <c r="Q1376" s="4" t="s">
        <v>8276</v>
      </c>
      <c r="R1376" s="17">
        <f>E1376/D1376*100</f>
        <v>189.46666666666667</v>
      </c>
      <c r="S1376">
        <f>AVERAGEIF(O:O,O1376,E:E)</f>
        <v>4160.7966666666662</v>
      </c>
      <c r="T1376" t="str">
        <f t="shared" si="108"/>
        <v>music</v>
      </c>
      <c r="U1376" t="str">
        <f t="shared" si="109"/>
        <v>rock</v>
      </c>
    </row>
    <row r="1377" spans="1:21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tr">
        <f t="shared" si="105"/>
        <v>successful</v>
      </c>
      <c r="G1377" s="4" t="s">
        <v>8219</v>
      </c>
      <c r="H1377" s="4" t="s">
        <v>8230</v>
      </c>
      <c r="I1377" s="4" t="s">
        <v>8249</v>
      </c>
      <c r="J1377" s="4">
        <v>1484444119</v>
      </c>
      <c r="K1377" s="13">
        <f t="shared" si="106"/>
        <v>42749.899525462963</v>
      </c>
      <c r="L1377" s="4">
        <v>1481852119</v>
      </c>
      <c r="M1377" s="13">
        <f t="shared" si="107"/>
        <v>42719.899525462963</v>
      </c>
      <c r="N1377" s="4" t="b">
        <v>0</v>
      </c>
      <c r="O1377" s="4">
        <v>109</v>
      </c>
      <c r="P1377" s="4" t="b">
        <v>1</v>
      </c>
      <c r="Q1377" s="4" t="s">
        <v>8276</v>
      </c>
      <c r="R1377" s="17">
        <f>E1377/D1377*100</f>
        <v>171.32499999999999</v>
      </c>
      <c r="S1377">
        <f>AVERAGEIF(O:O,O1377,E:E)</f>
        <v>7005</v>
      </c>
      <c r="T1377" t="str">
        <f t="shared" si="108"/>
        <v>music</v>
      </c>
      <c r="U1377" t="str">
        <f t="shared" si="109"/>
        <v>rock</v>
      </c>
    </row>
    <row r="1378" spans="1:21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tr">
        <f t="shared" si="105"/>
        <v>successful</v>
      </c>
      <c r="G1378" s="4" t="s">
        <v>8219</v>
      </c>
      <c r="H1378" s="4" t="s">
        <v>8225</v>
      </c>
      <c r="I1378" s="4" t="s">
        <v>8247</v>
      </c>
      <c r="J1378" s="4">
        <v>1480784606</v>
      </c>
      <c r="K1378" s="13">
        <f t="shared" si="106"/>
        <v>42707.544050925928</v>
      </c>
      <c r="L1378" s="4">
        <v>1478189006</v>
      </c>
      <c r="M1378" s="13">
        <f t="shared" si="107"/>
        <v>42677.502384259256</v>
      </c>
      <c r="N1378" s="4" t="b">
        <v>0</v>
      </c>
      <c r="O1378" s="4">
        <v>168</v>
      </c>
      <c r="P1378" s="4" t="b">
        <v>1</v>
      </c>
      <c r="Q1378" s="4" t="s">
        <v>8276</v>
      </c>
      <c r="R1378" s="17">
        <f>E1378/D1378*100</f>
        <v>252.48648648648651</v>
      </c>
      <c r="S1378">
        <f>AVERAGEIF(O:O,O1378,E:E)</f>
        <v>8352.33</v>
      </c>
      <c r="T1378" t="str">
        <f t="shared" si="108"/>
        <v>music</v>
      </c>
      <c r="U1378" t="str">
        <f t="shared" si="109"/>
        <v>rock</v>
      </c>
    </row>
    <row r="1379" spans="1:21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tr">
        <f t="shared" si="105"/>
        <v>successful</v>
      </c>
      <c r="G1379" s="4" t="s">
        <v>8219</v>
      </c>
      <c r="H1379" s="4" t="s">
        <v>8224</v>
      </c>
      <c r="I1379" s="4" t="s">
        <v>8246</v>
      </c>
      <c r="J1379" s="4">
        <v>1486095060</v>
      </c>
      <c r="K1379" s="13">
        <f t="shared" si="106"/>
        <v>42769.007638888892</v>
      </c>
      <c r="L1379" s="4">
        <v>1484198170</v>
      </c>
      <c r="M1379" s="13">
        <f t="shared" si="107"/>
        <v>42747.052893518521</v>
      </c>
      <c r="N1379" s="4" t="b">
        <v>0</v>
      </c>
      <c r="O1379" s="4">
        <v>31</v>
      </c>
      <c r="P1379" s="4" t="b">
        <v>1</v>
      </c>
      <c r="Q1379" s="4" t="s">
        <v>8276</v>
      </c>
      <c r="R1379" s="17">
        <f>E1379/D1379*100</f>
        <v>116.15384615384616</v>
      </c>
      <c r="S1379">
        <f>AVERAGEIF(O:O,O1379,E:E)</f>
        <v>2489.3351851851853</v>
      </c>
      <c r="T1379" t="str">
        <f t="shared" si="108"/>
        <v>music</v>
      </c>
      <c r="U1379" t="str">
        <f t="shared" si="109"/>
        <v>rock</v>
      </c>
    </row>
    <row r="1380" spans="1:21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tr">
        <f t="shared" si="105"/>
        <v>successful</v>
      </c>
      <c r="G1380" s="4" t="s">
        <v>8219</v>
      </c>
      <c r="H1380" s="4" t="s">
        <v>8225</v>
      </c>
      <c r="I1380" s="4" t="s">
        <v>8247</v>
      </c>
      <c r="J1380" s="4">
        <v>1470075210</v>
      </c>
      <c r="K1380" s="13">
        <f t="shared" si="106"/>
        <v>42583.59270833333</v>
      </c>
      <c r="L1380" s="4">
        <v>1468779210</v>
      </c>
      <c r="M1380" s="13">
        <f t="shared" si="107"/>
        <v>42568.59270833333</v>
      </c>
      <c r="N1380" s="4" t="b">
        <v>0</v>
      </c>
      <c r="O1380" s="4">
        <v>133</v>
      </c>
      <c r="P1380" s="4" t="b">
        <v>1</v>
      </c>
      <c r="Q1380" s="4" t="s">
        <v>8276</v>
      </c>
      <c r="R1380" s="17">
        <f>E1380/D1380*100</f>
        <v>203.35000000000002</v>
      </c>
      <c r="S1380">
        <f>AVERAGEIF(O:O,O1380,E:E)</f>
        <v>8990.2000000000007</v>
      </c>
      <c r="T1380" t="str">
        <f t="shared" si="108"/>
        <v>music</v>
      </c>
      <c r="U1380" t="str">
        <f t="shared" si="109"/>
        <v>rock</v>
      </c>
    </row>
    <row r="1381" spans="1:21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tr">
        <f t="shared" si="105"/>
        <v>successful</v>
      </c>
      <c r="G1381" s="4" t="s">
        <v>8219</v>
      </c>
      <c r="H1381" s="4" t="s">
        <v>8224</v>
      </c>
      <c r="I1381" s="4" t="s">
        <v>8246</v>
      </c>
      <c r="J1381" s="4">
        <v>1433504876</v>
      </c>
      <c r="K1381" s="13">
        <f t="shared" si="106"/>
        <v>42160.324953703712</v>
      </c>
      <c r="L1381" s="4">
        <v>1430912876</v>
      </c>
      <c r="M1381" s="13">
        <f t="shared" si="107"/>
        <v>42130.324953703712</v>
      </c>
      <c r="N1381" s="4" t="b">
        <v>0</v>
      </c>
      <c r="O1381" s="4">
        <v>151</v>
      </c>
      <c r="P1381" s="4" t="b">
        <v>1</v>
      </c>
      <c r="Q1381" s="4" t="s">
        <v>8276</v>
      </c>
      <c r="R1381" s="17">
        <f>E1381/D1381*100</f>
        <v>111.60000000000001</v>
      </c>
      <c r="S1381">
        <f>AVERAGEIF(O:O,O1381,E:E)</f>
        <v>7176.333333333333</v>
      </c>
      <c r="T1381" t="str">
        <f t="shared" si="108"/>
        <v>music</v>
      </c>
      <c r="U1381" t="str">
        <f t="shared" si="109"/>
        <v>rock</v>
      </c>
    </row>
    <row r="1382" spans="1:21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tr">
        <f t="shared" si="105"/>
        <v>successful</v>
      </c>
      <c r="G1382" s="4" t="s">
        <v>8219</v>
      </c>
      <c r="H1382" s="4" t="s">
        <v>8224</v>
      </c>
      <c r="I1382" s="4" t="s">
        <v>8246</v>
      </c>
      <c r="J1382" s="4">
        <v>1433815200</v>
      </c>
      <c r="K1382" s="13">
        <f t="shared" si="106"/>
        <v>42163.916666666664</v>
      </c>
      <c r="L1382" s="4">
        <v>1431886706</v>
      </c>
      <c r="M1382" s="13">
        <f t="shared" si="107"/>
        <v>42141.596134259256</v>
      </c>
      <c r="N1382" s="4" t="b">
        <v>0</v>
      </c>
      <c r="O1382" s="4">
        <v>5</v>
      </c>
      <c r="P1382" s="4" t="b">
        <v>1</v>
      </c>
      <c r="Q1382" s="4" t="s">
        <v>8276</v>
      </c>
      <c r="R1382" s="17">
        <f>E1382/D1382*100</f>
        <v>424</v>
      </c>
      <c r="S1382">
        <f>AVERAGEIF(O:O,O1382,E:E)</f>
        <v>347.37</v>
      </c>
      <c r="T1382" t="str">
        <f t="shared" si="108"/>
        <v>music</v>
      </c>
      <c r="U1382" t="str">
        <f t="shared" si="109"/>
        <v>rock</v>
      </c>
    </row>
    <row r="1383" spans="1:21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tr">
        <f t="shared" si="105"/>
        <v>successful</v>
      </c>
      <c r="G1383" s="4" t="s">
        <v>8219</v>
      </c>
      <c r="H1383" s="4" t="s">
        <v>8224</v>
      </c>
      <c r="I1383" s="4" t="s">
        <v>8246</v>
      </c>
      <c r="J1383" s="4">
        <v>1482988125</v>
      </c>
      <c r="K1383" s="13">
        <f t="shared" si="106"/>
        <v>42733.047743055555</v>
      </c>
      <c r="L1383" s="4">
        <v>1480396125</v>
      </c>
      <c r="M1383" s="13">
        <f t="shared" si="107"/>
        <v>42703.047743055555</v>
      </c>
      <c r="N1383" s="4" t="b">
        <v>0</v>
      </c>
      <c r="O1383" s="4">
        <v>73</v>
      </c>
      <c r="P1383" s="4" t="b">
        <v>1</v>
      </c>
      <c r="Q1383" s="4" t="s">
        <v>8276</v>
      </c>
      <c r="R1383" s="17">
        <f>E1383/D1383*100</f>
        <v>107.1</v>
      </c>
      <c r="S1383">
        <f>AVERAGEIF(O:O,O1383,E:E)</f>
        <v>11824.792307692307</v>
      </c>
      <c r="T1383" t="str">
        <f t="shared" si="108"/>
        <v>music</v>
      </c>
      <c r="U1383" t="str">
        <f t="shared" si="109"/>
        <v>rock</v>
      </c>
    </row>
    <row r="1384" spans="1:21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tr">
        <f t="shared" si="105"/>
        <v>successful</v>
      </c>
      <c r="G1384" s="4" t="s">
        <v>8219</v>
      </c>
      <c r="H1384" s="4" t="s">
        <v>8224</v>
      </c>
      <c r="I1384" s="4" t="s">
        <v>8246</v>
      </c>
      <c r="J1384" s="4">
        <v>1367867536</v>
      </c>
      <c r="K1384" s="13">
        <f t="shared" si="106"/>
        <v>41400.633518518523</v>
      </c>
      <c r="L1384" s="4">
        <v>1365275536</v>
      </c>
      <c r="M1384" s="13">
        <f t="shared" si="107"/>
        <v>41370.633518518523</v>
      </c>
      <c r="N1384" s="4" t="b">
        <v>0</v>
      </c>
      <c r="O1384" s="4">
        <v>148</v>
      </c>
      <c r="P1384" s="4" t="b">
        <v>1</v>
      </c>
      <c r="Q1384" s="4" t="s">
        <v>8276</v>
      </c>
      <c r="R1384" s="17">
        <f>E1384/D1384*100</f>
        <v>104.3625</v>
      </c>
      <c r="S1384">
        <f>AVERAGEIF(O:O,O1384,E:E)</f>
        <v>10681.666666666666</v>
      </c>
      <c r="T1384" t="str">
        <f t="shared" si="108"/>
        <v>music</v>
      </c>
      <c r="U1384" t="str">
        <f t="shared" si="109"/>
        <v>rock</v>
      </c>
    </row>
    <row r="1385" spans="1:21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tr">
        <f t="shared" si="105"/>
        <v>successful</v>
      </c>
      <c r="G1385" s="4" t="s">
        <v>8219</v>
      </c>
      <c r="H1385" s="4" t="s">
        <v>8229</v>
      </c>
      <c r="I1385" s="4" t="s">
        <v>8251</v>
      </c>
      <c r="J1385" s="4">
        <v>1482457678</v>
      </c>
      <c r="K1385" s="13">
        <f t="shared" si="106"/>
        <v>42726.908310185187</v>
      </c>
      <c r="L1385" s="4">
        <v>1480729678</v>
      </c>
      <c r="M1385" s="13">
        <f t="shared" si="107"/>
        <v>42706.908310185187</v>
      </c>
      <c r="N1385" s="4" t="b">
        <v>0</v>
      </c>
      <c r="O1385" s="4">
        <v>93</v>
      </c>
      <c r="P1385" s="4" t="b">
        <v>1</v>
      </c>
      <c r="Q1385" s="4" t="s">
        <v>8276</v>
      </c>
      <c r="R1385" s="17">
        <f>E1385/D1385*100</f>
        <v>212.40909090909091</v>
      </c>
      <c r="S1385">
        <f>AVERAGEIF(O:O,O1385,E:E)</f>
        <v>6843.5957142857142</v>
      </c>
      <c r="T1385" t="str">
        <f t="shared" si="108"/>
        <v>music</v>
      </c>
      <c r="U1385" t="str">
        <f t="shared" si="109"/>
        <v>rock</v>
      </c>
    </row>
    <row r="1386" spans="1:21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tr">
        <f t="shared" si="105"/>
        <v>successful</v>
      </c>
      <c r="G1386" s="4" t="s">
        <v>8219</v>
      </c>
      <c r="H1386" s="4" t="s">
        <v>8224</v>
      </c>
      <c r="I1386" s="4" t="s">
        <v>8246</v>
      </c>
      <c r="J1386" s="4">
        <v>1436117922</v>
      </c>
      <c r="K1386" s="13">
        <f t="shared" si="106"/>
        <v>42190.568541666667</v>
      </c>
      <c r="L1386" s="4">
        <v>1433525922</v>
      </c>
      <c r="M1386" s="13">
        <f t="shared" si="107"/>
        <v>42160.568541666667</v>
      </c>
      <c r="N1386" s="4" t="b">
        <v>0</v>
      </c>
      <c r="O1386" s="4">
        <v>63</v>
      </c>
      <c r="P1386" s="4" t="b">
        <v>1</v>
      </c>
      <c r="Q1386" s="4" t="s">
        <v>8276</v>
      </c>
      <c r="R1386" s="17">
        <f>E1386/D1386*100</f>
        <v>124.08571428571429</v>
      </c>
      <c r="S1386">
        <f>AVERAGEIF(O:O,O1386,E:E)</f>
        <v>4218.583333333333</v>
      </c>
      <c r="T1386" t="str">
        <f t="shared" si="108"/>
        <v>music</v>
      </c>
      <c r="U1386" t="str">
        <f t="shared" si="109"/>
        <v>rock</v>
      </c>
    </row>
    <row r="1387" spans="1:21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tr">
        <f t="shared" si="105"/>
        <v>successful</v>
      </c>
      <c r="G1387" s="4" t="s">
        <v>8219</v>
      </c>
      <c r="H1387" s="4" t="s">
        <v>8236</v>
      </c>
      <c r="I1387" s="4" t="s">
        <v>8249</v>
      </c>
      <c r="J1387" s="4">
        <v>1461931860</v>
      </c>
      <c r="K1387" s="13">
        <f t="shared" si="106"/>
        <v>42489.34097222222</v>
      </c>
      <c r="L1387" s="4">
        <v>1457109121</v>
      </c>
      <c r="M1387" s="13">
        <f t="shared" si="107"/>
        <v>42433.522233796299</v>
      </c>
      <c r="N1387" s="4" t="b">
        <v>0</v>
      </c>
      <c r="O1387" s="4">
        <v>134</v>
      </c>
      <c r="P1387" s="4" t="b">
        <v>1</v>
      </c>
      <c r="Q1387" s="4" t="s">
        <v>8276</v>
      </c>
      <c r="R1387" s="17">
        <f>E1387/D1387*100</f>
        <v>110.406125</v>
      </c>
      <c r="S1387">
        <f>AVERAGEIF(O:O,O1387,E:E)</f>
        <v>19003.183333333334</v>
      </c>
      <c r="T1387" t="str">
        <f t="shared" si="108"/>
        <v>music</v>
      </c>
      <c r="U1387" t="str">
        <f t="shared" si="109"/>
        <v>rock</v>
      </c>
    </row>
    <row r="1388" spans="1:21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tr">
        <f t="shared" si="105"/>
        <v>successful</v>
      </c>
      <c r="G1388" s="4" t="s">
        <v>8219</v>
      </c>
      <c r="H1388" s="4" t="s">
        <v>8224</v>
      </c>
      <c r="I1388" s="4" t="s">
        <v>8246</v>
      </c>
      <c r="J1388" s="4">
        <v>1438183889</v>
      </c>
      <c r="K1388" s="13">
        <f t="shared" si="106"/>
        <v>42214.480196759258</v>
      </c>
      <c r="L1388" s="4">
        <v>1435591889</v>
      </c>
      <c r="M1388" s="13">
        <f t="shared" si="107"/>
        <v>42184.480196759258</v>
      </c>
      <c r="N1388" s="4" t="b">
        <v>0</v>
      </c>
      <c r="O1388" s="4">
        <v>14</v>
      </c>
      <c r="P1388" s="4" t="b">
        <v>1</v>
      </c>
      <c r="Q1388" s="4" t="s">
        <v>8276</v>
      </c>
      <c r="R1388" s="17">
        <f>E1388/D1388*100</f>
        <v>218.75</v>
      </c>
      <c r="S1388">
        <f>AVERAGEIF(O:O,O1388,E:E)</f>
        <v>1006.2454545454545</v>
      </c>
      <c r="T1388" t="str">
        <f t="shared" si="108"/>
        <v>music</v>
      </c>
      <c r="U1388" t="str">
        <f t="shared" si="109"/>
        <v>rock</v>
      </c>
    </row>
    <row r="1389" spans="1:21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tr">
        <f t="shared" si="105"/>
        <v>successful</v>
      </c>
      <c r="G1389" s="4" t="s">
        <v>8219</v>
      </c>
      <c r="H1389" s="4" t="s">
        <v>8224</v>
      </c>
      <c r="I1389" s="4" t="s">
        <v>8246</v>
      </c>
      <c r="J1389" s="4">
        <v>1433305800</v>
      </c>
      <c r="K1389" s="13">
        <f t="shared" si="106"/>
        <v>42158.020833333336</v>
      </c>
      <c r="L1389" s="4">
        <v>1430604395</v>
      </c>
      <c r="M1389" s="13">
        <f t="shared" si="107"/>
        <v>42126.754571759266</v>
      </c>
      <c r="N1389" s="4" t="b">
        <v>0</v>
      </c>
      <c r="O1389" s="4">
        <v>78</v>
      </c>
      <c r="P1389" s="4" t="b">
        <v>1</v>
      </c>
      <c r="Q1389" s="4" t="s">
        <v>8276</v>
      </c>
      <c r="R1389" s="17">
        <f>E1389/D1389*100</f>
        <v>136.625</v>
      </c>
      <c r="S1389">
        <f>AVERAGEIF(O:O,O1389,E:E)</f>
        <v>7578.5161538461534</v>
      </c>
      <c r="T1389" t="str">
        <f t="shared" si="108"/>
        <v>music</v>
      </c>
      <c r="U1389" t="str">
        <f t="shared" si="109"/>
        <v>rock</v>
      </c>
    </row>
    <row r="1390" spans="1:21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tr">
        <f t="shared" si="105"/>
        <v>successful</v>
      </c>
      <c r="G1390" s="4" t="s">
        <v>8219</v>
      </c>
      <c r="H1390" s="4" t="s">
        <v>8224</v>
      </c>
      <c r="I1390" s="4" t="s">
        <v>8246</v>
      </c>
      <c r="J1390" s="4">
        <v>1476720840</v>
      </c>
      <c r="K1390" s="13">
        <f t="shared" si="106"/>
        <v>42660.509722222225</v>
      </c>
      <c r="L1390" s="4">
        <v>1474469117</v>
      </c>
      <c r="M1390" s="13">
        <f t="shared" si="107"/>
        <v>42634.448113425933</v>
      </c>
      <c r="N1390" s="4" t="b">
        <v>0</v>
      </c>
      <c r="O1390" s="4">
        <v>112</v>
      </c>
      <c r="P1390" s="4" t="b">
        <v>1</v>
      </c>
      <c r="Q1390" s="4" t="s">
        <v>8276</v>
      </c>
      <c r="R1390" s="17">
        <f>E1390/D1390*100</f>
        <v>134.8074</v>
      </c>
      <c r="S1390">
        <f>AVERAGEIF(O:O,O1390,E:E)</f>
        <v>7654.6820000000007</v>
      </c>
      <c r="T1390" t="str">
        <f t="shared" si="108"/>
        <v>music</v>
      </c>
      <c r="U1390" t="str">
        <f t="shared" si="109"/>
        <v>rock</v>
      </c>
    </row>
    <row r="1391" spans="1:21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tr">
        <f t="shared" si="105"/>
        <v>successful</v>
      </c>
      <c r="G1391" s="4" t="s">
        <v>8219</v>
      </c>
      <c r="H1391" s="4" t="s">
        <v>8225</v>
      </c>
      <c r="I1391" s="4" t="s">
        <v>8247</v>
      </c>
      <c r="J1391" s="4">
        <v>1471087957</v>
      </c>
      <c r="K1391" s="13">
        <f t="shared" si="106"/>
        <v>42595.314317129632</v>
      </c>
      <c r="L1391" s="4">
        <v>1468495957</v>
      </c>
      <c r="M1391" s="13">
        <f t="shared" si="107"/>
        <v>42565.314317129632</v>
      </c>
      <c r="N1391" s="4" t="b">
        <v>0</v>
      </c>
      <c r="O1391" s="4">
        <v>34</v>
      </c>
      <c r="P1391" s="4" t="b">
        <v>1</v>
      </c>
      <c r="Q1391" s="4" t="s">
        <v>8276</v>
      </c>
      <c r="R1391" s="17">
        <f>E1391/D1391*100</f>
        <v>145.4</v>
      </c>
      <c r="S1391">
        <f>AVERAGEIF(O:O,O1391,E:E)</f>
        <v>3216.0669696969699</v>
      </c>
      <c r="T1391" t="str">
        <f t="shared" si="108"/>
        <v>music</v>
      </c>
      <c r="U1391" t="str">
        <f t="shared" si="109"/>
        <v>rock</v>
      </c>
    </row>
    <row r="1392" spans="1:21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tr">
        <f t="shared" si="105"/>
        <v>successful</v>
      </c>
      <c r="G1392" s="4" t="s">
        <v>8219</v>
      </c>
      <c r="H1392" s="4" t="s">
        <v>8224</v>
      </c>
      <c r="I1392" s="4" t="s">
        <v>8246</v>
      </c>
      <c r="J1392" s="4">
        <v>1430154720</v>
      </c>
      <c r="K1392" s="13">
        <f t="shared" si="106"/>
        <v>42121.55</v>
      </c>
      <c r="L1392" s="4">
        <v>1427224606</v>
      </c>
      <c r="M1392" s="13">
        <f t="shared" si="107"/>
        <v>42087.636643518519</v>
      </c>
      <c r="N1392" s="4" t="b">
        <v>0</v>
      </c>
      <c r="O1392" s="4">
        <v>19</v>
      </c>
      <c r="P1392" s="4" t="b">
        <v>1</v>
      </c>
      <c r="Q1392" s="4" t="s">
        <v>8276</v>
      </c>
      <c r="R1392" s="17">
        <f>E1392/D1392*100</f>
        <v>109.10714285714285</v>
      </c>
      <c r="S1392">
        <f>AVERAGEIF(O:O,O1392,E:E)</f>
        <v>2005.9729729729729</v>
      </c>
      <c r="T1392" t="str">
        <f t="shared" si="108"/>
        <v>music</v>
      </c>
      <c r="U1392" t="str">
        <f t="shared" si="109"/>
        <v>rock</v>
      </c>
    </row>
    <row r="1393" spans="1:21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tr">
        <f t="shared" si="105"/>
        <v>successful</v>
      </c>
      <c r="G1393" s="4" t="s">
        <v>8219</v>
      </c>
      <c r="H1393" s="4" t="s">
        <v>8224</v>
      </c>
      <c r="I1393" s="4" t="s">
        <v>8246</v>
      </c>
      <c r="J1393" s="4">
        <v>1440219540</v>
      </c>
      <c r="K1393" s="13">
        <f t="shared" si="106"/>
        <v>42238.040972222225</v>
      </c>
      <c r="L1393" s="4">
        <v>1436369818</v>
      </c>
      <c r="M1393" s="13">
        <f t="shared" si="107"/>
        <v>42193.48400462963</v>
      </c>
      <c r="N1393" s="4" t="b">
        <v>0</v>
      </c>
      <c r="O1393" s="4">
        <v>13</v>
      </c>
      <c r="P1393" s="4" t="b">
        <v>1</v>
      </c>
      <c r="Q1393" s="4" t="s">
        <v>8276</v>
      </c>
      <c r="R1393" s="17">
        <f>E1393/D1393*100</f>
        <v>110.2</v>
      </c>
      <c r="S1393">
        <f>AVERAGEIF(O:O,O1393,E:E)</f>
        <v>969.35458333333338</v>
      </c>
      <c r="T1393" t="str">
        <f t="shared" si="108"/>
        <v>music</v>
      </c>
      <c r="U1393" t="str">
        <f t="shared" si="109"/>
        <v>rock</v>
      </c>
    </row>
    <row r="1394" spans="1:21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tr">
        <f t="shared" si="105"/>
        <v>successful</v>
      </c>
      <c r="G1394" s="4" t="s">
        <v>8219</v>
      </c>
      <c r="H1394" s="4" t="s">
        <v>8224</v>
      </c>
      <c r="I1394" s="4" t="s">
        <v>8246</v>
      </c>
      <c r="J1394" s="4">
        <v>1456976586</v>
      </c>
      <c r="K1394" s="13">
        <f t="shared" si="106"/>
        <v>42431.988263888888</v>
      </c>
      <c r="L1394" s="4">
        <v>1454298186</v>
      </c>
      <c r="M1394" s="13">
        <f t="shared" si="107"/>
        <v>42400.988263888888</v>
      </c>
      <c r="N1394" s="4" t="b">
        <v>0</v>
      </c>
      <c r="O1394" s="4">
        <v>104</v>
      </c>
      <c r="P1394" s="4" t="b">
        <v>1</v>
      </c>
      <c r="Q1394" s="4" t="s">
        <v>8276</v>
      </c>
      <c r="R1394" s="17">
        <f>E1394/D1394*100</f>
        <v>113.64000000000001</v>
      </c>
      <c r="S1394">
        <f>AVERAGEIF(O:O,O1394,E:E)</f>
        <v>11106.835333333333</v>
      </c>
      <c r="T1394" t="str">
        <f t="shared" si="108"/>
        <v>music</v>
      </c>
      <c r="U1394" t="str">
        <f t="shared" si="109"/>
        <v>rock</v>
      </c>
    </row>
    <row r="1395" spans="1:21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tr">
        <f t="shared" si="105"/>
        <v>successful</v>
      </c>
      <c r="G1395" s="4" t="s">
        <v>8219</v>
      </c>
      <c r="H1395" s="4" t="s">
        <v>8224</v>
      </c>
      <c r="I1395" s="4" t="s">
        <v>8246</v>
      </c>
      <c r="J1395" s="4">
        <v>1470068523</v>
      </c>
      <c r="K1395" s="13">
        <f t="shared" si="106"/>
        <v>42583.5153125</v>
      </c>
      <c r="L1395" s="4">
        <v>1467476523</v>
      </c>
      <c r="M1395" s="13">
        <f t="shared" si="107"/>
        <v>42553.5153125</v>
      </c>
      <c r="N1395" s="4" t="b">
        <v>0</v>
      </c>
      <c r="O1395" s="4">
        <v>52</v>
      </c>
      <c r="P1395" s="4" t="b">
        <v>1</v>
      </c>
      <c r="Q1395" s="4" t="s">
        <v>8276</v>
      </c>
      <c r="R1395" s="17">
        <f>E1395/D1395*100</f>
        <v>102.35000000000001</v>
      </c>
      <c r="S1395">
        <f>AVERAGEIF(O:O,O1395,E:E)</f>
        <v>4562.0091666666667</v>
      </c>
      <c r="T1395" t="str">
        <f t="shared" si="108"/>
        <v>music</v>
      </c>
      <c r="U1395" t="str">
        <f t="shared" si="109"/>
        <v>rock</v>
      </c>
    </row>
    <row r="1396" spans="1:21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tr">
        <f t="shared" si="105"/>
        <v>successful</v>
      </c>
      <c r="G1396" s="4" t="s">
        <v>8219</v>
      </c>
      <c r="H1396" s="4" t="s">
        <v>8224</v>
      </c>
      <c r="I1396" s="4" t="s">
        <v>8246</v>
      </c>
      <c r="J1396" s="4">
        <v>1488337200</v>
      </c>
      <c r="K1396" s="13">
        <f t="shared" si="106"/>
        <v>42794.958333333336</v>
      </c>
      <c r="L1396" s="4">
        <v>1484623726</v>
      </c>
      <c r="M1396" s="13">
        <f t="shared" si="107"/>
        <v>42751.978310185186</v>
      </c>
      <c r="N1396" s="4" t="b">
        <v>0</v>
      </c>
      <c r="O1396" s="4">
        <v>17</v>
      </c>
      <c r="P1396" s="4" t="b">
        <v>1</v>
      </c>
      <c r="Q1396" s="4" t="s">
        <v>8276</v>
      </c>
      <c r="R1396" s="17">
        <f>E1396/D1396*100</f>
        <v>122.13333333333334</v>
      </c>
      <c r="S1396">
        <f>AVERAGEIF(O:O,O1396,E:E)</f>
        <v>1808.7556603773585</v>
      </c>
      <c r="T1396" t="str">
        <f t="shared" si="108"/>
        <v>music</v>
      </c>
      <c r="U1396" t="str">
        <f t="shared" si="109"/>
        <v>rock</v>
      </c>
    </row>
    <row r="1397" spans="1:21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tr">
        <f t="shared" si="105"/>
        <v>successful</v>
      </c>
      <c r="G1397" s="4" t="s">
        <v>8219</v>
      </c>
      <c r="H1397" s="4" t="s">
        <v>8224</v>
      </c>
      <c r="I1397" s="4" t="s">
        <v>8246</v>
      </c>
      <c r="J1397" s="4">
        <v>1484430481</v>
      </c>
      <c r="K1397" s="13">
        <f t="shared" si="106"/>
        <v>42749.741678240745</v>
      </c>
      <c r="L1397" s="4">
        <v>1481838481</v>
      </c>
      <c r="M1397" s="13">
        <f t="shared" si="107"/>
        <v>42719.741678240745</v>
      </c>
      <c r="N1397" s="4" t="b">
        <v>0</v>
      </c>
      <c r="O1397" s="4">
        <v>82</v>
      </c>
      <c r="P1397" s="4" t="b">
        <v>1</v>
      </c>
      <c r="Q1397" s="4" t="s">
        <v>8276</v>
      </c>
      <c r="R1397" s="17">
        <f>E1397/D1397*100</f>
        <v>111.88571428571427</v>
      </c>
      <c r="S1397">
        <f>AVERAGEIF(O:O,O1397,E:E)</f>
        <v>5487.2133333333331</v>
      </c>
      <c r="T1397" t="str">
        <f t="shared" si="108"/>
        <v>music</v>
      </c>
      <c r="U1397" t="str">
        <f t="shared" si="109"/>
        <v>rock</v>
      </c>
    </row>
    <row r="1398" spans="1:21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tr">
        <f t="shared" si="105"/>
        <v>successful</v>
      </c>
      <c r="G1398" s="4" t="s">
        <v>8219</v>
      </c>
      <c r="H1398" s="4" t="s">
        <v>8224</v>
      </c>
      <c r="I1398" s="4" t="s">
        <v>8246</v>
      </c>
      <c r="J1398" s="4">
        <v>1423871882</v>
      </c>
      <c r="K1398" s="13">
        <f t="shared" si="106"/>
        <v>42048.831967592596</v>
      </c>
      <c r="L1398" s="4">
        <v>1421279882</v>
      </c>
      <c r="M1398" s="13">
        <f t="shared" si="107"/>
        <v>42018.831967592596</v>
      </c>
      <c r="N1398" s="4" t="b">
        <v>0</v>
      </c>
      <c r="O1398" s="4">
        <v>73</v>
      </c>
      <c r="P1398" s="4" t="b">
        <v>1</v>
      </c>
      <c r="Q1398" s="4" t="s">
        <v>8276</v>
      </c>
      <c r="R1398" s="17">
        <f>E1398/D1398*100</f>
        <v>107.3</v>
      </c>
      <c r="S1398">
        <f>AVERAGEIF(O:O,O1398,E:E)</f>
        <v>11824.792307692307</v>
      </c>
      <c r="T1398" t="str">
        <f t="shared" si="108"/>
        <v>music</v>
      </c>
      <c r="U1398" t="str">
        <f t="shared" si="109"/>
        <v>rock</v>
      </c>
    </row>
    <row r="1399" spans="1:21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tr">
        <f t="shared" si="105"/>
        <v>successful</v>
      </c>
      <c r="G1399" s="4" t="s">
        <v>8219</v>
      </c>
      <c r="H1399" s="4" t="s">
        <v>8224</v>
      </c>
      <c r="I1399" s="4" t="s">
        <v>8246</v>
      </c>
      <c r="J1399" s="4">
        <v>1477603140</v>
      </c>
      <c r="K1399" s="13">
        <f t="shared" si="106"/>
        <v>42670.72152777778</v>
      </c>
      <c r="L1399" s="4">
        <v>1475013710</v>
      </c>
      <c r="M1399" s="13">
        <f t="shared" si="107"/>
        <v>42640.751273148147</v>
      </c>
      <c r="N1399" s="4" t="b">
        <v>0</v>
      </c>
      <c r="O1399" s="4">
        <v>158</v>
      </c>
      <c r="P1399" s="4" t="b">
        <v>1</v>
      </c>
      <c r="Q1399" s="4" t="s">
        <v>8276</v>
      </c>
      <c r="R1399" s="17">
        <f>E1399/D1399*100</f>
        <v>113.85000000000001</v>
      </c>
      <c r="S1399">
        <f>AVERAGEIF(O:O,O1399,E:E)</f>
        <v>19121.833333333332</v>
      </c>
      <c r="T1399" t="str">
        <f t="shared" si="108"/>
        <v>music</v>
      </c>
      <c r="U1399" t="str">
        <f t="shared" si="109"/>
        <v>rock</v>
      </c>
    </row>
    <row r="1400" spans="1:21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tr">
        <f t="shared" si="105"/>
        <v>successful</v>
      </c>
      <c r="G1400" s="4" t="s">
        <v>8219</v>
      </c>
      <c r="H1400" s="4" t="s">
        <v>8224</v>
      </c>
      <c r="I1400" s="4" t="s">
        <v>8246</v>
      </c>
      <c r="J1400" s="4">
        <v>1467752334</v>
      </c>
      <c r="K1400" s="13">
        <f t="shared" si="106"/>
        <v>42556.707569444443</v>
      </c>
      <c r="L1400" s="4">
        <v>1465160334</v>
      </c>
      <c r="M1400" s="13">
        <f t="shared" si="107"/>
        <v>42526.707569444443</v>
      </c>
      <c r="N1400" s="4" t="b">
        <v>0</v>
      </c>
      <c r="O1400" s="4">
        <v>65</v>
      </c>
      <c r="P1400" s="4" t="b">
        <v>1</v>
      </c>
      <c r="Q1400" s="4" t="s">
        <v>8276</v>
      </c>
      <c r="R1400" s="17">
        <f>E1400/D1400*100</f>
        <v>109.68181818181819</v>
      </c>
      <c r="S1400">
        <f>AVERAGEIF(O:O,O1400,E:E)</f>
        <v>5722.2508333333344</v>
      </c>
      <c r="T1400" t="str">
        <f t="shared" si="108"/>
        <v>music</v>
      </c>
      <c r="U1400" t="str">
        <f t="shared" si="109"/>
        <v>rock</v>
      </c>
    </row>
    <row r="1401" spans="1:21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tr">
        <f t="shared" si="105"/>
        <v>successful</v>
      </c>
      <c r="G1401" s="4" t="s">
        <v>8219</v>
      </c>
      <c r="H1401" s="4" t="s">
        <v>8224</v>
      </c>
      <c r="I1401" s="4" t="s">
        <v>8246</v>
      </c>
      <c r="J1401" s="4">
        <v>1412640373</v>
      </c>
      <c r="K1401" s="13">
        <f t="shared" si="106"/>
        <v>41918.837650462963</v>
      </c>
      <c r="L1401" s="4">
        <v>1410048373</v>
      </c>
      <c r="M1401" s="13">
        <f t="shared" si="107"/>
        <v>41888.837650462963</v>
      </c>
      <c r="N1401" s="4" t="b">
        <v>0</v>
      </c>
      <c r="O1401" s="4">
        <v>184</v>
      </c>
      <c r="P1401" s="4" t="b">
        <v>1</v>
      </c>
      <c r="Q1401" s="4" t="s">
        <v>8276</v>
      </c>
      <c r="R1401" s="17">
        <f>E1401/D1401*100</f>
        <v>126.14444444444443</v>
      </c>
      <c r="S1401">
        <f>AVERAGEIF(O:O,O1401,E:E)</f>
        <v>12514.862499999999</v>
      </c>
      <c r="T1401" t="str">
        <f t="shared" si="108"/>
        <v>music</v>
      </c>
      <c r="U1401" t="str">
        <f t="shared" si="109"/>
        <v>rock</v>
      </c>
    </row>
    <row r="1402" spans="1:21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tr">
        <f t="shared" si="105"/>
        <v>successful</v>
      </c>
      <c r="G1402" s="4" t="s">
        <v>8219</v>
      </c>
      <c r="H1402" s="4" t="s">
        <v>8225</v>
      </c>
      <c r="I1402" s="4" t="s">
        <v>8247</v>
      </c>
      <c r="J1402" s="4">
        <v>1465709400</v>
      </c>
      <c r="K1402" s="13">
        <f t="shared" si="106"/>
        <v>42533.062500000007</v>
      </c>
      <c r="L1402" s="4">
        <v>1462695073</v>
      </c>
      <c r="M1402" s="13">
        <f t="shared" si="107"/>
        <v>42498.174456018525</v>
      </c>
      <c r="N1402" s="4" t="b">
        <v>0</v>
      </c>
      <c r="O1402" s="4">
        <v>34</v>
      </c>
      <c r="P1402" s="4" t="b">
        <v>1</v>
      </c>
      <c r="Q1402" s="4" t="s">
        <v>8276</v>
      </c>
      <c r="R1402" s="17">
        <f>E1402/D1402*100</f>
        <v>167.42857142857144</v>
      </c>
      <c r="S1402">
        <f>AVERAGEIF(O:O,O1402,E:E)</f>
        <v>3216.0669696969699</v>
      </c>
      <c r="T1402" t="str">
        <f t="shared" si="108"/>
        <v>music</v>
      </c>
      <c r="U1402" t="str">
        <f t="shared" si="109"/>
        <v>rock</v>
      </c>
    </row>
    <row r="1403" spans="1:21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tr">
        <f t="shared" si="105"/>
        <v>successful</v>
      </c>
      <c r="G1403" s="4" t="s">
        <v>8219</v>
      </c>
      <c r="H1403" s="4" t="s">
        <v>8224</v>
      </c>
      <c r="I1403" s="4" t="s">
        <v>8246</v>
      </c>
      <c r="J1403" s="4">
        <v>1369612474</v>
      </c>
      <c r="K1403" s="13">
        <f t="shared" si="106"/>
        <v>41420.829560185186</v>
      </c>
      <c r="L1403" s="4">
        <v>1367798074</v>
      </c>
      <c r="M1403" s="13">
        <f t="shared" si="107"/>
        <v>41399.829560185186</v>
      </c>
      <c r="N1403" s="4" t="b">
        <v>0</v>
      </c>
      <c r="O1403" s="4">
        <v>240</v>
      </c>
      <c r="P1403" s="4" t="b">
        <v>1</v>
      </c>
      <c r="Q1403" s="4" t="s">
        <v>8276</v>
      </c>
      <c r="R1403" s="17">
        <f>E1403/D1403*100</f>
        <v>496.52000000000004</v>
      </c>
      <c r="S1403">
        <f>AVERAGEIF(O:O,O1403,E:E)</f>
        <v>12413</v>
      </c>
      <c r="T1403" t="str">
        <f t="shared" si="108"/>
        <v>music</v>
      </c>
      <c r="U1403" t="str">
        <f t="shared" si="109"/>
        <v>rock</v>
      </c>
    </row>
    <row r="1404" spans="1:21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tr">
        <f t="shared" si="105"/>
        <v>successful</v>
      </c>
      <c r="G1404" s="4" t="s">
        <v>8219</v>
      </c>
      <c r="H1404" s="4" t="s">
        <v>8225</v>
      </c>
      <c r="I1404" s="4" t="s">
        <v>8247</v>
      </c>
      <c r="J1404" s="4">
        <v>1430439411</v>
      </c>
      <c r="K1404" s="13">
        <f t="shared" si="106"/>
        <v>42124.845034722232</v>
      </c>
      <c r="L1404" s="4">
        <v>1425259011</v>
      </c>
      <c r="M1404" s="13">
        <f t="shared" si="107"/>
        <v>42064.886701388888</v>
      </c>
      <c r="N1404" s="4" t="b">
        <v>0</v>
      </c>
      <c r="O1404" s="4">
        <v>113</v>
      </c>
      <c r="P1404" s="4" t="b">
        <v>1</v>
      </c>
      <c r="Q1404" s="4" t="s">
        <v>8276</v>
      </c>
      <c r="R1404" s="17">
        <f>E1404/D1404*100</f>
        <v>109.16</v>
      </c>
      <c r="S1404">
        <f>AVERAGEIF(O:O,O1404,E:E)</f>
        <v>12470.146666666667</v>
      </c>
      <c r="T1404" t="str">
        <f t="shared" si="108"/>
        <v>music</v>
      </c>
      <c r="U1404" t="str">
        <f t="shared" si="109"/>
        <v>rock</v>
      </c>
    </row>
    <row r="1405" spans="1:21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tr">
        <f t="shared" si="105"/>
        <v>successful</v>
      </c>
      <c r="G1405" s="4" t="s">
        <v>8219</v>
      </c>
      <c r="H1405" s="4" t="s">
        <v>8224</v>
      </c>
      <c r="I1405" s="4" t="s">
        <v>8246</v>
      </c>
      <c r="J1405" s="4">
        <v>1374802235</v>
      </c>
      <c r="K1405" s="13">
        <f t="shared" si="106"/>
        <v>41480.896238425928</v>
      </c>
      <c r="L1405" s="4">
        <v>1372210235</v>
      </c>
      <c r="M1405" s="13">
        <f t="shared" si="107"/>
        <v>41450.896238425928</v>
      </c>
      <c r="N1405" s="4" t="b">
        <v>0</v>
      </c>
      <c r="O1405" s="4">
        <v>66</v>
      </c>
      <c r="P1405" s="4" t="b">
        <v>1</v>
      </c>
      <c r="Q1405" s="4" t="s">
        <v>8276</v>
      </c>
      <c r="R1405" s="17">
        <f>E1405/D1405*100</f>
        <v>102.57499999999999</v>
      </c>
      <c r="S1405">
        <f>AVERAGEIF(O:O,O1405,E:E)</f>
        <v>4160.7966666666662</v>
      </c>
      <c r="T1405" t="str">
        <f t="shared" si="108"/>
        <v>music</v>
      </c>
      <c r="U1405" t="str">
        <f t="shared" si="109"/>
        <v>rock</v>
      </c>
    </row>
    <row r="1406" spans="1:21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b">
        <f t="shared" si="105"/>
        <v>0</v>
      </c>
      <c r="G1406" s="4" t="s">
        <v>8221</v>
      </c>
      <c r="H1406" s="4" t="s">
        <v>8225</v>
      </c>
      <c r="I1406" s="4" t="s">
        <v>8247</v>
      </c>
      <c r="J1406" s="4">
        <v>1424607285</v>
      </c>
      <c r="K1406" s="13">
        <f t="shared" si="106"/>
        <v>42057.343576388892</v>
      </c>
      <c r="L1406" s="4">
        <v>1422447285</v>
      </c>
      <c r="M1406" s="13">
        <f t="shared" si="107"/>
        <v>42032.343576388892</v>
      </c>
      <c r="N1406" s="4" t="b">
        <v>1</v>
      </c>
      <c r="O1406" s="4">
        <v>5</v>
      </c>
      <c r="P1406" s="4" t="b">
        <v>0</v>
      </c>
      <c r="Q1406" s="4" t="s">
        <v>8287</v>
      </c>
      <c r="R1406" s="17">
        <f>E1406/D1406*100</f>
        <v>1.6620689655172414</v>
      </c>
      <c r="S1406">
        <f>AVERAGEIF(O:O,O1406,E:E)</f>
        <v>347.37</v>
      </c>
      <c r="T1406" t="str">
        <f t="shared" si="108"/>
        <v>publishing</v>
      </c>
      <c r="U1406" t="str">
        <f t="shared" si="109"/>
        <v>translations</v>
      </c>
    </row>
    <row r="1407" spans="1:21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b">
        <f t="shared" si="105"/>
        <v>0</v>
      </c>
      <c r="G1407" s="4" t="s">
        <v>8221</v>
      </c>
      <c r="H1407" s="4" t="s">
        <v>8224</v>
      </c>
      <c r="I1407" s="4" t="s">
        <v>8246</v>
      </c>
      <c r="J1407" s="4">
        <v>1417195201</v>
      </c>
      <c r="K1407" s="13">
        <f t="shared" si="106"/>
        <v>41971.555567129632</v>
      </c>
      <c r="L1407" s="4">
        <v>1414599601</v>
      </c>
      <c r="M1407" s="13">
        <f t="shared" si="107"/>
        <v>41941.513900462967</v>
      </c>
      <c r="N1407" s="4" t="b">
        <v>1</v>
      </c>
      <c r="O1407" s="4">
        <v>17</v>
      </c>
      <c r="P1407" s="4" t="b">
        <v>0</v>
      </c>
      <c r="Q1407" s="4" t="s">
        <v>8287</v>
      </c>
      <c r="R1407" s="17">
        <f>E1407/D1407*100</f>
        <v>0.42</v>
      </c>
      <c r="S1407">
        <f>AVERAGEIF(O:O,O1407,E:E)</f>
        <v>1808.7556603773585</v>
      </c>
      <c r="T1407" t="str">
        <f t="shared" si="108"/>
        <v>publishing</v>
      </c>
      <c r="U1407" t="str">
        <f t="shared" si="109"/>
        <v>translations</v>
      </c>
    </row>
    <row r="1408" spans="1:21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b">
        <f t="shared" si="105"/>
        <v>0</v>
      </c>
      <c r="G1408" s="4" t="s">
        <v>8221</v>
      </c>
      <c r="H1408" s="4" t="s">
        <v>8237</v>
      </c>
      <c r="I1408" s="4" t="s">
        <v>8249</v>
      </c>
      <c r="J1408" s="4">
        <v>1449914400</v>
      </c>
      <c r="K1408" s="13">
        <f t="shared" si="106"/>
        <v>42350.250000000007</v>
      </c>
      <c r="L1408" s="4">
        <v>1445336607</v>
      </c>
      <c r="M1408" s="13">
        <f t="shared" si="107"/>
        <v>42297.266284722224</v>
      </c>
      <c r="N1408" s="4" t="b">
        <v>0</v>
      </c>
      <c r="O1408" s="4">
        <v>3</v>
      </c>
      <c r="P1408" s="4" t="b">
        <v>0</v>
      </c>
      <c r="Q1408" s="4" t="s">
        <v>8287</v>
      </c>
      <c r="R1408" s="17">
        <f>E1408/D1408*100</f>
        <v>0.125</v>
      </c>
      <c r="S1408">
        <f>AVERAGEIF(O:O,O1408,E:E)</f>
        <v>191.76785714285714</v>
      </c>
      <c r="T1408" t="str">
        <f t="shared" si="108"/>
        <v>publishing</v>
      </c>
      <c r="U1408" t="str">
        <f t="shared" si="109"/>
        <v>translations</v>
      </c>
    </row>
    <row r="1409" spans="1:21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b">
        <f t="shared" si="105"/>
        <v>0</v>
      </c>
      <c r="G1409" s="4" t="s">
        <v>8221</v>
      </c>
      <c r="H1409" s="4" t="s">
        <v>8224</v>
      </c>
      <c r="I1409" s="4" t="s">
        <v>8246</v>
      </c>
      <c r="J1409" s="4">
        <v>1407847978</v>
      </c>
      <c r="K1409" s="13">
        <f t="shared" si="106"/>
        <v>41863.370115740741</v>
      </c>
      <c r="L1409" s="4">
        <v>1405687978</v>
      </c>
      <c r="M1409" s="13">
        <f t="shared" si="107"/>
        <v>41838.370115740741</v>
      </c>
      <c r="N1409" s="4" t="b">
        <v>0</v>
      </c>
      <c r="O1409" s="4">
        <v>2</v>
      </c>
      <c r="P1409" s="4" t="b">
        <v>0</v>
      </c>
      <c r="Q1409" s="4" t="s">
        <v>8287</v>
      </c>
      <c r="R1409" s="17">
        <f>E1409/D1409*100</f>
        <v>0.5</v>
      </c>
      <c r="S1409">
        <f>AVERAGEIF(O:O,O1409,E:E)</f>
        <v>91.389593023255813</v>
      </c>
      <c r="T1409" t="str">
        <f t="shared" si="108"/>
        <v>publishing</v>
      </c>
      <c r="U1409" t="str">
        <f t="shared" si="109"/>
        <v>translations</v>
      </c>
    </row>
    <row r="1410" spans="1:21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b">
        <f t="shared" si="105"/>
        <v>0</v>
      </c>
      <c r="G1410" s="4" t="s">
        <v>8221</v>
      </c>
      <c r="H1410" s="4" t="s">
        <v>8225</v>
      </c>
      <c r="I1410" s="4" t="s">
        <v>8247</v>
      </c>
      <c r="J1410" s="4">
        <v>1447451756</v>
      </c>
      <c r="K1410" s="13">
        <f t="shared" si="106"/>
        <v>42321.747175925928</v>
      </c>
      <c r="L1410" s="4">
        <v>1444856156</v>
      </c>
      <c r="M1410" s="13">
        <f t="shared" si="107"/>
        <v>42291.705509259256</v>
      </c>
      <c r="N1410" s="4" t="b">
        <v>0</v>
      </c>
      <c r="O1410" s="4">
        <v>6</v>
      </c>
      <c r="P1410" s="4" t="b">
        <v>0</v>
      </c>
      <c r="Q1410" s="4" t="s">
        <v>8287</v>
      </c>
      <c r="R1410" s="17">
        <f>E1410/D1410*100</f>
        <v>7.1999999999999993</v>
      </c>
      <c r="S1410">
        <f>AVERAGEIF(O:O,O1410,E:E)</f>
        <v>740.04042857142861</v>
      </c>
      <c r="T1410" t="str">
        <f t="shared" si="108"/>
        <v>publishing</v>
      </c>
      <c r="U1410" t="str">
        <f t="shared" si="109"/>
        <v>translations</v>
      </c>
    </row>
    <row r="1411" spans="1:21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b">
        <f t="shared" ref="F1411:F1474" si="110">IF(E1411&gt;=D1411,"successful")</f>
        <v>0</v>
      </c>
      <c r="G1411" s="4" t="s">
        <v>8221</v>
      </c>
      <c r="H1411" s="4" t="s">
        <v>8224</v>
      </c>
      <c r="I1411" s="4" t="s">
        <v>8246</v>
      </c>
      <c r="J1411" s="4">
        <v>1420085535</v>
      </c>
      <c r="K1411" s="13">
        <f t="shared" ref="K1411:K1474" si="111">(J1411/60)/60/24+DATE(1970,1,1)+(-4/24)</f>
        <v>42005.008506944447</v>
      </c>
      <c r="L1411" s="4">
        <v>1414897935</v>
      </c>
      <c r="M1411" s="13">
        <f t="shared" ref="M1411:M1474" si="112">(L1411/60)/60/24+DATE(1970,1,1)+(-4/24)</f>
        <v>41944.966840277782</v>
      </c>
      <c r="N1411" s="4" t="b">
        <v>0</v>
      </c>
      <c r="O1411" s="4">
        <v>0</v>
      </c>
      <c r="P1411" s="4" t="b">
        <v>0</v>
      </c>
      <c r="Q1411" s="4" t="s">
        <v>8287</v>
      </c>
      <c r="R1411" s="17">
        <f>E1411/D1411*100</f>
        <v>0</v>
      </c>
      <c r="S1411">
        <f>AVERAGEIF(O:O,O1411,E:E)</f>
        <v>0</v>
      </c>
      <c r="T1411" t="str">
        <f t="shared" ref="T1411:T1474" si="113">LEFT(Q1411,FIND("/",Q1411)-1)</f>
        <v>publishing</v>
      </c>
      <c r="U1411" t="str">
        <f t="shared" ref="U1411:U1474" si="114">RIGHT(Q1411,LEN(Q1411)-FIND("/",Q1411))</f>
        <v>translations</v>
      </c>
    </row>
    <row r="1412" spans="1:21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b">
        <f t="shared" si="110"/>
        <v>0</v>
      </c>
      <c r="G1412" s="4" t="s">
        <v>8221</v>
      </c>
      <c r="H1412" s="4" t="s">
        <v>8237</v>
      </c>
      <c r="I1412" s="4" t="s">
        <v>8249</v>
      </c>
      <c r="J1412" s="4">
        <v>1464939520</v>
      </c>
      <c r="K1412" s="13">
        <f t="shared" si="111"/>
        <v>42524.15185185185</v>
      </c>
      <c r="L1412" s="4">
        <v>1461051520</v>
      </c>
      <c r="M1412" s="13">
        <f t="shared" si="112"/>
        <v>42479.15185185185</v>
      </c>
      <c r="N1412" s="4" t="b">
        <v>0</v>
      </c>
      <c r="O1412" s="4">
        <v>1</v>
      </c>
      <c r="P1412" s="4" t="b">
        <v>0</v>
      </c>
      <c r="Q1412" s="4" t="s">
        <v>8287</v>
      </c>
      <c r="R1412" s="17">
        <f>E1412/D1412*100</f>
        <v>1.6666666666666666E-2</v>
      </c>
      <c r="S1412">
        <f>AVERAGEIF(O:O,O1412,E:E)</f>
        <v>50.223295454545458</v>
      </c>
      <c r="T1412" t="str">
        <f t="shared" si="113"/>
        <v>publishing</v>
      </c>
      <c r="U1412" t="str">
        <f t="shared" si="114"/>
        <v>translations</v>
      </c>
    </row>
    <row r="1413" spans="1:21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b">
        <f t="shared" si="110"/>
        <v>0</v>
      </c>
      <c r="G1413" s="4" t="s">
        <v>8221</v>
      </c>
      <c r="H1413" s="4" t="s">
        <v>8225</v>
      </c>
      <c r="I1413" s="4" t="s">
        <v>8247</v>
      </c>
      <c r="J1413" s="4">
        <v>1423185900</v>
      </c>
      <c r="K1413" s="13">
        <f t="shared" si="111"/>
        <v>42040.892361111117</v>
      </c>
      <c r="L1413" s="4">
        <v>1420766700</v>
      </c>
      <c r="M1413" s="13">
        <f t="shared" si="112"/>
        <v>42012.892361111117</v>
      </c>
      <c r="N1413" s="4" t="b">
        <v>0</v>
      </c>
      <c r="O1413" s="4">
        <v>3</v>
      </c>
      <c r="P1413" s="4" t="b">
        <v>0</v>
      </c>
      <c r="Q1413" s="4" t="s">
        <v>8287</v>
      </c>
      <c r="R1413" s="17">
        <f>E1413/D1413*100</f>
        <v>0.23333333333333336</v>
      </c>
      <c r="S1413">
        <f>AVERAGEIF(O:O,O1413,E:E)</f>
        <v>191.76785714285714</v>
      </c>
      <c r="T1413" t="str">
        <f t="shared" si="113"/>
        <v>publishing</v>
      </c>
      <c r="U1413" t="str">
        <f t="shared" si="114"/>
        <v>translations</v>
      </c>
    </row>
    <row r="1414" spans="1:21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b">
        <f t="shared" si="110"/>
        <v>0</v>
      </c>
      <c r="G1414" s="4" t="s">
        <v>8221</v>
      </c>
      <c r="H1414" s="4" t="s">
        <v>8224</v>
      </c>
      <c r="I1414" s="4" t="s">
        <v>8246</v>
      </c>
      <c r="J1414" s="4">
        <v>1417656699</v>
      </c>
      <c r="K1414" s="13">
        <f t="shared" si="111"/>
        <v>41976.896979166668</v>
      </c>
      <c r="L1414" s="4">
        <v>1415064699</v>
      </c>
      <c r="M1414" s="13">
        <f t="shared" si="112"/>
        <v>41946.896979166668</v>
      </c>
      <c r="N1414" s="4" t="b">
        <v>0</v>
      </c>
      <c r="O1414" s="4">
        <v>13</v>
      </c>
      <c r="P1414" s="4" t="b">
        <v>0</v>
      </c>
      <c r="Q1414" s="4" t="s">
        <v>8287</v>
      </c>
      <c r="R1414" s="17">
        <f>E1414/D1414*100</f>
        <v>4.5714285714285712</v>
      </c>
      <c r="S1414">
        <f>AVERAGEIF(O:O,O1414,E:E)</f>
        <v>969.35458333333338</v>
      </c>
      <c r="T1414" t="str">
        <f t="shared" si="113"/>
        <v>publishing</v>
      </c>
      <c r="U1414" t="str">
        <f t="shared" si="114"/>
        <v>translations</v>
      </c>
    </row>
    <row r="1415" spans="1:21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b">
        <f t="shared" si="110"/>
        <v>0</v>
      </c>
      <c r="G1415" s="4" t="s">
        <v>8221</v>
      </c>
      <c r="H1415" s="4" t="s">
        <v>8237</v>
      </c>
      <c r="I1415" s="4" t="s">
        <v>8249</v>
      </c>
      <c r="J1415" s="4">
        <v>1455964170</v>
      </c>
      <c r="K1415" s="13">
        <f t="shared" si="111"/>
        <v>42420.270486111112</v>
      </c>
      <c r="L1415" s="4">
        <v>1450780170</v>
      </c>
      <c r="M1415" s="13">
        <f t="shared" si="112"/>
        <v>42360.270486111112</v>
      </c>
      <c r="N1415" s="4" t="b">
        <v>0</v>
      </c>
      <c r="O1415" s="4">
        <v>1</v>
      </c>
      <c r="P1415" s="4" t="b">
        <v>0</v>
      </c>
      <c r="Q1415" s="4" t="s">
        <v>8287</v>
      </c>
      <c r="R1415" s="17">
        <f>E1415/D1415*100</f>
        <v>5</v>
      </c>
      <c r="S1415">
        <f>AVERAGEIF(O:O,O1415,E:E)</f>
        <v>50.223295454545458</v>
      </c>
      <c r="T1415" t="str">
        <f t="shared" si="113"/>
        <v>publishing</v>
      </c>
      <c r="U1415" t="str">
        <f t="shared" si="114"/>
        <v>translations</v>
      </c>
    </row>
    <row r="1416" spans="1:21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b">
        <f t="shared" si="110"/>
        <v>0</v>
      </c>
      <c r="G1416" s="4" t="s">
        <v>8221</v>
      </c>
      <c r="H1416" s="4" t="s">
        <v>8224</v>
      </c>
      <c r="I1416" s="4" t="s">
        <v>8246</v>
      </c>
      <c r="J1416" s="4">
        <v>1483423467</v>
      </c>
      <c r="K1416" s="13">
        <f t="shared" si="111"/>
        <v>42738.086423611116</v>
      </c>
      <c r="L1416" s="4">
        <v>1480831467</v>
      </c>
      <c r="M1416" s="13">
        <f t="shared" si="112"/>
        <v>42708.086423611116</v>
      </c>
      <c r="N1416" s="4" t="b">
        <v>0</v>
      </c>
      <c r="O1416" s="4">
        <v>1</v>
      </c>
      <c r="P1416" s="4" t="b">
        <v>0</v>
      </c>
      <c r="Q1416" s="4" t="s">
        <v>8287</v>
      </c>
      <c r="R1416" s="17">
        <f>E1416/D1416*100</f>
        <v>0.2</v>
      </c>
      <c r="S1416">
        <f>AVERAGEIF(O:O,O1416,E:E)</f>
        <v>50.223295454545458</v>
      </c>
      <c r="T1416" t="str">
        <f t="shared" si="113"/>
        <v>publishing</v>
      </c>
      <c r="U1416" t="str">
        <f t="shared" si="114"/>
        <v>translations</v>
      </c>
    </row>
    <row r="1417" spans="1:21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b">
        <f t="shared" si="110"/>
        <v>0</v>
      </c>
      <c r="G1417" s="4" t="s">
        <v>8221</v>
      </c>
      <c r="H1417" s="4" t="s">
        <v>8224</v>
      </c>
      <c r="I1417" s="4" t="s">
        <v>8246</v>
      </c>
      <c r="J1417" s="4">
        <v>1439741591</v>
      </c>
      <c r="K1417" s="13">
        <f t="shared" si="111"/>
        <v>42232.509155092594</v>
      </c>
      <c r="L1417" s="4">
        <v>1436285591</v>
      </c>
      <c r="M1417" s="13">
        <f t="shared" si="112"/>
        <v>42192.509155092594</v>
      </c>
      <c r="N1417" s="4" t="b">
        <v>0</v>
      </c>
      <c r="O1417" s="4">
        <v>9</v>
      </c>
      <c r="P1417" s="4" t="b">
        <v>0</v>
      </c>
      <c r="Q1417" s="4" t="s">
        <v>8287</v>
      </c>
      <c r="R1417" s="17">
        <f>E1417/D1417*100</f>
        <v>18.181818181818183</v>
      </c>
      <c r="S1417">
        <f>AVERAGEIF(O:O,O1417,E:E)</f>
        <v>751.21245614035092</v>
      </c>
      <c r="T1417" t="str">
        <f t="shared" si="113"/>
        <v>publishing</v>
      </c>
      <c r="U1417" t="str">
        <f t="shared" si="114"/>
        <v>translations</v>
      </c>
    </row>
    <row r="1418" spans="1:21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b">
        <f t="shared" si="110"/>
        <v>0</v>
      </c>
      <c r="G1418" s="4" t="s">
        <v>8221</v>
      </c>
      <c r="H1418" s="4" t="s">
        <v>8224</v>
      </c>
      <c r="I1418" s="4" t="s">
        <v>8246</v>
      </c>
      <c r="J1418" s="4">
        <v>1448147619</v>
      </c>
      <c r="K1418" s="13">
        <f t="shared" si="111"/>
        <v>42329.801145833335</v>
      </c>
      <c r="L1418" s="4">
        <v>1445552019</v>
      </c>
      <c r="M1418" s="13">
        <f t="shared" si="112"/>
        <v>42299.759479166671</v>
      </c>
      <c r="N1418" s="4" t="b">
        <v>0</v>
      </c>
      <c r="O1418" s="4">
        <v>0</v>
      </c>
      <c r="P1418" s="4" t="b">
        <v>0</v>
      </c>
      <c r="Q1418" s="4" t="s">
        <v>8287</v>
      </c>
      <c r="R1418" s="17">
        <f>E1418/D1418*100</f>
        <v>0</v>
      </c>
      <c r="S1418">
        <f>AVERAGEIF(O:O,O1418,E:E)</f>
        <v>0</v>
      </c>
      <c r="T1418" t="str">
        <f t="shared" si="113"/>
        <v>publishing</v>
      </c>
      <c r="U1418" t="str">
        <f t="shared" si="114"/>
        <v>translations</v>
      </c>
    </row>
    <row r="1419" spans="1:21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b">
        <f t="shared" si="110"/>
        <v>0</v>
      </c>
      <c r="G1419" s="4" t="s">
        <v>8221</v>
      </c>
      <c r="H1419" s="4" t="s">
        <v>8224</v>
      </c>
      <c r="I1419" s="4" t="s">
        <v>8246</v>
      </c>
      <c r="J1419" s="4">
        <v>1442315460</v>
      </c>
      <c r="K1419" s="13">
        <f t="shared" si="111"/>
        <v>42262.299305555563</v>
      </c>
      <c r="L1419" s="4">
        <v>1439696174</v>
      </c>
      <c r="M1419" s="13">
        <f t="shared" si="112"/>
        <v>42231.983495370376</v>
      </c>
      <c r="N1419" s="4" t="b">
        <v>0</v>
      </c>
      <c r="O1419" s="4">
        <v>2</v>
      </c>
      <c r="P1419" s="4" t="b">
        <v>0</v>
      </c>
      <c r="Q1419" s="4" t="s">
        <v>8287</v>
      </c>
      <c r="R1419" s="17">
        <f>E1419/D1419*100</f>
        <v>1.2222222222222223</v>
      </c>
      <c r="S1419">
        <f>AVERAGEIF(O:O,O1419,E:E)</f>
        <v>91.389593023255813</v>
      </c>
      <c r="T1419" t="str">
        <f t="shared" si="113"/>
        <v>publishing</v>
      </c>
      <c r="U1419" t="str">
        <f t="shared" si="114"/>
        <v>translations</v>
      </c>
    </row>
    <row r="1420" spans="1:21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b">
        <f t="shared" si="110"/>
        <v>0</v>
      </c>
      <c r="G1420" s="4" t="s">
        <v>8221</v>
      </c>
      <c r="H1420" s="4" t="s">
        <v>8227</v>
      </c>
      <c r="I1420" s="4" t="s">
        <v>8249</v>
      </c>
      <c r="J1420" s="4">
        <v>1456397834</v>
      </c>
      <c r="K1420" s="13">
        <f t="shared" si="111"/>
        <v>42425.28974537037</v>
      </c>
      <c r="L1420" s="4">
        <v>1453805834</v>
      </c>
      <c r="M1420" s="13">
        <f t="shared" si="112"/>
        <v>42395.28974537037</v>
      </c>
      <c r="N1420" s="4" t="b">
        <v>0</v>
      </c>
      <c r="O1420" s="4">
        <v>1</v>
      </c>
      <c r="P1420" s="4" t="b">
        <v>0</v>
      </c>
      <c r="Q1420" s="4" t="s">
        <v>8287</v>
      </c>
      <c r="R1420" s="17">
        <f>E1420/D1420*100</f>
        <v>0.2</v>
      </c>
      <c r="S1420">
        <f>AVERAGEIF(O:O,O1420,E:E)</f>
        <v>50.223295454545458</v>
      </c>
      <c r="T1420" t="str">
        <f t="shared" si="113"/>
        <v>publishing</v>
      </c>
      <c r="U1420" t="str">
        <f t="shared" si="114"/>
        <v>translations</v>
      </c>
    </row>
    <row r="1421" spans="1:21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b">
        <f t="shared" si="110"/>
        <v>0</v>
      </c>
      <c r="G1421" s="4" t="s">
        <v>8221</v>
      </c>
      <c r="H1421" s="4" t="s">
        <v>8224</v>
      </c>
      <c r="I1421" s="4" t="s">
        <v>8246</v>
      </c>
      <c r="J1421" s="4">
        <v>1476010619</v>
      </c>
      <c r="K1421" s="13">
        <f t="shared" si="111"/>
        <v>42652.289571759262</v>
      </c>
      <c r="L1421" s="4">
        <v>1473418619</v>
      </c>
      <c r="M1421" s="13">
        <f t="shared" si="112"/>
        <v>42622.289571759262</v>
      </c>
      <c r="N1421" s="4" t="b">
        <v>0</v>
      </c>
      <c r="O1421" s="4">
        <v>10</v>
      </c>
      <c r="P1421" s="4" t="b">
        <v>0</v>
      </c>
      <c r="Q1421" s="4" t="s">
        <v>8287</v>
      </c>
      <c r="R1421" s="17">
        <f>E1421/D1421*100</f>
        <v>7.0634920634920633</v>
      </c>
      <c r="S1421">
        <f>AVERAGEIF(O:O,O1421,E:E)</f>
        <v>842.98978723404264</v>
      </c>
      <c r="T1421" t="str">
        <f t="shared" si="113"/>
        <v>publishing</v>
      </c>
      <c r="U1421" t="str">
        <f t="shared" si="114"/>
        <v>translations</v>
      </c>
    </row>
    <row r="1422" spans="1:21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b">
        <f t="shared" si="110"/>
        <v>0</v>
      </c>
      <c r="G1422" s="4" t="s">
        <v>8221</v>
      </c>
      <c r="H1422" s="4" t="s">
        <v>8224</v>
      </c>
      <c r="I1422" s="4" t="s">
        <v>8246</v>
      </c>
      <c r="J1422" s="4">
        <v>1467129686</v>
      </c>
      <c r="K1422" s="13">
        <f t="shared" si="111"/>
        <v>42549.500995370377</v>
      </c>
      <c r="L1422" s="4">
        <v>1464969686</v>
      </c>
      <c r="M1422" s="13">
        <f t="shared" si="112"/>
        <v>42524.500995370377</v>
      </c>
      <c r="N1422" s="4" t="b">
        <v>0</v>
      </c>
      <c r="O1422" s="4">
        <v>3</v>
      </c>
      <c r="P1422" s="4" t="b">
        <v>0</v>
      </c>
      <c r="Q1422" s="4" t="s">
        <v>8287</v>
      </c>
      <c r="R1422" s="17">
        <f>E1422/D1422*100</f>
        <v>2.7272727272727271</v>
      </c>
      <c r="S1422">
        <f>AVERAGEIF(O:O,O1422,E:E)</f>
        <v>191.76785714285714</v>
      </c>
      <c r="T1422" t="str">
        <f t="shared" si="113"/>
        <v>publishing</v>
      </c>
      <c r="U1422" t="str">
        <f t="shared" si="114"/>
        <v>translations</v>
      </c>
    </row>
    <row r="1423" spans="1:21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b">
        <f t="shared" si="110"/>
        <v>0</v>
      </c>
      <c r="G1423" s="4" t="s">
        <v>8221</v>
      </c>
      <c r="H1423" s="4" t="s">
        <v>8235</v>
      </c>
      <c r="I1423" s="4" t="s">
        <v>8255</v>
      </c>
      <c r="J1423" s="4">
        <v>1423432709</v>
      </c>
      <c r="K1423" s="13">
        <f t="shared" si="111"/>
        <v>42043.74894675926</v>
      </c>
      <c r="L1423" s="4">
        <v>1420840709</v>
      </c>
      <c r="M1423" s="13">
        <f t="shared" si="112"/>
        <v>42013.74894675926</v>
      </c>
      <c r="N1423" s="4" t="b">
        <v>0</v>
      </c>
      <c r="O1423" s="4">
        <v>2</v>
      </c>
      <c r="P1423" s="4" t="b">
        <v>0</v>
      </c>
      <c r="Q1423" s="4" t="s">
        <v>8287</v>
      </c>
      <c r="R1423" s="17">
        <f>E1423/D1423*100</f>
        <v>0.1</v>
      </c>
      <c r="S1423">
        <f>AVERAGEIF(O:O,O1423,E:E)</f>
        <v>91.389593023255813</v>
      </c>
      <c r="T1423" t="str">
        <f t="shared" si="113"/>
        <v>publishing</v>
      </c>
      <c r="U1423" t="str">
        <f t="shared" si="114"/>
        <v>translations</v>
      </c>
    </row>
    <row r="1424" spans="1:21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b">
        <f t="shared" si="110"/>
        <v>0</v>
      </c>
      <c r="G1424" s="4" t="s">
        <v>8221</v>
      </c>
      <c r="H1424" s="4" t="s">
        <v>8228</v>
      </c>
      <c r="I1424" s="4" t="s">
        <v>8250</v>
      </c>
      <c r="J1424" s="4">
        <v>1474436704</v>
      </c>
      <c r="K1424" s="13">
        <f t="shared" si="111"/>
        <v>42634.072962962964</v>
      </c>
      <c r="L1424" s="4">
        <v>1471844704</v>
      </c>
      <c r="M1424" s="13">
        <f t="shared" si="112"/>
        <v>42604.072962962964</v>
      </c>
      <c r="N1424" s="4" t="b">
        <v>0</v>
      </c>
      <c r="O1424" s="4">
        <v>2</v>
      </c>
      <c r="P1424" s="4" t="b">
        <v>0</v>
      </c>
      <c r="Q1424" s="4" t="s">
        <v>8287</v>
      </c>
      <c r="R1424" s="17">
        <f>E1424/D1424*100</f>
        <v>0.104</v>
      </c>
      <c r="S1424">
        <f>AVERAGEIF(O:O,O1424,E:E)</f>
        <v>91.389593023255813</v>
      </c>
      <c r="T1424" t="str">
        <f t="shared" si="113"/>
        <v>publishing</v>
      </c>
      <c r="U1424" t="str">
        <f t="shared" si="114"/>
        <v>translations</v>
      </c>
    </row>
    <row r="1425" spans="1:21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b">
        <f t="shared" si="110"/>
        <v>0</v>
      </c>
      <c r="G1425" s="4" t="s">
        <v>8221</v>
      </c>
      <c r="H1425" s="4" t="s">
        <v>8226</v>
      </c>
      <c r="I1425" s="4" t="s">
        <v>8248</v>
      </c>
      <c r="J1425" s="4">
        <v>1451637531</v>
      </c>
      <c r="K1425" s="13">
        <f t="shared" si="111"/>
        <v>42370.193645833337</v>
      </c>
      <c r="L1425" s="4">
        <v>1449045531</v>
      </c>
      <c r="M1425" s="13">
        <f t="shared" si="112"/>
        <v>42340.193645833337</v>
      </c>
      <c r="N1425" s="4" t="b">
        <v>0</v>
      </c>
      <c r="O1425" s="4">
        <v>1</v>
      </c>
      <c r="P1425" s="4" t="b">
        <v>0</v>
      </c>
      <c r="Q1425" s="4" t="s">
        <v>8287</v>
      </c>
      <c r="R1425" s="17">
        <f>E1425/D1425*100</f>
        <v>0.33333333333333337</v>
      </c>
      <c r="S1425">
        <f>AVERAGEIF(O:O,O1425,E:E)</f>
        <v>50.223295454545458</v>
      </c>
      <c r="T1425" t="str">
        <f t="shared" si="113"/>
        <v>publishing</v>
      </c>
      <c r="U1425" t="str">
        <f t="shared" si="114"/>
        <v>translations</v>
      </c>
    </row>
    <row r="1426" spans="1:21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b">
        <f t="shared" si="110"/>
        <v>0</v>
      </c>
      <c r="G1426" s="4" t="s">
        <v>8221</v>
      </c>
      <c r="H1426" s="4" t="s">
        <v>8224</v>
      </c>
      <c r="I1426" s="4" t="s">
        <v>8246</v>
      </c>
      <c r="J1426" s="4">
        <v>1479233602</v>
      </c>
      <c r="K1426" s="13">
        <f t="shared" si="111"/>
        <v>42689.592615740745</v>
      </c>
      <c r="L1426" s="4">
        <v>1478106802</v>
      </c>
      <c r="M1426" s="13">
        <f t="shared" si="112"/>
        <v>42676.550949074073</v>
      </c>
      <c r="N1426" s="4" t="b">
        <v>0</v>
      </c>
      <c r="O1426" s="4">
        <v>14</v>
      </c>
      <c r="P1426" s="4" t="b">
        <v>0</v>
      </c>
      <c r="Q1426" s="4" t="s">
        <v>8287</v>
      </c>
      <c r="R1426" s="17">
        <f>E1426/D1426*100</f>
        <v>20.36</v>
      </c>
      <c r="S1426">
        <f>AVERAGEIF(O:O,O1426,E:E)</f>
        <v>1006.2454545454545</v>
      </c>
      <c r="T1426" t="str">
        <f t="shared" si="113"/>
        <v>publishing</v>
      </c>
      <c r="U1426" t="str">
        <f t="shared" si="114"/>
        <v>translations</v>
      </c>
    </row>
    <row r="1427" spans="1:21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b">
        <f t="shared" si="110"/>
        <v>0</v>
      </c>
      <c r="G1427" s="4" t="s">
        <v>8221</v>
      </c>
      <c r="H1427" s="4" t="s">
        <v>8224</v>
      </c>
      <c r="I1427" s="4" t="s">
        <v>8246</v>
      </c>
      <c r="J1427" s="4">
        <v>1430276959</v>
      </c>
      <c r="K1427" s="13">
        <f t="shared" si="111"/>
        <v>42122.964803240742</v>
      </c>
      <c r="L1427" s="4">
        <v>1427684959</v>
      </c>
      <c r="M1427" s="13">
        <f t="shared" si="112"/>
        <v>42092.964803240742</v>
      </c>
      <c r="N1427" s="4" t="b">
        <v>0</v>
      </c>
      <c r="O1427" s="4">
        <v>0</v>
      </c>
      <c r="P1427" s="4" t="b">
        <v>0</v>
      </c>
      <c r="Q1427" s="4" t="s">
        <v>8287</v>
      </c>
      <c r="R1427" s="17">
        <f>E1427/D1427*100</f>
        <v>0</v>
      </c>
      <c r="S1427">
        <f>AVERAGEIF(O:O,O1427,E:E)</f>
        <v>0</v>
      </c>
      <c r="T1427" t="str">
        <f t="shared" si="113"/>
        <v>publishing</v>
      </c>
      <c r="U1427" t="str">
        <f t="shared" si="114"/>
        <v>translations</v>
      </c>
    </row>
    <row r="1428" spans="1:21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b">
        <f t="shared" si="110"/>
        <v>0</v>
      </c>
      <c r="G1428" s="4" t="s">
        <v>8221</v>
      </c>
      <c r="H1428" s="4" t="s">
        <v>8236</v>
      </c>
      <c r="I1428" s="4" t="s">
        <v>8249</v>
      </c>
      <c r="J1428" s="4">
        <v>1440408120</v>
      </c>
      <c r="K1428" s="13">
        <f t="shared" si="111"/>
        <v>42240.223611111112</v>
      </c>
      <c r="L1428" s="4">
        <v>1435224120</v>
      </c>
      <c r="M1428" s="13">
        <f t="shared" si="112"/>
        <v>42180.223611111112</v>
      </c>
      <c r="N1428" s="4" t="b">
        <v>0</v>
      </c>
      <c r="O1428" s="4">
        <v>0</v>
      </c>
      <c r="P1428" s="4" t="b">
        <v>0</v>
      </c>
      <c r="Q1428" s="4" t="s">
        <v>8287</v>
      </c>
      <c r="R1428" s="17">
        <f>E1428/D1428*100</f>
        <v>0</v>
      </c>
      <c r="S1428">
        <f>AVERAGEIF(O:O,O1428,E:E)</f>
        <v>0</v>
      </c>
      <c r="T1428" t="str">
        <f t="shared" si="113"/>
        <v>publishing</v>
      </c>
      <c r="U1428" t="str">
        <f t="shared" si="114"/>
        <v>translations</v>
      </c>
    </row>
    <row r="1429" spans="1:21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b">
        <f t="shared" si="110"/>
        <v>0</v>
      </c>
      <c r="G1429" s="4" t="s">
        <v>8221</v>
      </c>
      <c r="H1429" s="4" t="s">
        <v>8236</v>
      </c>
      <c r="I1429" s="4" t="s">
        <v>8249</v>
      </c>
      <c r="J1429" s="4">
        <v>1474230385</v>
      </c>
      <c r="K1429" s="13">
        <f t="shared" si="111"/>
        <v>42631.685011574074</v>
      </c>
      <c r="L1429" s="4">
        <v>1471638385</v>
      </c>
      <c r="M1429" s="13">
        <f t="shared" si="112"/>
        <v>42601.685011574074</v>
      </c>
      <c r="N1429" s="4" t="b">
        <v>0</v>
      </c>
      <c r="O1429" s="4">
        <v>4</v>
      </c>
      <c r="P1429" s="4" t="b">
        <v>0</v>
      </c>
      <c r="Q1429" s="4" t="s">
        <v>8287</v>
      </c>
      <c r="R1429" s="17">
        <f>E1429/D1429*100</f>
        <v>8.3800000000000008</v>
      </c>
      <c r="S1429">
        <f>AVERAGEIF(O:O,O1429,E:E)</f>
        <v>227.77278688524589</v>
      </c>
      <c r="T1429" t="str">
        <f t="shared" si="113"/>
        <v>publishing</v>
      </c>
      <c r="U1429" t="str">
        <f t="shared" si="114"/>
        <v>translations</v>
      </c>
    </row>
    <row r="1430" spans="1:21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b">
        <f t="shared" si="110"/>
        <v>0</v>
      </c>
      <c r="G1430" s="4" t="s">
        <v>8221</v>
      </c>
      <c r="H1430" s="4" t="s">
        <v>8227</v>
      </c>
      <c r="I1430" s="4" t="s">
        <v>8249</v>
      </c>
      <c r="J1430" s="4">
        <v>1459584417</v>
      </c>
      <c r="K1430" s="13">
        <f t="shared" si="111"/>
        <v>42462.171493055554</v>
      </c>
      <c r="L1430" s="4">
        <v>1456996017</v>
      </c>
      <c r="M1430" s="13">
        <f t="shared" si="112"/>
        <v>42432.213159722225</v>
      </c>
      <c r="N1430" s="4" t="b">
        <v>0</v>
      </c>
      <c r="O1430" s="4">
        <v>3</v>
      </c>
      <c r="P1430" s="4" t="b">
        <v>0</v>
      </c>
      <c r="Q1430" s="4" t="s">
        <v>8287</v>
      </c>
      <c r="R1430" s="17">
        <f>E1430/D1430*100</f>
        <v>4.5</v>
      </c>
      <c r="S1430">
        <f>AVERAGEIF(O:O,O1430,E:E)</f>
        <v>191.76785714285714</v>
      </c>
      <c r="T1430" t="str">
        <f t="shared" si="113"/>
        <v>publishing</v>
      </c>
      <c r="U1430" t="str">
        <f t="shared" si="114"/>
        <v>translations</v>
      </c>
    </row>
    <row r="1431" spans="1:21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b">
        <f t="shared" si="110"/>
        <v>0</v>
      </c>
      <c r="G1431" s="4" t="s">
        <v>8221</v>
      </c>
      <c r="H1431" s="4" t="s">
        <v>8224</v>
      </c>
      <c r="I1431" s="4" t="s">
        <v>8246</v>
      </c>
      <c r="J1431" s="4">
        <v>1428629242</v>
      </c>
      <c r="K1431" s="13">
        <f t="shared" si="111"/>
        <v>42103.894004629627</v>
      </c>
      <c r="L1431" s="4">
        <v>1426037242</v>
      </c>
      <c r="M1431" s="13">
        <f t="shared" si="112"/>
        <v>42073.894004629627</v>
      </c>
      <c r="N1431" s="4" t="b">
        <v>0</v>
      </c>
      <c r="O1431" s="4">
        <v>0</v>
      </c>
      <c r="P1431" s="4" t="b">
        <v>0</v>
      </c>
      <c r="Q1431" s="4" t="s">
        <v>8287</v>
      </c>
      <c r="R1431" s="17">
        <f>E1431/D1431*100</f>
        <v>0</v>
      </c>
      <c r="S1431">
        <f>AVERAGEIF(O:O,O1431,E:E)</f>
        <v>0</v>
      </c>
      <c r="T1431" t="str">
        <f t="shared" si="113"/>
        <v>publishing</v>
      </c>
      <c r="U1431" t="str">
        <f t="shared" si="114"/>
        <v>translations</v>
      </c>
    </row>
    <row r="1432" spans="1:21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b">
        <f t="shared" si="110"/>
        <v>0</v>
      </c>
      <c r="G1432" s="4" t="s">
        <v>8221</v>
      </c>
      <c r="H1432" s="4" t="s">
        <v>8224</v>
      </c>
      <c r="I1432" s="4" t="s">
        <v>8246</v>
      </c>
      <c r="J1432" s="4">
        <v>1419017488</v>
      </c>
      <c r="K1432" s="13">
        <f t="shared" si="111"/>
        <v>41992.646851851852</v>
      </c>
      <c r="L1432" s="4">
        <v>1416339088</v>
      </c>
      <c r="M1432" s="13">
        <f t="shared" si="112"/>
        <v>41961.646851851852</v>
      </c>
      <c r="N1432" s="4" t="b">
        <v>0</v>
      </c>
      <c r="O1432" s="4">
        <v>5</v>
      </c>
      <c r="P1432" s="4" t="b">
        <v>0</v>
      </c>
      <c r="Q1432" s="4" t="s">
        <v>8287</v>
      </c>
      <c r="R1432" s="17">
        <f>E1432/D1432*100</f>
        <v>8.06</v>
      </c>
      <c r="S1432">
        <f>AVERAGEIF(O:O,O1432,E:E)</f>
        <v>347.37</v>
      </c>
      <c r="T1432" t="str">
        <f t="shared" si="113"/>
        <v>publishing</v>
      </c>
      <c r="U1432" t="str">
        <f t="shared" si="114"/>
        <v>translations</v>
      </c>
    </row>
    <row r="1433" spans="1:21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b">
        <f t="shared" si="110"/>
        <v>0</v>
      </c>
      <c r="G1433" s="4" t="s">
        <v>8221</v>
      </c>
      <c r="H1433" s="4" t="s">
        <v>8224</v>
      </c>
      <c r="I1433" s="4" t="s">
        <v>8246</v>
      </c>
      <c r="J1433" s="4">
        <v>1448517816</v>
      </c>
      <c r="K1433" s="13">
        <f t="shared" si="111"/>
        <v>42334.085833333338</v>
      </c>
      <c r="L1433" s="4">
        <v>1445922216</v>
      </c>
      <c r="M1433" s="13">
        <f t="shared" si="112"/>
        <v>42304.044166666667</v>
      </c>
      <c r="N1433" s="4" t="b">
        <v>0</v>
      </c>
      <c r="O1433" s="4">
        <v>47</v>
      </c>
      <c r="P1433" s="4" t="b">
        <v>0</v>
      </c>
      <c r="Q1433" s="4" t="s">
        <v>8287</v>
      </c>
      <c r="R1433" s="17">
        <f>E1433/D1433*100</f>
        <v>31.94705882352941</v>
      </c>
      <c r="S1433">
        <f>AVERAGEIF(O:O,O1433,E:E)</f>
        <v>4347.336956521739</v>
      </c>
      <c r="T1433" t="str">
        <f t="shared" si="113"/>
        <v>publishing</v>
      </c>
      <c r="U1433" t="str">
        <f t="shared" si="114"/>
        <v>translations</v>
      </c>
    </row>
    <row r="1434" spans="1:21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b">
        <f t="shared" si="110"/>
        <v>0</v>
      </c>
      <c r="G1434" s="4" t="s">
        <v>8221</v>
      </c>
      <c r="H1434" s="4" t="s">
        <v>8224</v>
      </c>
      <c r="I1434" s="4" t="s">
        <v>8246</v>
      </c>
      <c r="J1434" s="4">
        <v>1437417828</v>
      </c>
      <c r="K1434" s="13">
        <f t="shared" si="111"/>
        <v>42205.613750000004</v>
      </c>
      <c r="L1434" s="4">
        <v>1434825828</v>
      </c>
      <c r="M1434" s="13">
        <f t="shared" si="112"/>
        <v>42175.613750000004</v>
      </c>
      <c r="N1434" s="4" t="b">
        <v>0</v>
      </c>
      <c r="O1434" s="4">
        <v>0</v>
      </c>
      <c r="P1434" s="4" t="b">
        <v>0</v>
      </c>
      <c r="Q1434" s="4" t="s">
        <v>8287</v>
      </c>
      <c r="R1434" s="17">
        <f>E1434/D1434*100</f>
        <v>0</v>
      </c>
      <c r="S1434">
        <f>AVERAGEIF(O:O,O1434,E:E)</f>
        <v>0</v>
      </c>
      <c r="T1434" t="str">
        <f t="shared" si="113"/>
        <v>publishing</v>
      </c>
      <c r="U1434" t="str">
        <f t="shared" si="114"/>
        <v>translations</v>
      </c>
    </row>
    <row r="1435" spans="1:21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b">
        <f t="shared" si="110"/>
        <v>0</v>
      </c>
      <c r="G1435" s="4" t="s">
        <v>8221</v>
      </c>
      <c r="H1435" s="4" t="s">
        <v>8237</v>
      </c>
      <c r="I1435" s="4" t="s">
        <v>8249</v>
      </c>
      <c r="J1435" s="4">
        <v>1481367600</v>
      </c>
      <c r="K1435" s="13">
        <f t="shared" si="111"/>
        <v>42714.291666666664</v>
      </c>
      <c r="L1435" s="4">
        <v>1477839675</v>
      </c>
      <c r="M1435" s="13">
        <f t="shared" si="112"/>
        <v>42673.459201388891</v>
      </c>
      <c r="N1435" s="4" t="b">
        <v>0</v>
      </c>
      <c r="O1435" s="4">
        <v>10</v>
      </c>
      <c r="P1435" s="4" t="b">
        <v>0</v>
      </c>
      <c r="Q1435" s="4" t="s">
        <v>8287</v>
      </c>
      <c r="R1435" s="17">
        <f>E1435/D1435*100</f>
        <v>6.708333333333333</v>
      </c>
      <c r="S1435">
        <f>AVERAGEIF(O:O,O1435,E:E)</f>
        <v>842.98978723404264</v>
      </c>
      <c r="T1435" t="str">
        <f t="shared" si="113"/>
        <v>publishing</v>
      </c>
      <c r="U1435" t="str">
        <f t="shared" si="114"/>
        <v>translations</v>
      </c>
    </row>
    <row r="1436" spans="1:21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b">
        <f t="shared" si="110"/>
        <v>0</v>
      </c>
      <c r="G1436" s="4" t="s">
        <v>8221</v>
      </c>
      <c r="H1436" s="4" t="s">
        <v>8232</v>
      </c>
      <c r="I1436" s="4" t="s">
        <v>8253</v>
      </c>
      <c r="J1436" s="4">
        <v>1433775600</v>
      </c>
      <c r="K1436" s="13">
        <f t="shared" si="111"/>
        <v>42163.458333333336</v>
      </c>
      <c r="L1436" s="4">
        <v>1431973478</v>
      </c>
      <c r="M1436" s="13">
        <f t="shared" si="112"/>
        <v>42142.600439814814</v>
      </c>
      <c r="N1436" s="4" t="b">
        <v>0</v>
      </c>
      <c r="O1436" s="4">
        <v>11</v>
      </c>
      <c r="P1436" s="4" t="b">
        <v>0</v>
      </c>
      <c r="Q1436" s="4" t="s">
        <v>8287</v>
      </c>
      <c r="R1436" s="17">
        <f>E1436/D1436*100</f>
        <v>9.9878048780487809</v>
      </c>
      <c r="S1436">
        <f>AVERAGEIF(O:O,O1436,E:E)</f>
        <v>1461.2</v>
      </c>
      <c r="T1436" t="str">
        <f t="shared" si="113"/>
        <v>publishing</v>
      </c>
      <c r="U1436" t="str">
        <f t="shared" si="114"/>
        <v>translations</v>
      </c>
    </row>
    <row r="1437" spans="1:21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b">
        <f t="shared" si="110"/>
        <v>0</v>
      </c>
      <c r="G1437" s="4" t="s">
        <v>8221</v>
      </c>
      <c r="H1437" s="4" t="s">
        <v>8237</v>
      </c>
      <c r="I1437" s="4" t="s">
        <v>8249</v>
      </c>
      <c r="J1437" s="4">
        <v>1444589020</v>
      </c>
      <c r="K1437" s="13">
        <f t="shared" si="111"/>
        <v>42288.613657407412</v>
      </c>
      <c r="L1437" s="4">
        <v>1441997020</v>
      </c>
      <c r="M1437" s="13">
        <f t="shared" si="112"/>
        <v>42258.613657407412</v>
      </c>
      <c r="N1437" s="4" t="b">
        <v>0</v>
      </c>
      <c r="O1437" s="4">
        <v>2</v>
      </c>
      <c r="P1437" s="4" t="b">
        <v>0</v>
      </c>
      <c r="Q1437" s="4" t="s">
        <v>8287</v>
      </c>
      <c r="R1437" s="17">
        <f>E1437/D1437*100</f>
        <v>0.1</v>
      </c>
      <c r="S1437">
        <f>AVERAGEIF(O:O,O1437,E:E)</f>
        <v>91.389593023255813</v>
      </c>
      <c r="T1437" t="str">
        <f t="shared" si="113"/>
        <v>publishing</v>
      </c>
      <c r="U1437" t="str">
        <f t="shared" si="114"/>
        <v>translations</v>
      </c>
    </row>
    <row r="1438" spans="1:21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b">
        <f t="shared" si="110"/>
        <v>0</v>
      </c>
      <c r="G1438" s="4" t="s">
        <v>8221</v>
      </c>
      <c r="H1438" s="4" t="s">
        <v>8236</v>
      </c>
      <c r="I1438" s="4" t="s">
        <v>8249</v>
      </c>
      <c r="J1438" s="4">
        <v>1456043057</v>
      </c>
      <c r="K1438" s="13">
        <f t="shared" si="111"/>
        <v>42421.183530092596</v>
      </c>
      <c r="L1438" s="4">
        <v>1453451057</v>
      </c>
      <c r="M1438" s="13">
        <f t="shared" si="112"/>
        <v>42391.183530092596</v>
      </c>
      <c r="N1438" s="4" t="b">
        <v>0</v>
      </c>
      <c r="O1438" s="4">
        <v>2</v>
      </c>
      <c r="P1438" s="4" t="b">
        <v>0</v>
      </c>
      <c r="Q1438" s="4" t="s">
        <v>8287</v>
      </c>
      <c r="R1438" s="17">
        <f>E1438/D1438*100</f>
        <v>0.77</v>
      </c>
      <c r="S1438">
        <f>AVERAGEIF(O:O,O1438,E:E)</f>
        <v>91.389593023255813</v>
      </c>
      <c r="T1438" t="str">
        <f t="shared" si="113"/>
        <v>publishing</v>
      </c>
      <c r="U1438" t="str">
        <f t="shared" si="114"/>
        <v>translations</v>
      </c>
    </row>
    <row r="1439" spans="1:21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b">
        <f t="shared" si="110"/>
        <v>0</v>
      </c>
      <c r="G1439" s="4" t="s">
        <v>8221</v>
      </c>
      <c r="H1439" s="4" t="s">
        <v>8224</v>
      </c>
      <c r="I1439" s="4" t="s">
        <v>8246</v>
      </c>
      <c r="J1439" s="4">
        <v>1405227540</v>
      </c>
      <c r="K1439" s="13">
        <f t="shared" si="111"/>
        <v>41833.040972222225</v>
      </c>
      <c r="L1439" s="4">
        <v>1402058739</v>
      </c>
      <c r="M1439" s="13">
        <f t="shared" si="112"/>
        <v>41796.365034722221</v>
      </c>
      <c r="N1439" s="4" t="b">
        <v>0</v>
      </c>
      <c r="O1439" s="4">
        <v>22</v>
      </c>
      <c r="P1439" s="4" t="b">
        <v>0</v>
      </c>
      <c r="Q1439" s="4" t="s">
        <v>8287</v>
      </c>
      <c r="R1439" s="17">
        <f>E1439/D1439*100</f>
        <v>26.900000000000002</v>
      </c>
      <c r="S1439">
        <f>AVERAGEIF(O:O,O1439,E:E)</f>
        <v>1547.9137931034484</v>
      </c>
      <c r="T1439" t="str">
        <f t="shared" si="113"/>
        <v>publishing</v>
      </c>
      <c r="U1439" t="str">
        <f t="shared" si="114"/>
        <v>translations</v>
      </c>
    </row>
    <row r="1440" spans="1:21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b">
        <f t="shared" si="110"/>
        <v>0</v>
      </c>
      <c r="G1440" s="4" t="s">
        <v>8221</v>
      </c>
      <c r="H1440" s="4" t="s">
        <v>8232</v>
      </c>
      <c r="I1440" s="4" t="s">
        <v>8253</v>
      </c>
      <c r="J1440" s="4">
        <v>1461765300</v>
      </c>
      <c r="K1440" s="13">
        <f t="shared" si="111"/>
        <v>42487.413194444445</v>
      </c>
      <c r="L1440" s="4">
        <v>1459198499</v>
      </c>
      <c r="M1440" s="13">
        <f t="shared" si="112"/>
        <v>42457.70484953704</v>
      </c>
      <c r="N1440" s="4" t="b">
        <v>0</v>
      </c>
      <c r="O1440" s="4">
        <v>8</v>
      </c>
      <c r="P1440" s="4" t="b">
        <v>0</v>
      </c>
      <c r="Q1440" s="4" t="s">
        <v>8287</v>
      </c>
      <c r="R1440" s="17">
        <f>E1440/D1440*100</f>
        <v>3</v>
      </c>
      <c r="S1440">
        <f>AVERAGEIF(O:O,O1440,E:E)</f>
        <v>570.671875</v>
      </c>
      <c r="T1440" t="str">
        <f t="shared" si="113"/>
        <v>publishing</v>
      </c>
      <c r="U1440" t="str">
        <f t="shared" si="114"/>
        <v>translations</v>
      </c>
    </row>
    <row r="1441" spans="1:21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b">
        <f t="shared" si="110"/>
        <v>0</v>
      </c>
      <c r="G1441" s="4" t="s">
        <v>8221</v>
      </c>
      <c r="H1441" s="4" t="s">
        <v>8229</v>
      </c>
      <c r="I1441" s="4" t="s">
        <v>8251</v>
      </c>
      <c r="J1441" s="4">
        <v>1425758101</v>
      </c>
      <c r="K1441" s="13">
        <f t="shared" si="111"/>
        <v>42070.663206018515</v>
      </c>
      <c r="L1441" s="4">
        <v>1423166101</v>
      </c>
      <c r="M1441" s="13">
        <f t="shared" si="112"/>
        <v>42040.663206018515</v>
      </c>
      <c r="N1441" s="4" t="b">
        <v>0</v>
      </c>
      <c r="O1441" s="4">
        <v>6</v>
      </c>
      <c r="P1441" s="4" t="b">
        <v>0</v>
      </c>
      <c r="Q1441" s="4" t="s">
        <v>8287</v>
      </c>
      <c r="R1441" s="17">
        <f>E1441/D1441*100</f>
        <v>6.6055045871559637</v>
      </c>
      <c r="S1441">
        <f>AVERAGEIF(O:O,O1441,E:E)</f>
        <v>740.04042857142861</v>
      </c>
      <c r="T1441" t="str">
        <f t="shared" si="113"/>
        <v>publishing</v>
      </c>
      <c r="U1441" t="str">
        <f t="shared" si="114"/>
        <v>translations</v>
      </c>
    </row>
    <row r="1442" spans="1:21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b">
        <f t="shared" si="110"/>
        <v>0</v>
      </c>
      <c r="G1442" s="4" t="s">
        <v>8221</v>
      </c>
      <c r="H1442" s="4" t="s">
        <v>8237</v>
      </c>
      <c r="I1442" s="4" t="s">
        <v>8249</v>
      </c>
      <c r="J1442" s="4">
        <v>1464285463</v>
      </c>
      <c r="K1442" s="13">
        <f t="shared" si="111"/>
        <v>42516.581747685188</v>
      </c>
      <c r="L1442" s="4">
        <v>1461693463</v>
      </c>
      <c r="M1442" s="13">
        <f t="shared" si="112"/>
        <v>42486.581747685188</v>
      </c>
      <c r="N1442" s="4" t="b">
        <v>0</v>
      </c>
      <c r="O1442" s="4">
        <v>1</v>
      </c>
      <c r="P1442" s="4" t="b">
        <v>0</v>
      </c>
      <c r="Q1442" s="4" t="s">
        <v>8287</v>
      </c>
      <c r="R1442" s="17">
        <f>E1442/D1442*100</f>
        <v>7.6923076923076927E-3</v>
      </c>
      <c r="S1442">
        <f>AVERAGEIF(O:O,O1442,E:E)</f>
        <v>50.223295454545458</v>
      </c>
      <c r="T1442" t="str">
        <f t="shared" si="113"/>
        <v>publishing</v>
      </c>
      <c r="U1442" t="str">
        <f t="shared" si="114"/>
        <v>translations</v>
      </c>
    </row>
    <row r="1443" spans="1:21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b">
        <f t="shared" si="110"/>
        <v>0</v>
      </c>
      <c r="G1443" s="4" t="s">
        <v>8221</v>
      </c>
      <c r="H1443" s="4" t="s">
        <v>8225</v>
      </c>
      <c r="I1443" s="4" t="s">
        <v>8247</v>
      </c>
      <c r="J1443" s="4">
        <v>1441995769</v>
      </c>
      <c r="K1443" s="13">
        <f t="shared" si="111"/>
        <v>42258.599178240744</v>
      </c>
      <c r="L1443" s="4">
        <v>1436811769</v>
      </c>
      <c r="M1443" s="13">
        <f t="shared" si="112"/>
        <v>42198.599178240744</v>
      </c>
      <c r="N1443" s="4" t="b">
        <v>0</v>
      </c>
      <c r="O1443" s="4">
        <v>3</v>
      </c>
      <c r="P1443" s="4" t="b">
        <v>0</v>
      </c>
      <c r="Q1443" s="4" t="s">
        <v>8287</v>
      </c>
      <c r="R1443" s="17">
        <f>E1443/D1443*100</f>
        <v>1.1222222222222222</v>
      </c>
      <c r="S1443">
        <f>AVERAGEIF(O:O,O1443,E:E)</f>
        <v>191.76785714285714</v>
      </c>
      <c r="T1443" t="str">
        <f t="shared" si="113"/>
        <v>publishing</v>
      </c>
      <c r="U1443" t="str">
        <f t="shared" si="114"/>
        <v>translations</v>
      </c>
    </row>
    <row r="1444" spans="1:21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b">
        <f t="shared" si="110"/>
        <v>0</v>
      </c>
      <c r="G1444" s="4" t="s">
        <v>8221</v>
      </c>
      <c r="H1444" s="4" t="s">
        <v>8224</v>
      </c>
      <c r="I1444" s="4" t="s">
        <v>8246</v>
      </c>
      <c r="J1444" s="4">
        <v>1464190158</v>
      </c>
      <c r="K1444" s="13">
        <f t="shared" si="111"/>
        <v>42515.478680555556</v>
      </c>
      <c r="L1444" s="4">
        <v>1461598158</v>
      </c>
      <c r="M1444" s="13">
        <f t="shared" si="112"/>
        <v>42485.478680555556</v>
      </c>
      <c r="N1444" s="4" t="b">
        <v>0</v>
      </c>
      <c r="O1444" s="4">
        <v>0</v>
      </c>
      <c r="P1444" s="4" t="b">
        <v>0</v>
      </c>
      <c r="Q1444" s="4" t="s">
        <v>8287</v>
      </c>
      <c r="R1444" s="17">
        <f>E1444/D1444*100</f>
        <v>0</v>
      </c>
      <c r="S1444">
        <f>AVERAGEIF(O:O,O1444,E:E)</f>
        <v>0</v>
      </c>
      <c r="T1444" t="str">
        <f t="shared" si="113"/>
        <v>publishing</v>
      </c>
      <c r="U1444" t="str">
        <f t="shared" si="114"/>
        <v>translations</v>
      </c>
    </row>
    <row r="1445" spans="1:21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b">
        <f t="shared" si="110"/>
        <v>0</v>
      </c>
      <c r="G1445" s="4" t="s">
        <v>8221</v>
      </c>
      <c r="H1445" s="4" t="s">
        <v>8230</v>
      </c>
      <c r="I1445" s="4" t="s">
        <v>8249</v>
      </c>
      <c r="J1445" s="4">
        <v>1483395209</v>
      </c>
      <c r="K1445" s="13">
        <f t="shared" si="111"/>
        <v>42737.759363425932</v>
      </c>
      <c r="L1445" s="4">
        <v>1480803209</v>
      </c>
      <c r="M1445" s="13">
        <f t="shared" si="112"/>
        <v>42707.759363425932</v>
      </c>
      <c r="N1445" s="4" t="b">
        <v>0</v>
      </c>
      <c r="O1445" s="4">
        <v>0</v>
      </c>
      <c r="P1445" s="4" t="b">
        <v>0</v>
      </c>
      <c r="Q1445" s="4" t="s">
        <v>8287</v>
      </c>
      <c r="R1445" s="17">
        <f>E1445/D1445*100</f>
        <v>0</v>
      </c>
      <c r="S1445">
        <f>AVERAGEIF(O:O,O1445,E:E)</f>
        <v>0</v>
      </c>
      <c r="T1445" t="str">
        <f t="shared" si="113"/>
        <v>publishing</v>
      </c>
      <c r="U1445" t="str">
        <f t="shared" si="114"/>
        <v>translations</v>
      </c>
    </row>
    <row r="1446" spans="1:21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b">
        <f t="shared" si="110"/>
        <v>0</v>
      </c>
      <c r="G1446" s="4" t="s">
        <v>8221</v>
      </c>
      <c r="H1446" s="4" t="s">
        <v>8236</v>
      </c>
      <c r="I1446" s="4" t="s">
        <v>8249</v>
      </c>
      <c r="J1446" s="4">
        <v>1442091462</v>
      </c>
      <c r="K1446" s="13">
        <f t="shared" si="111"/>
        <v>42259.706736111119</v>
      </c>
      <c r="L1446" s="4">
        <v>1436907462</v>
      </c>
      <c r="M1446" s="13">
        <f t="shared" si="112"/>
        <v>42199.706736111119</v>
      </c>
      <c r="N1446" s="4" t="b">
        <v>0</v>
      </c>
      <c r="O1446" s="4">
        <v>0</v>
      </c>
      <c r="P1446" s="4" t="b">
        <v>0</v>
      </c>
      <c r="Q1446" s="4" t="s">
        <v>8287</v>
      </c>
      <c r="R1446" s="17">
        <f>E1446/D1446*100</f>
        <v>0</v>
      </c>
      <c r="S1446">
        <f>AVERAGEIF(O:O,O1446,E:E)</f>
        <v>0</v>
      </c>
      <c r="T1446" t="str">
        <f t="shared" si="113"/>
        <v>publishing</v>
      </c>
      <c r="U1446" t="str">
        <f t="shared" si="114"/>
        <v>translations</v>
      </c>
    </row>
    <row r="1447" spans="1:21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b">
        <f t="shared" si="110"/>
        <v>0</v>
      </c>
      <c r="G1447" s="4" t="s">
        <v>8221</v>
      </c>
      <c r="H1447" s="4" t="s">
        <v>8236</v>
      </c>
      <c r="I1447" s="4" t="s">
        <v>8249</v>
      </c>
      <c r="J1447" s="4">
        <v>1434286855</v>
      </c>
      <c r="K1447" s="13">
        <f t="shared" si="111"/>
        <v>42169.375636574077</v>
      </c>
      <c r="L1447" s="4">
        <v>1431694855</v>
      </c>
      <c r="M1447" s="13">
        <f t="shared" si="112"/>
        <v>42139.375636574077</v>
      </c>
      <c r="N1447" s="4" t="b">
        <v>0</v>
      </c>
      <c r="O1447" s="4">
        <v>0</v>
      </c>
      <c r="P1447" s="4" t="b">
        <v>0</v>
      </c>
      <c r="Q1447" s="4" t="s">
        <v>8287</v>
      </c>
      <c r="R1447" s="17">
        <f>E1447/D1447*100</f>
        <v>0</v>
      </c>
      <c r="S1447">
        <f>AVERAGEIF(O:O,O1447,E:E)</f>
        <v>0</v>
      </c>
      <c r="T1447" t="str">
        <f t="shared" si="113"/>
        <v>publishing</v>
      </c>
      <c r="U1447" t="str">
        <f t="shared" si="114"/>
        <v>translations</v>
      </c>
    </row>
    <row r="1448" spans="1:21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b">
        <f t="shared" si="110"/>
        <v>0</v>
      </c>
      <c r="G1448" s="4" t="s">
        <v>8221</v>
      </c>
      <c r="H1448" s="4" t="s">
        <v>8237</v>
      </c>
      <c r="I1448" s="4" t="s">
        <v>8249</v>
      </c>
      <c r="J1448" s="4">
        <v>1461235478</v>
      </c>
      <c r="K1448" s="13">
        <f t="shared" si="111"/>
        <v>42481.280995370376</v>
      </c>
      <c r="L1448" s="4">
        <v>1459507478</v>
      </c>
      <c r="M1448" s="13">
        <f t="shared" si="112"/>
        <v>42461.280995370376</v>
      </c>
      <c r="N1448" s="4" t="b">
        <v>0</v>
      </c>
      <c r="O1448" s="4">
        <v>0</v>
      </c>
      <c r="P1448" s="4" t="b">
        <v>0</v>
      </c>
      <c r="Q1448" s="4" t="s">
        <v>8287</v>
      </c>
      <c r="R1448" s="17">
        <f>E1448/D1448*100</f>
        <v>0</v>
      </c>
      <c r="S1448">
        <f>AVERAGEIF(O:O,O1448,E:E)</f>
        <v>0</v>
      </c>
      <c r="T1448" t="str">
        <f t="shared" si="113"/>
        <v>publishing</v>
      </c>
      <c r="U1448" t="str">
        <f t="shared" si="114"/>
        <v>translations</v>
      </c>
    </row>
    <row r="1449" spans="1:21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b">
        <f t="shared" si="110"/>
        <v>0</v>
      </c>
      <c r="G1449" s="4" t="s">
        <v>8221</v>
      </c>
      <c r="H1449" s="4" t="s">
        <v>8224</v>
      </c>
      <c r="I1449" s="4" t="s">
        <v>8246</v>
      </c>
      <c r="J1449" s="4">
        <v>1467999134</v>
      </c>
      <c r="K1449" s="13">
        <f t="shared" si="111"/>
        <v>42559.564050925932</v>
      </c>
      <c r="L1449" s="4">
        <v>1465407134</v>
      </c>
      <c r="M1449" s="13">
        <f t="shared" si="112"/>
        <v>42529.564050925932</v>
      </c>
      <c r="N1449" s="4" t="b">
        <v>0</v>
      </c>
      <c r="O1449" s="4">
        <v>3</v>
      </c>
      <c r="P1449" s="4" t="b">
        <v>0</v>
      </c>
      <c r="Q1449" s="4" t="s">
        <v>8287</v>
      </c>
      <c r="R1449" s="17">
        <f>E1449/D1449*100</f>
        <v>1.4999999999999999E-2</v>
      </c>
      <c r="S1449">
        <f>AVERAGEIF(O:O,O1449,E:E)</f>
        <v>191.76785714285714</v>
      </c>
      <c r="T1449" t="str">
        <f t="shared" si="113"/>
        <v>publishing</v>
      </c>
      <c r="U1449" t="str">
        <f t="shared" si="114"/>
        <v>translations</v>
      </c>
    </row>
    <row r="1450" spans="1:21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b">
        <f t="shared" si="110"/>
        <v>0</v>
      </c>
      <c r="G1450" s="4" t="s">
        <v>8221</v>
      </c>
      <c r="H1450" s="4" t="s">
        <v>8226</v>
      </c>
      <c r="I1450" s="4" t="s">
        <v>8248</v>
      </c>
      <c r="J1450" s="4">
        <v>1432272300</v>
      </c>
      <c r="K1450" s="13">
        <f t="shared" si="111"/>
        <v>42146.059027777781</v>
      </c>
      <c r="L1450" s="4">
        <v>1429655318</v>
      </c>
      <c r="M1450" s="13">
        <f t="shared" si="112"/>
        <v>42115.769884259258</v>
      </c>
      <c r="N1450" s="4" t="b">
        <v>0</v>
      </c>
      <c r="O1450" s="4">
        <v>0</v>
      </c>
      <c r="P1450" s="4" t="b">
        <v>0</v>
      </c>
      <c r="Q1450" s="4" t="s">
        <v>8287</v>
      </c>
      <c r="R1450" s="17">
        <f>E1450/D1450*100</f>
        <v>0</v>
      </c>
      <c r="S1450">
        <f>AVERAGEIF(O:O,O1450,E:E)</f>
        <v>0</v>
      </c>
      <c r="T1450" t="str">
        <f t="shared" si="113"/>
        <v>publishing</v>
      </c>
      <c r="U1450" t="str">
        <f t="shared" si="114"/>
        <v>translations</v>
      </c>
    </row>
    <row r="1451" spans="1:21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b">
        <f t="shared" si="110"/>
        <v>0</v>
      </c>
      <c r="G1451" s="4" t="s">
        <v>8221</v>
      </c>
      <c r="H1451" s="4" t="s">
        <v>8224</v>
      </c>
      <c r="I1451" s="4" t="s">
        <v>8246</v>
      </c>
      <c r="J1451" s="4">
        <v>1431286105</v>
      </c>
      <c r="K1451" s="13">
        <f t="shared" si="111"/>
        <v>42134.644733796296</v>
      </c>
      <c r="L1451" s="4">
        <v>1427138905</v>
      </c>
      <c r="M1451" s="13">
        <f t="shared" si="112"/>
        <v>42086.644733796296</v>
      </c>
      <c r="N1451" s="4" t="b">
        <v>0</v>
      </c>
      <c r="O1451" s="4">
        <v>0</v>
      </c>
      <c r="P1451" s="4" t="b">
        <v>0</v>
      </c>
      <c r="Q1451" s="4" t="s">
        <v>8287</v>
      </c>
      <c r="R1451" s="17">
        <f>E1451/D1451*100</f>
        <v>0</v>
      </c>
      <c r="S1451">
        <f>AVERAGEIF(O:O,O1451,E:E)</f>
        <v>0</v>
      </c>
      <c r="T1451" t="str">
        <f t="shared" si="113"/>
        <v>publishing</v>
      </c>
      <c r="U1451" t="str">
        <f t="shared" si="114"/>
        <v>translations</v>
      </c>
    </row>
    <row r="1452" spans="1:21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b">
        <f t="shared" si="110"/>
        <v>0</v>
      </c>
      <c r="G1452" s="4" t="s">
        <v>8221</v>
      </c>
      <c r="H1452" s="4" t="s">
        <v>8224</v>
      </c>
      <c r="I1452" s="4" t="s">
        <v>8246</v>
      </c>
      <c r="J1452" s="4">
        <v>1455941197</v>
      </c>
      <c r="K1452" s="13">
        <f t="shared" si="111"/>
        <v>42420.004594907405</v>
      </c>
      <c r="L1452" s="4">
        <v>1453349197</v>
      </c>
      <c r="M1452" s="13">
        <f t="shared" si="112"/>
        <v>42390.004594907405</v>
      </c>
      <c r="N1452" s="4" t="b">
        <v>0</v>
      </c>
      <c r="O1452" s="4">
        <v>1</v>
      </c>
      <c r="P1452" s="4" t="b">
        <v>0</v>
      </c>
      <c r="Q1452" s="4" t="s">
        <v>8287</v>
      </c>
      <c r="R1452" s="17">
        <f>E1452/D1452*100</f>
        <v>1E-3</v>
      </c>
      <c r="S1452">
        <f>AVERAGEIF(O:O,O1452,E:E)</f>
        <v>50.223295454545458</v>
      </c>
      <c r="T1452" t="str">
        <f t="shared" si="113"/>
        <v>publishing</v>
      </c>
      <c r="U1452" t="str">
        <f t="shared" si="114"/>
        <v>translations</v>
      </c>
    </row>
    <row r="1453" spans="1:21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b">
        <f t="shared" si="110"/>
        <v>0</v>
      </c>
      <c r="G1453" s="4" t="s">
        <v>8220</v>
      </c>
      <c r="H1453" s="4" t="s">
        <v>8224</v>
      </c>
      <c r="I1453" s="4" t="s">
        <v>8246</v>
      </c>
      <c r="J1453" s="4">
        <v>1416355259</v>
      </c>
      <c r="K1453" s="13">
        <f t="shared" si="111"/>
        <v>41961.834016203706</v>
      </c>
      <c r="L1453" s="4">
        <v>1413759659</v>
      </c>
      <c r="M1453" s="13">
        <f t="shared" si="112"/>
        <v>41931.792349537041</v>
      </c>
      <c r="N1453" s="4" t="b">
        <v>0</v>
      </c>
      <c r="O1453" s="4">
        <v>2</v>
      </c>
      <c r="P1453" s="4" t="b">
        <v>0</v>
      </c>
      <c r="Q1453" s="4" t="s">
        <v>8287</v>
      </c>
      <c r="R1453" s="17">
        <f>E1453/D1453*100</f>
        <v>1.0554089709762533E-2</v>
      </c>
      <c r="S1453">
        <f>AVERAGEIF(O:O,O1453,E:E)</f>
        <v>91.389593023255813</v>
      </c>
      <c r="T1453" t="str">
        <f t="shared" si="113"/>
        <v>publishing</v>
      </c>
      <c r="U1453" t="str">
        <f t="shared" si="114"/>
        <v>translations</v>
      </c>
    </row>
    <row r="1454" spans="1:21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b">
        <f t="shared" si="110"/>
        <v>0</v>
      </c>
      <c r="G1454" s="4" t="s">
        <v>8220</v>
      </c>
      <c r="H1454" s="4" t="s">
        <v>8224</v>
      </c>
      <c r="I1454" s="4" t="s">
        <v>8246</v>
      </c>
      <c r="J1454" s="4">
        <v>1406566363</v>
      </c>
      <c r="K1454" s="13">
        <f t="shared" si="111"/>
        <v>41848.536608796298</v>
      </c>
      <c r="L1454" s="4">
        <v>1403974363</v>
      </c>
      <c r="M1454" s="13">
        <f t="shared" si="112"/>
        <v>41818.536608796298</v>
      </c>
      <c r="N1454" s="4" t="b">
        <v>0</v>
      </c>
      <c r="O1454" s="4">
        <v>0</v>
      </c>
      <c r="P1454" s="4" t="b">
        <v>0</v>
      </c>
      <c r="Q1454" s="4" t="s">
        <v>8287</v>
      </c>
      <c r="R1454" s="17">
        <f>E1454/D1454*100</f>
        <v>0</v>
      </c>
      <c r="S1454">
        <f>AVERAGEIF(O:O,O1454,E:E)</f>
        <v>0</v>
      </c>
      <c r="T1454" t="str">
        <f t="shared" si="113"/>
        <v>publishing</v>
      </c>
      <c r="U1454" t="str">
        <f t="shared" si="114"/>
        <v>translations</v>
      </c>
    </row>
    <row r="1455" spans="1:21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b">
        <f t="shared" si="110"/>
        <v>0</v>
      </c>
      <c r="G1455" s="4" t="s">
        <v>8220</v>
      </c>
      <c r="H1455" s="4" t="s">
        <v>8230</v>
      </c>
      <c r="I1455" s="4" t="s">
        <v>8249</v>
      </c>
      <c r="J1455" s="4">
        <v>1492270947</v>
      </c>
      <c r="K1455" s="13">
        <f t="shared" si="111"/>
        <v>42840.487812500003</v>
      </c>
      <c r="L1455" s="4">
        <v>1488386547</v>
      </c>
      <c r="M1455" s="13">
        <f t="shared" si="112"/>
        <v>42795.529479166667</v>
      </c>
      <c r="N1455" s="4" t="b">
        <v>0</v>
      </c>
      <c r="O1455" s="4">
        <v>0</v>
      </c>
      <c r="P1455" s="4" t="b">
        <v>0</v>
      </c>
      <c r="Q1455" s="4" t="s">
        <v>8287</v>
      </c>
      <c r="R1455" s="17">
        <f>E1455/D1455*100</f>
        <v>0</v>
      </c>
      <c r="S1455">
        <f>AVERAGEIF(O:O,O1455,E:E)</f>
        <v>0</v>
      </c>
      <c r="T1455" t="str">
        <f t="shared" si="113"/>
        <v>publishing</v>
      </c>
      <c r="U1455" t="str">
        <f t="shared" si="114"/>
        <v>translations</v>
      </c>
    </row>
    <row r="1456" spans="1:21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b">
        <f t="shared" si="110"/>
        <v>0</v>
      </c>
      <c r="G1456" s="4" t="s">
        <v>8220</v>
      </c>
      <c r="H1456" s="4" t="s">
        <v>8227</v>
      </c>
      <c r="I1456" s="4" t="s">
        <v>8249</v>
      </c>
      <c r="J1456" s="4">
        <v>1461535140</v>
      </c>
      <c r="K1456" s="13">
        <f t="shared" si="111"/>
        <v>42484.749305555561</v>
      </c>
      <c r="L1456" s="4">
        <v>1459716480</v>
      </c>
      <c r="M1456" s="13">
        <f t="shared" si="112"/>
        <v>42463.700000000004</v>
      </c>
      <c r="N1456" s="4" t="b">
        <v>0</v>
      </c>
      <c r="O1456" s="4">
        <v>1</v>
      </c>
      <c r="P1456" s="4" t="b">
        <v>0</v>
      </c>
      <c r="Q1456" s="4" t="s">
        <v>8287</v>
      </c>
      <c r="R1456" s="17">
        <f>E1456/D1456*100</f>
        <v>0.85714285714285721</v>
      </c>
      <c r="S1456">
        <f>AVERAGEIF(O:O,O1456,E:E)</f>
        <v>50.223295454545458</v>
      </c>
      <c r="T1456" t="str">
        <f t="shared" si="113"/>
        <v>publishing</v>
      </c>
      <c r="U1456" t="str">
        <f t="shared" si="114"/>
        <v>translations</v>
      </c>
    </row>
    <row r="1457" spans="1:21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b">
        <f t="shared" si="110"/>
        <v>0</v>
      </c>
      <c r="G1457" s="4" t="s">
        <v>8220</v>
      </c>
      <c r="H1457" s="4" t="s">
        <v>8224</v>
      </c>
      <c r="I1457" s="4" t="s">
        <v>8246</v>
      </c>
      <c r="J1457" s="4">
        <v>1409924340</v>
      </c>
      <c r="K1457" s="13">
        <f t="shared" si="111"/>
        <v>41887.402083333334</v>
      </c>
      <c r="L1457" s="4">
        <v>1405181320</v>
      </c>
      <c r="M1457" s="13">
        <f t="shared" si="112"/>
        <v>41832.506018518521</v>
      </c>
      <c r="N1457" s="4" t="b">
        <v>0</v>
      </c>
      <c r="O1457" s="4">
        <v>7</v>
      </c>
      <c r="P1457" s="4" t="b">
        <v>0</v>
      </c>
      <c r="Q1457" s="4" t="s">
        <v>8287</v>
      </c>
      <c r="R1457" s="17">
        <f>E1457/D1457*100</f>
        <v>10.5</v>
      </c>
      <c r="S1457">
        <f>AVERAGEIF(O:O,O1457,E:E)</f>
        <v>705.95522388059703</v>
      </c>
      <c r="T1457" t="str">
        <f t="shared" si="113"/>
        <v>publishing</v>
      </c>
      <c r="U1457" t="str">
        <f t="shared" si="114"/>
        <v>translations</v>
      </c>
    </row>
    <row r="1458" spans="1:21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b">
        <f t="shared" si="110"/>
        <v>0</v>
      </c>
      <c r="G1458" s="4" t="s">
        <v>8220</v>
      </c>
      <c r="H1458" s="4" t="s">
        <v>8237</v>
      </c>
      <c r="I1458" s="4" t="s">
        <v>8249</v>
      </c>
      <c r="J1458" s="4">
        <v>1483459365</v>
      </c>
      <c r="K1458" s="13">
        <f t="shared" si="111"/>
        <v>42738.501909722225</v>
      </c>
      <c r="L1458" s="4">
        <v>1480867365</v>
      </c>
      <c r="M1458" s="13">
        <f t="shared" si="112"/>
        <v>42708.501909722225</v>
      </c>
      <c r="N1458" s="4" t="b">
        <v>0</v>
      </c>
      <c r="O1458" s="4">
        <v>3</v>
      </c>
      <c r="P1458" s="4" t="b">
        <v>0</v>
      </c>
      <c r="Q1458" s="4" t="s">
        <v>8287</v>
      </c>
      <c r="R1458" s="17">
        <f>E1458/D1458*100</f>
        <v>2.9000000000000004</v>
      </c>
      <c r="S1458">
        <f>AVERAGEIF(O:O,O1458,E:E)</f>
        <v>191.76785714285714</v>
      </c>
      <c r="T1458" t="str">
        <f t="shared" si="113"/>
        <v>publishing</v>
      </c>
      <c r="U1458" t="str">
        <f t="shared" si="114"/>
        <v>translations</v>
      </c>
    </row>
    <row r="1459" spans="1:21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b">
        <f t="shared" si="110"/>
        <v>0</v>
      </c>
      <c r="G1459" s="4" t="s">
        <v>8220</v>
      </c>
      <c r="H1459" s="4" t="s">
        <v>8224</v>
      </c>
      <c r="I1459" s="4" t="s">
        <v>8246</v>
      </c>
      <c r="J1459" s="4">
        <v>1447281044</v>
      </c>
      <c r="K1459" s="13">
        <f t="shared" si="111"/>
        <v>42319.771342592598</v>
      </c>
      <c r="L1459" s="4">
        <v>1444685444</v>
      </c>
      <c r="M1459" s="13">
        <f t="shared" si="112"/>
        <v>42289.729675925926</v>
      </c>
      <c r="N1459" s="4" t="b">
        <v>0</v>
      </c>
      <c r="O1459" s="4">
        <v>0</v>
      </c>
      <c r="P1459" s="4" t="b">
        <v>0</v>
      </c>
      <c r="Q1459" s="4" t="s">
        <v>8287</v>
      </c>
      <c r="R1459" s="17">
        <f>E1459/D1459*100</f>
        <v>0</v>
      </c>
      <c r="S1459">
        <f>AVERAGEIF(O:O,O1459,E:E)</f>
        <v>0</v>
      </c>
      <c r="T1459" t="str">
        <f t="shared" si="113"/>
        <v>publishing</v>
      </c>
      <c r="U1459" t="str">
        <f t="shared" si="114"/>
        <v>translations</v>
      </c>
    </row>
    <row r="1460" spans="1:21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b">
        <f t="shared" si="110"/>
        <v>0</v>
      </c>
      <c r="G1460" s="4" t="s">
        <v>8220</v>
      </c>
      <c r="H1460" s="4" t="s">
        <v>8224</v>
      </c>
      <c r="I1460" s="4" t="s">
        <v>8246</v>
      </c>
      <c r="J1460" s="4">
        <v>1407729600</v>
      </c>
      <c r="K1460" s="13">
        <f t="shared" si="111"/>
        <v>41862</v>
      </c>
      <c r="L1460" s="4">
        <v>1405097760</v>
      </c>
      <c r="M1460" s="13">
        <f t="shared" si="112"/>
        <v>41831.538888888892</v>
      </c>
      <c r="N1460" s="4" t="b">
        <v>0</v>
      </c>
      <c r="O1460" s="4">
        <v>0</v>
      </c>
      <c r="P1460" s="4" t="b">
        <v>0</v>
      </c>
      <c r="Q1460" s="4" t="s">
        <v>8287</v>
      </c>
      <c r="R1460" s="17">
        <f>E1460/D1460*100</f>
        <v>0</v>
      </c>
      <c r="S1460">
        <f>AVERAGEIF(O:O,O1460,E:E)</f>
        <v>0</v>
      </c>
      <c r="T1460" t="str">
        <f t="shared" si="113"/>
        <v>publishing</v>
      </c>
      <c r="U1460" t="str">
        <f t="shared" si="114"/>
        <v>translations</v>
      </c>
    </row>
    <row r="1461" spans="1:21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b">
        <f t="shared" si="110"/>
        <v>0</v>
      </c>
      <c r="G1461" s="4" t="s">
        <v>8220</v>
      </c>
      <c r="H1461" s="4" t="s">
        <v>8232</v>
      </c>
      <c r="I1461" s="4" t="s">
        <v>8253</v>
      </c>
      <c r="J1461" s="4">
        <v>1449077100</v>
      </c>
      <c r="K1461" s="13">
        <f t="shared" si="111"/>
        <v>42340.559027777781</v>
      </c>
      <c r="L1461" s="4">
        <v>1446612896</v>
      </c>
      <c r="M1461" s="13">
        <f t="shared" si="112"/>
        <v>42312.038148148153</v>
      </c>
      <c r="N1461" s="4" t="b">
        <v>0</v>
      </c>
      <c r="O1461" s="4">
        <v>0</v>
      </c>
      <c r="P1461" s="4" t="b">
        <v>0</v>
      </c>
      <c r="Q1461" s="4" t="s">
        <v>8287</v>
      </c>
      <c r="R1461" s="17">
        <f>E1461/D1461*100</f>
        <v>0</v>
      </c>
      <c r="S1461">
        <f>AVERAGEIF(O:O,O1461,E:E)</f>
        <v>0</v>
      </c>
      <c r="T1461" t="str">
        <f t="shared" si="113"/>
        <v>publishing</v>
      </c>
      <c r="U1461" t="str">
        <f t="shared" si="114"/>
        <v>translations</v>
      </c>
    </row>
    <row r="1462" spans="1:21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b">
        <f t="shared" si="110"/>
        <v>0</v>
      </c>
      <c r="G1462" s="4" t="s">
        <v>8220</v>
      </c>
      <c r="H1462" s="4" t="s">
        <v>8224</v>
      </c>
      <c r="I1462" s="4" t="s">
        <v>8246</v>
      </c>
      <c r="J1462" s="4">
        <v>1417391100</v>
      </c>
      <c r="K1462" s="13">
        <f t="shared" si="111"/>
        <v>41973.822916666664</v>
      </c>
      <c r="L1462" s="4">
        <v>1412371898</v>
      </c>
      <c r="M1462" s="13">
        <f t="shared" si="112"/>
        <v>41915.730300925927</v>
      </c>
      <c r="N1462" s="4" t="b">
        <v>0</v>
      </c>
      <c r="O1462" s="4">
        <v>0</v>
      </c>
      <c r="P1462" s="4" t="b">
        <v>0</v>
      </c>
      <c r="Q1462" s="4" t="s">
        <v>8287</v>
      </c>
      <c r="R1462" s="17">
        <f>E1462/D1462*100</f>
        <v>0</v>
      </c>
      <c r="S1462">
        <f>AVERAGEIF(O:O,O1462,E:E)</f>
        <v>0</v>
      </c>
      <c r="T1462" t="str">
        <f t="shared" si="113"/>
        <v>publishing</v>
      </c>
      <c r="U1462" t="str">
        <f t="shared" si="114"/>
        <v>translations</v>
      </c>
    </row>
    <row r="1463" spans="1:21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tr">
        <f t="shared" si="110"/>
        <v>successful</v>
      </c>
      <c r="G1463" s="4" t="s">
        <v>8219</v>
      </c>
      <c r="H1463" s="4" t="s">
        <v>8224</v>
      </c>
      <c r="I1463" s="4" t="s">
        <v>8246</v>
      </c>
      <c r="J1463" s="4">
        <v>1413849600</v>
      </c>
      <c r="K1463" s="13">
        <f t="shared" si="111"/>
        <v>41932.833333333336</v>
      </c>
      <c r="L1463" s="4">
        <v>1410967754</v>
      </c>
      <c r="M1463" s="13">
        <f t="shared" si="112"/>
        <v>41899.478634259263</v>
      </c>
      <c r="N1463" s="4" t="b">
        <v>1</v>
      </c>
      <c r="O1463" s="4">
        <v>340</v>
      </c>
      <c r="P1463" s="4" t="b">
        <v>1</v>
      </c>
      <c r="Q1463" s="4" t="s">
        <v>8288</v>
      </c>
      <c r="R1463" s="17">
        <f>E1463/D1463*100</f>
        <v>101.24459999999999</v>
      </c>
      <c r="S1463">
        <f>AVERAGEIF(O:O,O1463,E:E)</f>
        <v>24237.126666666667</v>
      </c>
      <c r="T1463" t="str">
        <f t="shared" si="113"/>
        <v>publishing</v>
      </c>
      <c r="U1463" t="str">
        <f t="shared" si="114"/>
        <v>radio &amp; podcasts</v>
      </c>
    </row>
    <row r="1464" spans="1:21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tr">
        <f t="shared" si="110"/>
        <v>successful</v>
      </c>
      <c r="G1464" s="4" t="s">
        <v>8219</v>
      </c>
      <c r="H1464" s="4" t="s">
        <v>8224</v>
      </c>
      <c r="I1464" s="4" t="s">
        <v>8246</v>
      </c>
      <c r="J1464" s="4">
        <v>1365609271</v>
      </c>
      <c r="K1464" s="13">
        <f t="shared" si="111"/>
        <v>41374.496192129634</v>
      </c>
      <c r="L1464" s="4">
        <v>1363017271</v>
      </c>
      <c r="M1464" s="13">
        <f t="shared" si="112"/>
        <v>41344.496192129634</v>
      </c>
      <c r="N1464" s="4" t="b">
        <v>1</v>
      </c>
      <c r="O1464" s="4">
        <v>150</v>
      </c>
      <c r="P1464" s="4" t="b">
        <v>1</v>
      </c>
      <c r="Q1464" s="4" t="s">
        <v>8288</v>
      </c>
      <c r="R1464" s="17">
        <f>E1464/D1464*100</f>
        <v>108.5175</v>
      </c>
      <c r="S1464">
        <f>AVERAGEIF(O:O,O1464,E:E)</f>
        <v>12890.206</v>
      </c>
      <c r="T1464" t="str">
        <f t="shared" si="113"/>
        <v>publishing</v>
      </c>
      <c r="U1464" t="str">
        <f t="shared" si="114"/>
        <v>radio &amp; podcasts</v>
      </c>
    </row>
    <row r="1465" spans="1:21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tr">
        <f t="shared" si="110"/>
        <v>successful</v>
      </c>
      <c r="G1465" s="4" t="s">
        <v>8219</v>
      </c>
      <c r="H1465" s="4" t="s">
        <v>8224</v>
      </c>
      <c r="I1465" s="4" t="s">
        <v>8246</v>
      </c>
      <c r="J1465" s="4">
        <v>1365367938</v>
      </c>
      <c r="K1465" s="13">
        <f t="shared" si="111"/>
        <v>41371.702986111115</v>
      </c>
      <c r="L1465" s="4">
        <v>1361483538</v>
      </c>
      <c r="M1465" s="13">
        <f t="shared" si="112"/>
        <v>41326.744652777779</v>
      </c>
      <c r="N1465" s="4" t="b">
        <v>1</v>
      </c>
      <c r="O1465" s="4">
        <v>25</v>
      </c>
      <c r="P1465" s="4" t="b">
        <v>1</v>
      </c>
      <c r="Q1465" s="4" t="s">
        <v>8288</v>
      </c>
      <c r="R1465" s="17">
        <f>E1465/D1465*100</f>
        <v>147.66666666666666</v>
      </c>
      <c r="S1465">
        <f>AVERAGEIF(O:O,O1465,E:E)</f>
        <v>1634.83275</v>
      </c>
      <c r="T1465" t="str">
        <f t="shared" si="113"/>
        <v>publishing</v>
      </c>
      <c r="U1465" t="str">
        <f t="shared" si="114"/>
        <v>radio &amp; podcasts</v>
      </c>
    </row>
    <row r="1466" spans="1:21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tr">
        <f t="shared" si="110"/>
        <v>successful</v>
      </c>
      <c r="G1466" s="4" t="s">
        <v>8219</v>
      </c>
      <c r="H1466" s="4" t="s">
        <v>8224</v>
      </c>
      <c r="I1466" s="4" t="s">
        <v>8246</v>
      </c>
      <c r="J1466" s="4">
        <v>1361029958</v>
      </c>
      <c r="K1466" s="13">
        <f t="shared" si="111"/>
        <v>41321.494884259264</v>
      </c>
      <c r="L1466" s="4">
        <v>1358437958</v>
      </c>
      <c r="M1466" s="13">
        <f t="shared" si="112"/>
        <v>41291.494884259264</v>
      </c>
      <c r="N1466" s="4" t="b">
        <v>1</v>
      </c>
      <c r="O1466" s="4">
        <v>234</v>
      </c>
      <c r="P1466" s="4" t="b">
        <v>1</v>
      </c>
      <c r="Q1466" s="4" t="s">
        <v>8288</v>
      </c>
      <c r="R1466" s="17">
        <f>E1466/D1466*100</f>
        <v>163.19999999999999</v>
      </c>
      <c r="S1466">
        <f>AVERAGEIF(O:O,O1466,E:E)</f>
        <v>12048.5</v>
      </c>
      <c r="T1466" t="str">
        <f t="shared" si="113"/>
        <v>publishing</v>
      </c>
      <c r="U1466" t="str">
        <f t="shared" si="114"/>
        <v>radio &amp; podcasts</v>
      </c>
    </row>
    <row r="1467" spans="1:21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tr">
        <f t="shared" si="110"/>
        <v>successful</v>
      </c>
      <c r="G1467" s="4" t="s">
        <v>8219</v>
      </c>
      <c r="H1467" s="4" t="s">
        <v>8224</v>
      </c>
      <c r="I1467" s="4" t="s">
        <v>8246</v>
      </c>
      <c r="J1467" s="4">
        <v>1332385200</v>
      </c>
      <c r="K1467" s="13">
        <f t="shared" si="111"/>
        <v>40989.958333333336</v>
      </c>
      <c r="L1467" s="4">
        <v>1329759452</v>
      </c>
      <c r="M1467" s="13">
        <f t="shared" si="112"/>
        <v>40959.567731481482</v>
      </c>
      <c r="N1467" s="4" t="b">
        <v>1</v>
      </c>
      <c r="O1467" s="4">
        <v>2602</v>
      </c>
      <c r="P1467" s="4" t="b">
        <v>1</v>
      </c>
      <c r="Q1467" s="4" t="s">
        <v>8288</v>
      </c>
      <c r="R1467" s="17">
        <f>E1467/D1467*100</f>
        <v>456.41449999999998</v>
      </c>
      <c r="S1467">
        <f>AVERAGEIF(O:O,O1467,E:E)</f>
        <v>136924.35</v>
      </c>
      <c r="T1467" t="str">
        <f t="shared" si="113"/>
        <v>publishing</v>
      </c>
      <c r="U1467" t="str">
        <f t="shared" si="114"/>
        <v>radio &amp; podcasts</v>
      </c>
    </row>
    <row r="1468" spans="1:21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tr">
        <f t="shared" si="110"/>
        <v>successful</v>
      </c>
      <c r="G1468" s="4" t="s">
        <v>8219</v>
      </c>
      <c r="H1468" s="4" t="s">
        <v>8224</v>
      </c>
      <c r="I1468" s="4" t="s">
        <v>8246</v>
      </c>
      <c r="J1468" s="4">
        <v>1452574800</v>
      </c>
      <c r="K1468" s="13">
        <f t="shared" si="111"/>
        <v>42381.041666666664</v>
      </c>
      <c r="L1468" s="4">
        <v>1449029266</v>
      </c>
      <c r="M1468" s="13">
        <f t="shared" si="112"/>
        <v>42340.005393518521</v>
      </c>
      <c r="N1468" s="4" t="b">
        <v>1</v>
      </c>
      <c r="O1468" s="4">
        <v>248</v>
      </c>
      <c r="P1468" s="4" t="b">
        <v>1</v>
      </c>
      <c r="Q1468" s="4" t="s">
        <v>8288</v>
      </c>
      <c r="R1468" s="17">
        <f>E1468/D1468*100</f>
        <v>107.87731249999999</v>
      </c>
      <c r="S1468">
        <f>AVERAGEIF(O:O,O1468,E:E)</f>
        <v>28832.184999999998</v>
      </c>
      <c r="T1468" t="str">
        <f t="shared" si="113"/>
        <v>publishing</v>
      </c>
      <c r="U1468" t="str">
        <f t="shared" si="114"/>
        <v>radio &amp; podcasts</v>
      </c>
    </row>
    <row r="1469" spans="1:21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tr">
        <f t="shared" si="110"/>
        <v>successful</v>
      </c>
      <c r="G1469" s="4" t="s">
        <v>8219</v>
      </c>
      <c r="H1469" s="4" t="s">
        <v>8224</v>
      </c>
      <c r="I1469" s="4" t="s">
        <v>8246</v>
      </c>
      <c r="J1469" s="4">
        <v>1332699285</v>
      </c>
      <c r="K1469" s="13">
        <f t="shared" si="111"/>
        <v>40993.593576388892</v>
      </c>
      <c r="L1469" s="4">
        <v>1327518885</v>
      </c>
      <c r="M1469" s="13">
        <f t="shared" si="112"/>
        <v>40933.635243055556</v>
      </c>
      <c r="N1469" s="4" t="b">
        <v>1</v>
      </c>
      <c r="O1469" s="4">
        <v>600</v>
      </c>
      <c r="P1469" s="4" t="b">
        <v>1</v>
      </c>
      <c r="Q1469" s="4" t="s">
        <v>8288</v>
      </c>
      <c r="R1469" s="17">
        <f>E1469/D1469*100</f>
        <v>115.08</v>
      </c>
      <c r="S1469">
        <f>AVERAGEIF(O:O,O1469,E:E)</f>
        <v>46032</v>
      </c>
      <c r="T1469" t="str">
        <f t="shared" si="113"/>
        <v>publishing</v>
      </c>
      <c r="U1469" t="str">
        <f t="shared" si="114"/>
        <v>radio &amp; podcasts</v>
      </c>
    </row>
    <row r="1470" spans="1:21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tr">
        <f t="shared" si="110"/>
        <v>successful</v>
      </c>
      <c r="G1470" s="4" t="s">
        <v>8219</v>
      </c>
      <c r="H1470" s="4" t="s">
        <v>8224</v>
      </c>
      <c r="I1470" s="4" t="s">
        <v>8246</v>
      </c>
      <c r="J1470" s="4">
        <v>1307838049</v>
      </c>
      <c r="K1470" s="13">
        <f t="shared" si="111"/>
        <v>40705.847789351858</v>
      </c>
      <c r="L1470" s="4">
        <v>1302654049</v>
      </c>
      <c r="M1470" s="13">
        <f t="shared" si="112"/>
        <v>40645.847789351858</v>
      </c>
      <c r="N1470" s="4" t="b">
        <v>1</v>
      </c>
      <c r="O1470" s="4">
        <v>293</v>
      </c>
      <c r="P1470" s="4" t="b">
        <v>1</v>
      </c>
      <c r="Q1470" s="4" t="s">
        <v>8288</v>
      </c>
      <c r="R1470" s="17">
        <f>E1470/D1470*100</f>
        <v>102.36842105263158</v>
      </c>
      <c r="S1470">
        <f>AVERAGEIF(O:O,O1470,E:E)</f>
        <v>9725</v>
      </c>
      <c r="T1470" t="str">
        <f t="shared" si="113"/>
        <v>publishing</v>
      </c>
      <c r="U1470" t="str">
        <f t="shared" si="114"/>
        <v>radio &amp; podcasts</v>
      </c>
    </row>
    <row r="1471" spans="1:21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tr">
        <f t="shared" si="110"/>
        <v>successful</v>
      </c>
      <c r="G1471" s="4" t="s">
        <v>8219</v>
      </c>
      <c r="H1471" s="4" t="s">
        <v>8224</v>
      </c>
      <c r="I1471" s="4" t="s">
        <v>8246</v>
      </c>
      <c r="J1471" s="4">
        <v>1360938109</v>
      </c>
      <c r="K1471" s="13">
        <f t="shared" si="111"/>
        <v>41320.431817129633</v>
      </c>
      <c r="L1471" s="4">
        <v>1358346109</v>
      </c>
      <c r="M1471" s="13">
        <f t="shared" si="112"/>
        <v>41290.431817129633</v>
      </c>
      <c r="N1471" s="4" t="b">
        <v>1</v>
      </c>
      <c r="O1471" s="4">
        <v>321</v>
      </c>
      <c r="P1471" s="4" t="b">
        <v>1</v>
      </c>
      <c r="Q1471" s="4" t="s">
        <v>8288</v>
      </c>
      <c r="R1471" s="17">
        <f>E1471/D1471*100</f>
        <v>108.42485875706214</v>
      </c>
      <c r="S1471">
        <f>AVERAGEIF(O:O,O1471,E:E)</f>
        <v>29448.303333333333</v>
      </c>
      <c r="T1471" t="str">
        <f t="shared" si="113"/>
        <v>publishing</v>
      </c>
      <c r="U1471" t="str">
        <f t="shared" si="114"/>
        <v>radio &amp; podcasts</v>
      </c>
    </row>
    <row r="1472" spans="1:21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tr">
        <f t="shared" si="110"/>
        <v>successful</v>
      </c>
      <c r="G1472" s="4" t="s">
        <v>8219</v>
      </c>
      <c r="H1472" s="4" t="s">
        <v>8224</v>
      </c>
      <c r="I1472" s="4" t="s">
        <v>8246</v>
      </c>
      <c r="J1472" s="4">
        <v>1356724263</v>
      </c>
      <c r="K1472" s="13">
        <f t="shared" si="111"/>
        <v>41271.660451388889</v>
      </c>
      <c r="L1472" s="4">
        <v>1354909863</v>
      </c>
      <c r="M1472" s="13">
        <f t="shared" si="112"/>
        <v>41250.660451388889</v>
      </c>
      <c r="N1472" s="4" t="b">
        <v>1</v>
      </c>
      <c r="O1472" s="4">
        <v>81</v>
      </c>
      <c r="P1472" s="4" t="b">
        <v>1</v>
      </c>
      <c r="Q1472" s="4" t="s">
        <v>8288</v>
      </c>
      <c r="R1472" s="17">
        <f>E1472/D1472*100</f>
        <v>125.13333333333334</v>
      </c>
      <c r="S1472">
        <f>AVERAGEIF(O:O,O1472,E:E)</f>
        <v>4602.4861538461537</v>
      </c>
      <c r="T1472" t="str">
        <f t="shared" si="113"/>
        <v>publishing</v>
      </c>
      <c r="U1472" t="str">
        <f t="shared" si="114"/>
        <v>radio &amp; podcasts</v>
      </c>
    </row>
    <row r="1473" spans="1:21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tr">
        <f t="shared" si="110"/>
        <v>successful</v>
      </c>
      <c r="G1473" s="4" t="s">
        <v>8219</v>
      </c>
      <c r="H1473" s="4" t="s">
        <v>8224</v>
      </c>
      <c r="I1473" s="4" t="s">
        <v>8246</v>
      </c>
      <c r="J1473" s="4">
        <v>1428620334</v>
      </c>
      <c r="K1473" s="13">
        <f t="shared" si="111"/>
        <v>42103.790902777779</v>
      </c>
      <c r="L1473" s="4">
        <v>1426028334</v>
      </c>
      <c r="M1473" s="13">
        <f t="shared" si="112"/>
        <v>42073.790902777779</v>
      </c>
      <c r="N1473" s="4" t="b">
        <v>1</v>
      </c>
      <c r="O1473" s="4">
        <v>343</v>
      </c>
      <c r="P1473" s="4" t="b">
        <v>1</v>
      </c>
      <c r="Q1473" s="4" t="s">
        <v>8288</v>
      </c>
      <c r="R1473" s="17">
        <f>E1473/D1473*100</f>
        <v>103.840625</v>
      </c>
      <c r="S1473">
        <f>AVERAGEIF(O:O,O1473,E:E)</f>
        <v>33229</v>
      </c>
      <c r="T1473" t="str">
        <f t="shared" si="113"/>
        <v>publishing</v>
      </c>
      <c r="U1473" t="str">
        <f t="shared" si="114"/>
        <v>radio &amp; podcasts</v>
      </c>
    </row>
    <row r="1474" spans="1:21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tr">
        <f t="shared" si="110"/>
        <v>successful</v>
      </c>
      <c r="G1474" s="4" t="s">
        <v>8219</v>
      </c>
      <c r="H1474" s="4" t="s">
        <v>8224</v>
      </c>
      <c r="I1474" s="4" t="s">
        <v>8246</v>
      </c>
      <c r="J1474" s="4">
        <v>1381928503</v>
      </c>
      <c r="K1474" s="13">
        <f t="shared" si="111"/>
        <v>41563.376192129632</v>
      </c>
      <c r="L1474" s="4">
        <v>1379336503</v>
      </c>
      <c r="M1474" s="13">
        <f t="shared" si="112"/>
        <v>41533.376192129632</v>
      </c>
      <c r="N1474" s="4" t="b">
        <v>1</v>
      </c>
      <c r="O1474" s="4">
        <v>336</v>
      </c>
      <c r="P1474" s="4" t="b">
        <v>1</v>
      </c>
      <c r="Q1474" s="4" t="s">
        <v>8288</v>
      </c>
      <c r="R1474" s="17">
        <f>E1474/D1474*100</f>
        <v>138.70400000000001</v>
      </c>
      <c r="S1474">
        <f>AVERAGEIF(O:O,O1474,E:E)</f>
        <v>63338.916666666664</v>
      </c>
      <c r="T1474" t="str">
        <f t="shared" si="113"/>
        <v>publishing</v>
      </c>
      <c r="U1474" t="str">
        <f t="shared" si="114"/>
        <v>radio &amp; podcasts</v>
      </c>
    </row>
    <row r="1475" spans="1:21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tr">
        <f t="shared" ref="F1475:F1538" si="115">IF(E1475&gt;=D1475,"successful")</f>
        <v>successful</v>
      </c>
      <c r="G1475" s="4" t="s">
        <v>8219</v>
      </c>
      <c r="H1475" s="4" t="s">
        <v>8224</v>
      </c>
      <c r="I1475" s="4" t="s">
        <v>8246</v>
      </c>
      <c r="J1475" s="4">
        <v>1330644639</v>
      </c>
      <c r="K1475" s="13">
        <f t="shared" ref="K1475:K1538" si="116">(J1475/60)/60/24+DATE(1970,1,1)+(-4/24)</f>
        <v>40969.812951388893</v>
      </c>
      <c r="L1475" s="4">
        <v>1328052639</v>
      </c>
      <c r="M1475" s="13">
        <f t="shared" ref="M1475:M1538" si="117">(L1475/60)/60/24+DATE(1970,1,1)+(-4/24)</f>
        <v>40939.812951388893</v>
      </c>
      <c r="N1475" s="4" t="b">
        <v>1</v>
      </c>
      <c r="O1475" s="4">
        <v>47</v>
      </c>
      <c r="P1475" s="4" t="b">
        <v>1</v>
      </c>
      <c r="Q1475" s="4" t="s">
        <v>8288</v>
      </c>
      <c r="R1475" s="17">
        <f>E1475/D1475*100</f>
        <v>120.51600000000001</v>
      </c>
      <c r="S1475">
        <f>AVERAGEIF(O:O,O1475,E:E)</f>
        <v>4347.336956521739</v>
      </c>
      <c r="T1475" t="str">
        <f t="shared" ref="T1475:T1538" si="118">LEFT(Q1475,FIND("/",Q1475)-1)</f>
        <v>publishing</v>
      </c>
      <c r="U1475" t="str">
        <f t="shared" ref="U1475:U1538" si="119">RIGHT(Q1475,LEN(Q1475)-FIND("/",Q1475))</f>
        <v>radio &amp; podcasts</v>
      </c>
    </row>
    <row r="1476" spans="1:21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tr">
        <f t="shared" si="115"/>
        <v>successful</v>
      </c>
      <c r="G1476" s="4" t="s">
        <v>8219</v>
      </c>
      <c r="H1476" s="4" t="s">
        <v>8224</v>
      </c>
      <c r="I1476" s="4" t="s">
        <v>8246</v>
      </c>
      <c r="J1476" s="4">
        <v>1379093292</v>
      </c>
      <c r="K1476" s="13">
        <f t="shared" si="116"/>
        <v>41530.561249999999</v>
      </c>
      <c r="L1476" s="4">
        <v>1376501292</v>
      </c>
      <c r="M1476" s="13">
        <f t="shared" si="117"/>
        <v>41500.561249999999</v>
      </c>
      <c r="N1476" s="4" t="b">
        <v>1</v>
      </c>
      <c r="O1476" s="4">
        <v>76</v>
      </c>
      <c r="P1476" s="4" t="b">
        <v>1</v>
      </c>
      <c r="Q1476" s="4" t="s">
        <v>8288</v>
      </c>
      <c r="R1476" s="17">
        <f>E1476/D1476*100</f>
        <v>112.26666666666667</v>
      </c>
      <c r="S1476">
        <f>AVERAGEIF(O:O,O1476,E:E)</f>
        <v>6833.6214285714286</v>
      </c>
      <c r="T1476" t="str">
        <f t="shared" si="118"/>
        <v>publishing</v>
      </c>
      <c r="U1476" t="str">
        <f t="shared" si="119"/>
        <v>radio &amp; podcasts</v>
      </c>
    </row>
    <row r="1477" spans="1:21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tr">
        <f t="shared" si="115"/>
        <v>successful</v>
      </c>
      <c r="G1477" s="4" t="s">
        <v>8219</v>
      </c>
      <c r="H1477" s="4" t="s">
        <v>8224</v>
      </c>
      <c r="I1477" s="4" t="s">
        <v>8246</v>
      </c>
      <c r="J1477" s="4">
        <v>1419051540</v>
      </c>
      <c r="K1477" s="13">
        <f t="shared" si="116"/>
        <v>41993.040972222225</v>
      </c>
      <c r="L1477" s="4">
        <v>1416244863</v>
      </c>
      <c r="M1477" s="13">
        <f t="shared" si="117"/>
        <v>41960.556284722225</v>
      </c>
      <c r="N1477" s="4" t="b">
        <v>1</v>
      </c>
      <c r="O1477" s="4">
        <v>441</v>
      </c>
      <c r="P1477" s="4" t="b">
        <v>1</v>
      </c>
      <c r="Q1477" s="4" t="s">
        <v>8288</v>
      </c>
      <c r="R1477" s="17">
        <f>E1477/D1477*100</f>
        <v>188.66966666666667</v>
      </c>
      <c r="S1477">
        <f>AVERAGEIF(O:O,O1477,E:E)</f>
        <v>28300.45</v>
      </c>
      <c r="T1477" t="str">
        <f t="shared" si="118"/>
        <v>publishing</v>
      </c>
      <c r="U1477" t="str">
        <f t="shared" si="119"/>
        <v>radio &amp; podcasts</v>
      </c>
    </row>
    <row r="1478" spans="1:21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tr">
        <f t="shared" si="115"/>
        <v>successful</v>
      </c>
      <c r="G1478" s="4" t="s">
        <v>8219</v>
      </c>
      <c r="H1478" s="4" t="s">
        <v>8224</v>
      </c>
      <c r="I1478" s="4" t="s">
        <v>8246</v>
      </c>
      <c r="J1478" s="4">
        <v>1315616422</v>
      </c>
      <c r="K1478" s="13">
        <f t="shared" si="116"/>
        <v>40795.875254629631</v>
      </c>
      <c r="L1478" s="4">
        <v>1313024422</v>
      </c>
      <c r="M1478" s="13">
        <f t="shared" si="117"/>
        <v>40765.875254629631</v>
      </c>
      <c r="N1478" s="4" t="b">
        <v>1</v>
      </c>
      <c r="O1478" s="4">
        <v>916</v>
      </c>
      <c r="P1478" s="4" t="b">
        <v>1</v>
      </c>
      <c r="Q1478" s="4" t="s">
        <v>8288</v>
      </c>
      <c r="R1478" s="17">
        <f>E1478/D1478*100</f>
        <v>661.55466666666666</v>
      </c>
      <c r="S1478">
        <f>AVERAGEIF(O:O,O1478,E:E)</f>
        <v>39693.279999999999</v>
      </c>
      <c r="T1478" t="str">
        <f t="shared" si="118"/>
        <v>publishing</v>
      </c>
      <c r="U1478" t="str">
        <f t="shared" si="119"/>
        <v>radio &amp; podcasts</v>
      </c>
    </row>
    <row r="1479" spans="1:21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tr">
        <f t="shared" si="115"/>
        <v>successful</v>
      </c>
      <c r="G1479" s="4" t="s">
        <v>8219</v>
      </c>
      <c r="H1479" s="4" t="s">
        <v>8224</v>
      </c>
      <c r="I1479" s="4" t="s">
        <v>8246</v>
      </c>
      <c r="J1479" s="4">
        <v>1324609200</v>
      </c>
      <c r="K1479" s="13">
        <f t="shared" si="116"/>
        <v>40899.958333333336</v>
      </c>
      <c r="L1479" s="4">
        <v>1319467604</v>
      </c>
      <c r="M1479" s="13">
        <f t="shared" si="117"/>
        <v>40840.449120370373</v>
      </c>
      <c r="N1479" s="4" t="b">
        <v>1</v>
      </c>
      <c r="O1479" s="4">
        <v>369</v>
      </c>
      <c r="P1479" s="4" t="b">
        <v>1</v>
      </c>
      <c r="Q1479" s="4" t="s">
        <v>8288</v>
      </c>
      <c r="R1479" s="17">
        <f>E1479/D1479*100</f>
        <v>111.31</v>
      </c>
      <c r="S1479">
        <f>AVERAGEIF(O:O,O1479,E:E)</f>
        <v>24520</v>
      </c>
      <c r="T1479" t="str">
        <f t="shared" si="118"/>
        <v>publishing</v>
      </c>
      <c r="U1479" t="str">
        <f t="shared" si="119"/>
        <v>radio &amp; podcasts</v>
      </c>
    </row>
    <row r="1480" spans="1:21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tr">
        <f t="shared" si="115"/>
        <v>successful</v>
      </c>
      <c r="G1480" s="4" t="s">
        <v>8219</v>
      </c>
      <c r="H1480" s="4" t="s">
        <v>8224</v>
      </c>
      <c r="I1480" s="4" t="s">
        <v>8246</v>
      </c>
      <c r="J1480" s="4">
        <v>1368564913</v>
      </c>
      <c r="K1480" s="13">
        <f t="shared" si="116"/>
        <v>41408.705011574079</v>
      </c>
      <c r="L1480" s="4">
        <v>1367355313</v>
      </c>
      <c r="M1480" s="13">
        <f t="shared" si="117"/>
        <v>41394.705011574079</v>
      </c>
      <c r="N1480" s="4" t="b">
        <v>1</v>
      </c>
      <c r="O1480" s="4">
        <v>20242</v>
      </c>
      <c r="P1480" s="4" t="b">
        <v>1</v>
      </c>
      <c r="Q1480" s="4" t="s">
        <v>8288</v>
      </c>
      <c r="R1480" s="17">
        <f>E1480/D1480*100</f>
        <v>1181.6142199999999</v>
      </c>
      <c r="S1480">
        <f>AVERAGEIF(O:O,O1480,E:E)</f>
        <v>590807.11</v>
      </c>
      <c r="T1480" t="str">
        <f t="shared" si="118"/>
        <v>publishing</v>
      </c>
      <c r="U1480" t="str">
        <f t="shared" si="119"/>
        <v>radio &amp; podcasts</v>
      </c>
    </row>
    <row r="1481" spans="1:21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tr">
        <f t="shared" si="115"/>
        <v>successful</v>
      </c>
      <c r="G1481" s="4" t="s">
        <v>8219</v>
      </c>
      <c r="H1481" s="4" t="s">
        <v>8224</v>
      </c>
      <c r="I1481" s="4" t="s">
        <v>8246</v>
      </c>
      <c r="J1481" s="4">
        <v>1399694340</v>
      </c>
      <c r="K1481" s="13">
        <f t="shared" si="116"/>
        <v>41768.999305555561</v>
      </c>
      <c r="L1481" s="4">
        <v>1398448389</v>
      </c>
      <c r="M1481" s="13">
        <f t="shared" si="117"/>
        <v>41754.578576388893</v>
      </c>
      <c r="N1481" s="4" t="b">
        <v>1</v>
      </c>
      <c r="O1481" s="4">
        <v>71</v>
      </c>
      <c r="P1481" s="4" t="b">
        <v>1</v>
      </c>
      <c r="Q1481" s="4" t="s">
        <v>8288</v>
      </c>
      <c r="R1481" s="17">
        <f>E1481/D1481*100</f>
        <v>137.375</v>
      </c>
      <c r="S1481">
        <f>AVERAGEIF(O:O,O1481,E:E)</f>
        <v>5650.0581249999996</v>
      </c>
      <c r="T1481" t="str">
        <f t="shared" si="118"/>
        <v>publishing</v>
      </c>
      <c r="U1481" t="str">
        <f t="shared" si="119"/>
        <v>radio &amp; podcasts</v>
      </c>
    </row>
    <row r="1482" spans="1:21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tr">
        <f t="shared" si="115"/>
        <v>successful</v>
      </c>
      <c r="G1482" s="4" t="s">
        <v>8219</v>
      </c>
      <c r="H1482" s="4" t="s">
        <v>8224</v>
      </c>
      <c r="I1482" s="4" t="s">
        <v>8246</v>
      </c>
      <c r="J1482" s="4">
        <v>1374858000</v>
      </c>
      <c r="K1482" s="13">
        <f t="shared" si="116"/>
        <v>41481.541666666672</v>
      </c>
      <c r="L1482" s="4">
        <v>1373408699</v>
      </c>
      <c r="M1482" s="13">
        <f t="shared" si="117"/>
        <v>41464.76734953704</v>
      </c>
      <c r="N1482" s="4" t="b">
        <v>1</v>
      </c>
      <c r="O1482" s="4">
        <v>635</v>
      </c>
      <c r="P1482" s="4" t="b">
        <v>1</v>
      </c>
      <c r="Q1482" s="4" t="s">
        <v>8288</v>
      </c>
      <c r="R1482" s="17">
        <f>E1482/D1482*100</f>
        <v>117.04040000000001</v>
      </c>
      <c r="S1482">
        <f>AVERAGEIF(O:O,O1482,E:E)</f>
        <v>58520.2</v>
      </c>
      <c r="T1482" t="str">
        <f t="shared" si="118"/>
        <v>publishing</v>
      </c>
      <c r="U1482" t="str">
        <f t="shared" si="119"/>
        <v>radio &amp; podcasts</v>
      </c>
    </row>
    <row r="1483" spans="1:21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b">
        <f t="shared" si="115"/>
        <v>0</v>
      </c>
      <c r="G1483" s="4" t="s">
        <v>8221</v>
      </c>
      <c r="H1483" s="4" t="s">
        <v>8229</v>
      </c>
      <c r="I1483" s="4" t="s">
        <v>8251</v>
      </c>
      <c r="J1483" s="4">
        <v>1383430145</v>
      </c>
      <c r="K1483" s="13">
        <f t="shared" si="116"/>
        <v>41580.756307870375</v>
      </c>
      <c r="L1483" s="4">
        <v>1380838145</v>
      </c>
      <c r="M1483" s="13">
        <f t="shared" si="117"/>
        <v>41550.756307870375</v>
      </c>
      <c r="N1483" s="4" t="b">
        <v>0</v>
      </c>
      <c r="O1483" s="4">
        <v>6</v>
      </c>
      <c r="P1483" s="4" t="b">
        <v>0</v>
      </c>
      <c r="Q1483" s="4" t="s">
        <v>8275</v>
      </c>
      <c r="R1483" s="17">
        <f>E1483/D1483*100</f>
        <v>2.1</v>
      </c>
      <c r="S1483">
        <f>AVERAGEIF(O:O,O1483,E:E)</f>
        <v>740.04042857142861</v>
      </c>
      <c r="T1483" t="str">
        <f t="shared" si="118"/>
        <v>publishing</v>
      </c>
      <c r="U1483" t="str">
        <f t="shared" si="119"/>
        <v>fiction</v>
      </c>
    </row>
    <row r="1484" spans="1:21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b">
        <f t="shared" si="115"/>
        <v>0</v>
      </c>
      <c r="G1484" s="4" t="s">
        <v>8221</v>
      </c>
      <c r="H1484" s="4" t="s">
        <v>8224</v>
      </c>
      <c r="I1484" s="4" t="s">
        <v>8246</v>
      </c>
      <c r="J1484" s="4">
        <v>1347004260</v>
      </c>
      <c r="K1484" s="13">
        <f t="shared" si="116"/>
        <v>41159.160416666666</v>
      </c>
      <c r="L1484" s="4">
        <v>1345062936</v>
      </c>
      <c r="M1484" s="13">
        <f t="shared" si="117"/>
        <v>41136.691388888896</v>
      </c>
      <c r="N1484" s="4" t="b">
        <v>0</v>
      </c>
      <c r="O1484" s="4">
        <v>1</v>
      </c>
      <c r="P1484" s="4" t="b">
        <v>0</v>
      </c>
      <c r="Q1484" s="4" t="s">
        <v>8275</v>
      </c>
      <c r="R1484" s="17">
        <f>E1484/D1484*100</f>
        <v>0.1</v>
      </c>
      <c r="S1484">
        <f>AVERAGEIF(O:O,O1484,E:E)</f>
        <v>50.223295454545458</v>
      </c>
      <c r="T1484" t="str">
        <f t="shared" si="118"/>
        <v>publishing</v>
      </c>
      <c r="U1484" t="str">
        <f t="shared" si="119"/>
        <v>fiction</v>
      </c>
    </row>
    <row r="1485" spans="1:21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b">
        <f t="shared" si="115"/>
        <v>0</v>
      </c>
      <c r="G1485" s="4" t="s">
        <v>8221</v>
      </c>
      <c r="H1485" s="4" t="s">
        <v>8224</v>
      </c>
      <c r="I1485" s="4" t="s">
        <v>8246</v>
      </c>
      <c r="J1485" s="4">
        <v>1469162275</v>
      </c>
      <c r="K1485" s="13">
        <f t="shared" si="116"/>
        <v>42573.026331018518</v>
      </c>
      <c r="L1485" s="4">
        <v>1467002275</v>
      </c>
      <c r="M1485" s="13">
        <f t="shared" si="117"/>
        <v>42548.026331018518</v>
      </c>
      <c r="N1485" s="4" t="b">
        <v>0</v>
      </c>
      <c r="O1485" s="4">
        <v>2</v>
      </c>
      <c r="P1485" s="4" t="b">
        <v>0</v>
      </c>
      <c r="Q1485" s="4" t="s">
        <v>8275</v>
      </c>
      <c r="R1485" s="17">
        <f>E1485/D1485*100</f>
        <v>0.7142857142857143</v>
      </c>
      <c r="S1485">
        <f>AVERAGEIF(O:O,O1485,E:E)</f>
        <v>91.389593023255813</v>
      </c>
      <c r="T1485" t="str">
        <f t="shared" si="118"/>
        <v>publishing</v>
      </c>
      <c r="U1485" t="str">
        <f t="shared" si="119"/>
        <v>fiction</v>
      </c>
    </row>
    <row r="1486" spans="1:21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b">
        <f t="shared" si="115"/>
        <v>0</v>
      </c>
      <c r="G1486" s="4" t="s">
        <v>8221</v>
      </c>
      <c r="H1486" s="4" t="s">
        <v>8224</v>
      </c>
      <c r="I1486" s="4" t="s">
        <v>8246</v>
      </c>
      <c r="J1486" s="4">
        <v>1342882260</v>
      </c>
      <c r="K1486" s="13">
        <f t="shared" si="116"/>
        <v>41111.452083333337</v>
      </c>
      <c r="L1486" s="4">
        <v>1337834963</v>
      </c>
      <c r="M1486" s="13">
        <f t="shared" si="117"/>
        <v>41053.03429398148</v>
      </c>
      <c r="N1486" s="4" t="b">
        <v>0</v>
      </c>
      <c r="O1486" s="4">
        <v>0</v>
      </c>
      <c r="P1486" s="4" t="b">
        <v>0</v>
      </c>
      <c r="Q1486" s="4" t="s">
        <v>8275</v>
      </c>
      <c r="R1486" s="17">
        <f>E1486/D1486*100</f>
        <v>0</v>
      </c>
      <c r="S1486">
        <f>AVERAGEIF(O:O,O1486,E:E)</f>
        <v>0</v>
      </c>
      <c r="T1486" t="str">
        <f t="shared" si="118"/>
        <v>publishing</v>
      </c>
      <c r="U1486" t="str">
        <f t="shared" si="119"/>
        <v>fiction</v>
      </c>
    </row>
    <row r="1487" spans="1:21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b">
        <f t="shared" si="115"/>
        <v>0</v>
      </c>
      <c r="G1487" s="4" t="s">
        <v>8221</v>
      </c>
      <c r="H1487" s="4" t="s">
        <v>8224</v>
      </c>
      <c r="I1487" s="4" t="s">
        <v>8246</v>
      </c>
      <c r="J1487" s="4">
        <v>1434827173</v>
      </c>
      <c r="K1487" s="13">
        <f t="shared" si="116"/>
        <v>42175.629317129635</v>
      </c>
      <c r="L1487" s="4">
        <v>1430939173</v>
      </c>
      <c r="M1487" s="13">
        <f t="shared" si="117"/>
        <v>42130.629317129635</v>
      </c>
      <c r="N1487" s="4" t="b">
        <v>0</v>
      </c>
      <c r="O1487" s="4">
        <v>3</v>
      </c>
      <c r="P1487" s="4" t="b">
        <v>0</v>
      </c>
      <c r="Q1487" s="4" t="s">
        <v>8275</v>
      </c>
      <c r="R1487" s="17">
        <f>E1487/D1487*100</f>
        <v>2.2388059701492535</v>
      </c>
      <c r="S1487">
        <f>AVERAGEIF(O:O,O1487,E:E)</f>
        <v>191.76785714285714</v>
      </c>
      <c r="T1487" t="str">
        <f t="shared" si="118"/>
        <v>publishing</v>
      </c>
      <c r="U1487" t="str">
        <f t="shared" si="119"/>
        <v>fiction</v>
      </c>
    </row>
    <row r="1488" spans="1:21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b">
        <f t="shared" si="115"/>
        <v>0</v>
      </c>
      <c r="G1488" s="4" t="s">
        <v>8221</v>
      </c>
      <c r="H1488" s="4" t="s">
        <v>8224</v>
      </c>
      <c r="I1488" s="4" t="s">
        <v>8246</v>
      </c>
      <c r="J1488" s="4">
        <v>1425009761</v>
      </c>
      <c r="K1488" s="13">
        <f t="shared" si="116"/>
        <v>42062.001863425925</v>
      </c>
      <c r="L1488" s="4">
        <v>1422417761</v>
      </c>
      <c r="M1488" s="13">
        <f t="shared" si="117"/>
        <v>42032.001863425925</v>
      </c>
      <c r="N1488" s="4" t="b">
        <v>0</v>
      </c>
      <c r="O1488" s="4">
        <v>3</v>
      </c>
      <c r="P1488" s="4" t="b">
        <v>0</v>
      </c>
      <c r="Q1488" s="4" t="s">
        <v>8275</v>
      </c>
      <c r="R1488" s="17">
        <f>E1488/D1488*100</f>
        <v>0.24</v>
      </c>
      <c r="S1488">
        <f>AVERAGEIF(O:O,O1488,E:E)</f>
        <v>191.76785714285714</v>
      </c>
      <c r="T1488" t="str">
        <f t="shared" si="118"/>
        <v>publishing</v>
      </c>
      <c r="U1488" t="str">
        <f t="shared" si="119"/>
        <v>fiction</v>
      </c>
    </row>
    <row r="1489" spans="1:21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b">
        <f t="shared" si="115"/>
        <v>0</v>
      </c>
      <c r="G1489" s="4" t="s">
        <v>8221</v>
      </c>
      <c r="H1489" s="4" t="s">
        <v>8224</v>
      </c>
      <c r="I1489" s="4" t="s">
        <v>8246</v>
      </c>
      <c r="J1489" s="4">
        <v>1470175271</v>
      </c>
      <c r="K1489" s="13">
        <f t="shared" si="116"/>
        <v>42584.750821759262</v>
      </c>
      <c r="L1489" s="4">
        <v>1467583271</v>
      </c>
      <c r="M1489" s="13">
        <f t="shared" si="117"/>
        <v>42554.750821759262</v>
      </c>
      <c r="N1489" s="4" t="b">
        <v>0</v>
      </c>
      <c r="O1489" s="4">
        <v>0</v>
      </c>
      <c r="P1489" s="4" t="b">
        <v>0</v>
      </c>
      <c r="Q1489" s="4" t="s">
        <v>8275</v>
      </c>
      <c r="R1489" s="17">
        <f>E1489/D1489*100</f>
        <v>0</v>
      </c>
      <c r="S1489">
        <f>AVERAGEIF(O:O,O1489,E:E)</f>
        <v>0</v>
      </c>
      <c r="T1489" t="str">
        <f t="shared" si="118"/>
        <v>publishing</v>
      </c>
      <c r="U1489" t="str">
        <f t="shared" si="119"/>
        <v>fiction</v>
      </c>
    </row>
    <row r="1490" spans="1:21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b">
        <f t="shared" si="115"/>
        <v>0</v>
      </c>
      <c r="G1490" s="4" t="s">
        <v>8221</v>
      </c>
      <c r="H1490" s="4" t="s">
        <v>8226</v>
      </c>
      <c r="I1490" s="4" t="s">
        <v>8248</v>
      </c>
      <c r="J1490" s="4">
        <v>1388928660</v>
      </c>
      <c r="K1490" s="13">
        <f t="shared" si="116"/>
        <v>41644.396527777782</v>
      </c>
      <c r="L1490" s="4">
        <v>1386336660</v>
      </c>
      <c r="M1490" s="13">
        <f t="shared" si="117"/>
        <v>41614.396527777782</v>
      </c>
      <c r="N1490" s="4" t="b">
        <v>0</v>
      </c>
      <c r="O1490" s="4">
        <v>6</v>
      </c>
      <c r="P1490" s="4" t="b">
        <v>0</v>
      </c>
      <c r="Q1490" s="4" t="s">
        <v>8275</v>
      </c>
      <c r="R1490" s="17">
        <f>E1490/D1490*100</f>
        <v>2.4</v>
      </c>
      <c r="S1490">
        <f>AVERAGEIF(O:O,O1490,E:E)</f>
        <v>740.04042857142861</v>
      </c>
      <c r="T1490" t="str">
        <f t="shared" si="118"/>
        <v>publishing</v>
      </c>
      <c r="U1490" t="str">
        <f t="shared" si="119"/>
        <v>fiction</v>
      </c>
    </row>
    <row r="1491" spans="1:21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b">
        <f t="shared" si="115"/>
        <v>0</v>
      </c>
      <c r="G1491" s="4" t="s">
        <v>8221</v>
      </c>
      <c r="H1491" s="4" t="s">
        <v>8224</v>
      </c>
      <c r="I1491" s="4" t="s">
        <v>8246</v>
      </c>
      <c r="J1491" s="4">
        <v>1352994052</v>
      </c>
      <c r="K1491" s="13">
        <f t="shared" si="116"/>
        <v>41228.486712962964</v>
      </c>
      <c r="L1491" s="4">
        <v>1350398452</v>
      </c>
      <c r="M1491" s="13">
        <f t="shared" si="117"/>
        <v>41198.4450462963</v>
      </c>
      <c r="N1491" s="4" t="b">
        <v>0</v>
      </c>
      <c r="O1491" s="4">
        <v>0</v>
      </c>
      <c r="P1491" s="4" t="b">
        <v>0</v>
      </c>
      <c r="Q1491" s="4" t="s">
        <v>8275</v>
      </c>
      <c r="R1491" s="17">
        <f>E1491/D1491*100</f>
        <v>0</v>
      </c>
      <c r="S1491">
        <f>AVERAGEIF(O:O,O1491,E:E)</f>
        <v>0</v>
      </c>
      <c r="T1491" t="str">
        <f t="shared" si="118"/>
        <v>publishing</v>
      </c>
      <c r="U1491" t="str">
        <f t="shared" si="119"/>
        <v>fiction</v>
      </c>
    </row>
    <row r="1492" spans="1:21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b">
        <f t="shared" si="115"/>
        <v>0</v>
      </c>
      <c r="G1492" s="4" t="s">
        <v>8221</v>
      </c>
      <c r="H1492" s="4" t="s">
        <v>8224</v>
      </c>
      <c r="I1492" s="4" t="s">
        <v>8246</v>
      </c>
      <c r="J1492" s="4">
        <v>1380720474</v>
      </c>
      <c r="K1492" s="13">
        <f t="shared" si="116"/>
        <v>41549.394375000003</v>
      </c>
      <c r="L1492" s="4">
        <v>1378214874</v>
      </c>
      <c r="M1492" s="13">
        <f t="shared" si="117"/>
        <v>41520.394375000003</v>
      </c>
      <c r="N1492" s="4" t="b">
        <v>0</v>
      </c>
      <c r="O1492" s="4">
        <v>19</v>
      </c>
      <c r="P1492" s="4" t="b">
        <v>0</v>
      </c>
      <c r="Q1492" s="4" t="s">
        <v>8275</v>
      </c>
      <c r="R1492" s="17">
        <f>E1492/D1492*100</f>
        <v>30.862068965517242</v>
      </c>
      <c r="S1492">
        <f>AVERAGEIF(O:O,O1492,E:E)</f>
        <v>2005.9729729729729</v>
      </c>
      <c r="T1492" t="str">
        <f t="shared" si="118"/>
        <v>publishing</v>
      </c>
      <c r="U1492" t="str">
        <f t="shared" si="119"/>
        <v>fiction</v>
      </c>
    </row>
    <row r="1493" spans="1:21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b">
        <f t="shared" si="115"/>
        <v>0</v>
      </c>
      <c r="G1493" s="4" t="s">
        <v>8221</v>
      </c>
      <c r="H1493" s="4" t="s">
        <v>8224</v>
      </c>
      <c r="I1493" s="4" t="s">
        <v>8246</v>
      </c>
      <c r="J1493" s="4">
        <v>1424014680</v>
      </c>
      <c r="K1493" s="13">
        <f t="shared" si="116"/>
        <v>42050.484722222223</v>
      </c>
      <c r="L1493" s="4">
        <v>1418922443</v>
      </c>
      <c r="M1493" s="13">
        <f t="shared" si="117"/>
        <v>41991.546793981484</v>
      </c>
      <c r="N1493" s="4" t="b">
        <v>0</v>
      </c>
      <c r="O1493" s="4">
        <v>1</v>
      </c>
      <c r="P1493" s="4" t="b">
        <v>0</v>
      </c>
      <c r="Q1493" s="4" t="s">
        <v>8275</v>
      </c>
      <c r="R1493" s="17">
        <f>E1493/D1493*100</f>
        <v>8.3333333333333321</v>
      </c>
      <c r="S1493">
        <f>AVERAGEIF(O:O,O1493,E:E)</f>
        <v>50.223295454545458</v>
      </c>
      <c r="T1493" t="str">
        <f t="shared" si="118"/>
        <v>publishing</v>
      </c>
      <c r="U1493" t="str">
        <f t="shared" si="119"/>
        <v>fiction</v>
      </c>
    </row>
    <row r="1494" spans="1:21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b">
        <f t="shared" si="115"/>
        <v>0</v>
      </c>
      <c r="G1494" s="4" t="s">
        <v>8221</v>
      </c>
      <c r="H1494" s="4" t="s">
        <v>8224</v>
      </c>
      <c r="I1494" s="4" t="s">
        <v>8246</v>
      </c>
      <c r="J1494" s="4">
        <v>1308431646</v>
      </c>
      <c r="K1494" s="13">
        <f t="shared" si="116"/>
        <v>40712.718125000007</v>
      </c>
      <c r="L1494" s="4">
        <v>1305839646</v>
      </c>
      <c r="M1494" s="13">
        <f t="shared" si="117"/>
        <v>40682.718125000007</v>
      </c>
      <c r="N1494" s="4" t="b">
        <v>0</v>
      </c>
      <c r="O1494" s="4">
        <v>2</v>
      </c>
      <c r="P1494" s="4" t="b">
        <v>0</v>
      </c>
      <c r="Q1494" s="4" t="s">
        <v>8275</v>
      </c>
      <c r="R1494" s="17">
        <f>E1494/D1494*100</f>
        <v>0.75</v>
      </c>
      <c r="S1494">
        <f>AVERAGEIF(O:O,O1494,E:E)</f>
        <v>91.389593023255813</v>
      </c>
      <c r="T1494" t="str">
        <f t="shared" si="118"/>
        <v>publishing</v>
      </c>
      <c r="U1494" t="str">
        <f t="shared" si="119"/>
        <v>fiction</v>
      </c>
    </row>
    <row r="1495" spans="1:21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b">
        <f t="shared" si="115"/>
        <v>0</v>
      </c>
      <c r="G1495" s="4" t="s">
        <v>8221</v>
      </c>
      <c r="H1495" s="4" t="s">
        <v>8224</v>
      </c>
      <c r="I1495" s="4" t="s">
        <v>8246</v>
      </c>
      <c r="J1495" s="4">
        <v>1371415675</v>
      </c>
      <c r="K1495" s="13">
        <f t="shared" si="116"/>
        <v>41441.699942129635</v>
      </c>
      <c r="L1495" s="4">
        <v>1368823675</v>
      </c>
      <c r="M1495" s="13">
        <f t="shared" si="117"/>
        <v>41411.699942129635</v>
      </c>
      <c r="N1495" s="4" t="b">
        <v>0</v>
      </c>
      <c r="O1495" s="4">
        <v>0</v>
      </c>
      <c r="P1495" s="4" t="b">
        <v>0</v>
      </c>
      <c r="Q1495" s="4" t="s">
        <v>8275</v>
      </c>
      <c r="R1495" s="17">
        <f>E1495/D1495*100</f>
        <v>0</v>
      </c>
      <c r="S1495">
        <f>AVERAGEIF(O:O,O1495,E:E)</f>
        <v>0</v>
      </c>
      <c r="T1495" t="str">
        <f t="shared" si="118"/>
        <v>publishing</v>
      </c>
      <c r="U1495" t="str">
        <f t="shared" si="119"/>
        <v>fiction</v>
      </c>
    </row>
    <row r="1496" spans="1:21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b">
        <f t="shared" si="115"/>
        <v>0</v>
      </c>
      <c r="G1496" s="4" t="s">
        <v>8221</v>
      </c>
      <c r="H1496" s="4" t="s">
        <v>8224</v>
      </c>
      <c r="I1496" s="4" t="s">
        <v>8246</v>
      </c>
      <c r="J1496" s="4">
        <v>1428075480</v>
      </c>
      <c r="K1496" s="13">
        <f t="shared" si="116"/>
        <v>42097.484722222223</v>
      </c>
      <c r="L1496" s="4">
        <v>1425489613</v>
      </c>
      <c r="M1496" s="13">
        <f t="shared" si="117"/>
        <v>42067.555706018517</v>
      </c>
      <c r="N1496" s="4" t="b">
        <v>0</v>
      </c>
      <c r="O1496" s="4">
        <v>11</v>
      </c>
      <c r="P1496" s="4" t="b">
        <v>0</v>
      </c>
      <c r="Q1496" s="4" t="s">
        <v>8275</v>
      </c>
      <c r="R1496" s="17">
        <f>E1496/D1496*100</f>
        <v>8.9</v>
      </c>
      <c r="S1496">
        <f>AVERAGEIF(O:O,O1496,E:E)</f>
        <v>1461.2</v>
      </c>
      <c r="T1496" t="str">
        <f t="shared" si="118"/>
        <v>publishing</v>
      </c>
      <c r="U1496" t="str">
        <f t="shared" si="119"/>
        <v>fiction</v>
      </c>
    </row>
    <row r="1497" spans="1:21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b">
        <f t="shared" si="115"/>
        <v>0</v>
      </c>
      <c r="G1497" s="4" t="s">
        <v>8221</v>
      </c>
      <c r="H1497" s="4" t="s">
        <v>8224</v>
      </c>
      <c r="I1497" s="4" t="s">
        <v>8246</v>
      </c>
      <c r="J1497" s="4">
        <v>1314471431</v>
      </c>
      <c r="K1497" s="13">
        <f t="shared" si="116"/>
        <v>40782.623043981483</v>
      </c>
      <c r="L1497" s="4">
        <v>1311879431</v>
      </c>
      <c r="M1497" s="13">
        <f t="shared" si="117"/>
        <v>40752.623043981483</v>
      </c>
      <c r="N1497" s="4" t="b">
        <v>0</v>
      </c>
      <c r="O1497" s="4">
        <v>0</v>
      </c>
      <c r="P1497" s="4" t="b">
        <v>0</v>
      </c>
      <c r="Q1497" s="4" t="s">
        <v>8275</v>
      </c>
      <c r="R1497" s="17">
        <f>E1497/D1497*100</f>
        <v>0</v>
      </c>
      <c r="S1497">
        <f>AVERAGEIF(O:O,O1497,E:E)</f>
        <v>0</v>
      </c>
      <c r="T1497" t="str">
        <f t="shared" si="118"/>
        <v>publishing</v>
      </c>
      <c r="U1497" t="str">
        <f t="shared" si="119"/>
        <v>fiction</v>
      </c>
    </row>
    <row r="1498" spans="1:21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b">
        <f t="shared" si="115"/>
        <v>0</v>
      </c>
      <c r="G1498" s="4" t="s">
        <v>8221</v>
      </c>
      <c r="H1498" s="4" t="s">
        <v>8224</v>
      </c>
      <c r="I1498" s="4" t="s">
        <v>8246</v>
      </c>
      <c r="J1498" s="4">
        <v>1410866659</v>
      </c>
      <c r="K1498" s="13">
        <f t="shared" si="116"/>
        <v>41898.308553240742</v>
      </c>
      <c r="L1498" s="4">
        <v>1405682659</v>
      </c>
      <c r="M1498" s="13">
        <f t="shared" si="117"/>
        <v>41838.308553240742</v>
      </c>
      <c r="N1498" s="4" t="b">
        <v>0</v>
      </c>
      <c r="O1498" s="4">
        <v>0</v>
      </c>
      <c r="P1498" s="4" t="b">
        <v>0</v>
      </c>
      <c r="Q1498" s="4" t="s">
        <v>8275</v>
      </c>
      <c r="R1498" s="17">
        <f>E1498/D1498*100</f>
        <v>0</v>
      </c>
      <c r="S1498">
        <f>AVERAGEIF(O:O,O1498,E:E)</f>
        <v>0</v>
      </c>
      <c r="T1498" t="str">
        <f t="shared" si="118"/>
        <v>publishing</v>
      </c>
      <c r="U1498" t="str">
        <f t="shared" si="119"/>
        <v>fiction</v>
      </c>
    </row>
    <row r="1499" spans="1:21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b">
        <f t="shared" si="115"/>
        <v>0</v>
      </c>
      <c r="G1499" s="4" t="s">
        <v>8221</v>
      </c>
      <c r="H1499" s="4" t="s">
        <v>8224</v>
      </c>
      <c r="I1499" s="4" t="s">
        <v>8246</v>
      </c>
      <c r="J1499" s="4">
        <v>1375299780</v>
      </c>
      <c r="K1499" s="13">
        <f t="shared" si="116"/>
        <v>41486.654861111114</v>
      </c>
      <c r="L1499" s="4">
        <v>1371655522</v>
      </c>
      <c r="M1499" s="13">
        <f t="shared" si="117"/>
        <v>41444.475949074076</v>
      </c>
      <c r="N1499" s="4" t="b">
        <v>0</v>
      </c>
      <c r="O1499" s="4">
        <v>1</v>
      </c>
      <c r="P1499" s="4" t="b">
        <v>0</v>
      </c>
      <c r="Q1499" s="4" t="s">
        <v>8275</v>
      </c>
      <c r="R1499" s="17">
        <f>E1499/D1499*100</f>
        <v>6.6666666666666671E-3</v>
      </c>
      <c r="S1499">
        <f>AVERAGEIF(O:O,O1499,E:E)</f>
        <v>50.223295454545458</v>
      </c>
      <c r="T1499" t="str">
        <f t="shared" si="118"/>
        <v>publishing</v>
      </c>
      <c r="U1499" t="str">
        <f t="shared" si="119"/>
        <v>fiction</v>
      </c>
    </row>
    <row r="1500" spans="1:21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b">
        <f t="shared" si="115"/>
        <v>0</v>
      </c>
      <c r="G1500" s="4" t="s">
        <v>8221</v>
      </c>
      <c r="H1500" s="4" t="s">
        <v>8224</v>
      </c>
      <c r="I1500" s="4" t="s">
        <v>8246</v>
      </c>
      <c r="J1500" s="4">
        <v>1409787378</v>
      </c>
      <c r="K1500" s="13">
        <f t="shared" si="116"/>
        <v>41885.816875000004</v>
      </c>
      <c r="L1500" s="4">
        <v>1405899378</v>
      </c>
      <c r="M1500" s="13">
        <f t="shared" si="117"/>
        <v>41840.816875000004</v>
      </c>
      <c r="N1500" s="4" t="b">
        <v>0</v>
      </c>
      <c r="O1500" s="4">
        <v>3</v>
      </c>
      <c r="P1500" s="4" t="b">
        <v>0</v>
      </c>
      <c r="Q1500" s="4" t="s">
        <v>8275</v>
      </c>
      <c r="R1500" s="17">
        <f>E1500/D1500*100</f>
        <v>1.9</v>
      </c>
      <c r="S1500">
        <f>AVERAGEIF(O:O,O1500,E:E)</f>
        <v>191.76785714285714</v>
      </c>
      <c r="T1500" t="str">
        <f t="shared" si="118"/>
        <v>publishing</v>
      </c>
      <c r="U1500" t="str">
        <f t="shared" si="119"/>
        <v>fiction</v>
      </c>
    </row>
    <row r="1501" spans="1:21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b">
        <f t="shared" si="115"/>
        <v>0</v>
      </c>
      <c r="G1501" s="4" t="s">
        <v>8221</v>
      </c>
      <c r="H1501" s="4" t="s">
        <v>8224</v>
      </c>
      <c r="I1501" s="4" t="s">
        <v>8246</v>
      </c>
      <c r="J1501" s="4">
        <v>1470355833</v>
      </c>
      <c r="K1501" s="13">
        <f t="shared" si="116"/>
        <v>42586.840659722227</v>
      </c>
      <c r="L1501" s="4">
        <v>1465171833</v>
      </c>
      <c r="M1501" s="13">
        <f t="shared" si="117"/>
        <v>42526.840659722227</v>
      </c>
      <c r="N1501" s="4" t="b">
        <v>0</v>
      </c>
      <c r="O1501" s="4">
        <v>1</v>
      </c>
      <c r="P1501" s="4" t="b">
        <v>0</v>
      </c>
      <c r="Q1501" s="4" t="s">
        <v>8275</v>
      </c>
      <c r="R1501" s="17">
        <f>E1501/D1501*100</f>
        <v>0.25</v>
      </c>
      <c r="S1501">
        <f>AVERAGEIF(O:O,O1501,E:E)</f>
        <v>50.223295454545458</v>
      </c>
      <c r="T1501" t="str">
        <f t="shared" si="118"/>
        <v>publishing</v>
      </c>
      <c r="U1501" t="str">
        <f t="shared" si="119"/>
        <v>fiction</v>
      </c>
    </row>
    <row r="1502" spans="1:21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b">
        <f t="shared" si="115"/>
        <v>0</v>
      </c>
      <c r="G1502" s="4" t="s">
        <v>8221</v>
      </c>
      <c r="H1502" s="4" t="s">
        <v>8224</v>
      </c>
      <c r="I1502" s="4" t="s">
        <v>8246</v>
      </c>
      <c r="J1502" s="4">
        <v>1367444557</v>
      </c>
      <c r="K1502" s="13">
        <f t="shared" si="116"/>
        <v>41395.737928240742</v>
      </c>
      <c r="L1502" s="4">
        <v>1364852557</v>
      </c>
      <c r="M1502" s="13">
        <f t="shared" si="117"/>
        <v>41365.737928240742</v>
      </c>
      <c r="N1502" s="4" t="b">
        <v>0</v>
      </c>
      <c r="O1502" s="4">
        <v>15</v>
      </c>
      <c r="P1502" s="4" t="b">
        <v>0</v>
      </c>
      <c r="Q1502" s="4" t="s">
        <v>8275</v>
      </c>
      <c r="R1502" s="17">
        <f>E1502/D1502*100</f>
        <v>25.035714285714285</v>
      </c>
      <c r="S1502">
        <f>AVERAGEIF(O:O,O1502,E:E)</f>
        <v>2424.782608695652</v>
      </c>
      <c r="T1502" t="str">
        <f t="shared" si="118"/>
        <v>publishing</v>
      </c>
      <c r="U1502" t="str">
        <f t="shared" si="119"/>
        <v>fiction</v>
      </c>
    </row>
    <row r="1503" spans="1:21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tr">
        <f t="shared" si="115"/>
        <v>successful</v>
      </c>
      <c r="G1503" s="4" t="s">
        <v>8219</v>
      </c>
      <c r="H1503" s="4" t="s">
        <v>8229</v>
      </c>
      <c r="I1503" s="4" t="s">
        <v>8251</v>
      </c>
      <c r="J1503" s="4">
        <v>1436364023</v>
      </c>
      <c r="K1503" s="13">
        <f t="shared" si="116"/>
        <v>42193.416932870372</v>
      </c>
      <c r="L1503" s="4">
        <v>1433772023</v>
      </c>
      <c r="M1503" s="13">
        <f t="shared" si="117"/>
        <v>42163.416932870372</v>
      </c>
      <c r="N1503" s="4" t="b">
        <v>1</v>
      </c>
      <c r="O1503" s="4">
        <v>885</v>
      </c>
      <c r="P1503" s="4" t="b">
        <v>1</v>
      </c>
      <c r="Q1503" s="4" t="s">
        <v>8285</v>
      </c>
      <c r="R1503" s="17">
        <f>E1503/D1503*100</f>
        <v>166.33076923076925</v>
      </c>
      <c r="S1503">
        <f>AVERAGEIF(O:O,O1503,E:E)</f>
        <v>86492</v>
      </c>
      <c r="T1503" t="str">
        <f t="shared" si="118"/>
        <v>photography</v>
      </c>
      <c r="U1503" t="str">
        <f t="shared" si="119"/>
        <v>photobooks</v>
      </c>
    </row>
    <row r="1504" spans="1:21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tr">
        <f t="shared" si="115"/>
        <v>successful</v>
      </c>
      <c r="G1504" s="4" t="s">
        <v>8219</v>
      </c>
      <c r="H1504" s="4" t="s">
        <v>8225</v>
      </c>
      <c r="I1504" s="4" t="s">
        <v>8247</v>
      </c>
      <c r="J1504" s="4">
        <v>1458943200</v>
      </c>
      <c r="K1504" s="13">
        <f t="shared" si="116"/>
        <v>42454.750000000007</v>
      </c>
      <c r="L1504" s="4">
        <v>1456491680</v>
      </c>
      <c r="M1504" s="13">
        <f t="shared" si="117"/>
        <v>42426.375925925931</v>
      </c>
      <c r="N1504" s="4" t="b">
        <v>1</v>
      </c>
      <c r="O1504" s="4">
        <v>329</v>
      </c>
      <c r="P1504" s="4" t="b">
        <v>1</v>
      </c>
      <c r="Q1504" s="4" t="s">
        <v>8285</v>
      </c>
      <c r="R1504" s="17">
        <f>E1504/D1504*100</f>
        <v>101.44545454545455</v>
      </c>
      <c r="S1504">
        <f>AVERAGEIF(O:O,O1504,E:E)</f>
        <v>27000.5</v>
      </c>
      <c r="T1504" t="str">
        <f t="shared" si="118"/>
        <v>photography</v>
      </c>
      <c r="U1504" t="str">
        <f t="shared" si="119"/>
        <v>photobooks</v>
      </c>
    </row>
    <row r="1505" spans="1:21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tr">
        <f t="shared" si="115"/>
        <v>successful</v>
      </c>
      <c r="G1505" s="4" t="s">
        <v>8219</v>
      </c>
      <c r="H1505" s="4" t="s">
        <v>8242</v>
      </c>
      <c r="I1505" s="4" t="s">
        <v>8249</v>
      </c>
      <c r="J1505" s="4">
        <v>1477210801</v>
      </c>
      <c r="K1505" s="13">
        <f t="shared" si="116"/>
        <v>42666.180567129632</v>
      </c>
      <c r="L1505" s="4">
        <v>1472026801</v>
      </c>
      <c r="M1505" s="13">
        <f t="shared" si="117"/>
        <v>42606.180567129632</v>
      </c>
      <c r="N1505" s="4" t="b">
        <v>1</v>
      </c>
      <c r="O1505" s="4">
        <v>71</v>
      </c>
      <c r="P1505" s="4" t="b">
        <v>1</v>
      </c>
      <c r="Q1505" s="4" t="s">
        <v>8285</v>
      </c>
      <c r="R1505" s="17">
        <f>E1505/D1505*100</f>
        <v>107.89146666666667</v>
      </c>
      <c r="S1505">
        <f>AVERAGEIF(O:O,O1505,E:E)</f>
        <v>5650.0581249999996</v>
      </c>
      <c r="T1505" t="str">
        <f t="shared" si="118"/>
        <v>photography</v>
      </c>
      <c r="U1505" t="str">
        <f t="shared" si="119"/>
        <v>photobooks</v>
      </c>
    </row>
    <row r="1506" spans="1:21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tr">
        <f t="shared" si="115"/>
        <v>successful</v>
      </c>
      <c r="G1506" s="4" t="s">
        <v>8219</v>
      </c>
      <c r="H1506" s="4" t="s">
        <v>8225</v>
      </c>
      <c r="I1506" s="4" t="s">
        <v>8247</v>
      </c>
      <c r="J1506" s="4">
        <v>1402389180</v>
      </c>
      <c r="K1506" s="13">
        <f t="shared" si="116"/>
        <v>41800.189583333333</v>
      </c>
      <c r="L1506" s="4">
        <v>1399996024</v>
      </c>
      <c r="M1506" s="13">
        <f t="shared" si="117"/>
        <v>41772.491018518522</v>
      </c>
      <c r="N1506" s="4" t="b">
        <v>1</v>
      </c>
      <c r="O1506" s="4">
        <v>269</v>
      </c>
      <c r="P1506" s="4" t="b">
        <v>1</v>
      </c>
      <c r="Q1506" s="4" t="s">
        <v>8285</v>
      </c>
      <c r="R1506" s="17">
        <f>E1506/D1506*100</f>
        <v>277.93846153846158</v>
      </c>
      <c r="S1506">
        <f>AVERAGEIF(O:O,O1506,E:E)</f>
        <v>21435.546666666665</v>
      </c>
      <c r="T1506" t="str">
        <f t="shared" si="118"/>
        <v>photography</v>
      </c>
      <c r="U1506" t="str">
        <f t="shared" si="119"/>
        <v>photobooks</v>
      </c>
    </row>
    <row r="1507" spans="1:21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tr">
        <f t="shared" si="115"/>
        <v>successful</v>
      </c>
      <c r="G1507" s="4" t="s">
        <v>8219</v>
      </c>
      <c r="H1507" s="4" t="s">
        <v>8236</v>
      </c>
      <c r="I1507" s="4" t="s">
        <v>8249</v>
      </c>
      <c r="J1507" s="4">
        <v>1458676860</v>
      </c>
      <c r="K1507" s="13">
        <f t="shared" si="116"/>
        <v>42451.667361111111</v>
      </c>
      <c r="L1507" s="4">
        <v>1455446303</v>
      </c>
      <c r="M1507" s="13">
        <f t="shared" si="117"/>
        <v>42414.276655092595</v>
      </c>
      <c r="N1507" s="4" t="b">
        <v>1</v>
      </c>
      <c r="O1507" s="4">
        <v>345</v>
      </c>
      <c r="P1507" s="4" t="b">
        <v>1</v>
      </c>
      <c r="Q1507" s="4" t="s">
        <v>8285</v>
      </c>
      <c r="R1507" s="17">
        <f>E1507/D1507*100</f>
        <v>103.58125</v>
      </c>
      <c r="S1507">
        <f>AVERAGEIF(O:O,O1507,E:E)</f>
        <v>16573</v>
      </c>
      <c r="T1507" t="str">
        <f t="shared" si="118"/>
        <v>photography</v>
      </c>
      <c r="U1507" t="str">
        <f t="shared" si="119"/>
        <v>photobooks</v>
      </c>
    </row>
    <row r="1508" spans="1:21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tr">
        <f t="shared" si="115"/>
        <v>successful</v>
      </c>
      <c r="G1508" s="4" t="s">
        <v>8219</v>
      </c>
      <c r="H1508" s="4" t="s">
        <v>8225</v>
      </c>
      <c r="I1508" s="4" t="s">
        <v>8247</v>
      </c>
      <c r="J1508" s="4">
        <v>1406227904</v>
      </c>
      <c r="K1508" s="13">
        <f t="shared" si="116"/>
        <v>41844.619259259263</v>
      </c>
      <c r="L1508" s="4">
        <v>1403635904</v>
      </c>
      <c r="M1508" s="13">
        <f t="shared" si="117"/>
        <v>41814.619259259263</v>
      </c>
      <c r="N1508" s="4" t="b">
        <v>1</v>
      </c>
      <c r="O1508" s="4">
        <v>43</v>
      </c>
      <c r="P1508" s="4" t="b">
        <v>1</v>
      </c>
      <c r="Q1508" s="4" t="s">
        <v>8285</v>
      </c>
      <c r="R1508" s="17">
        <f>E1508/D1508*100</f>
        <v>111.4</v>
      </c>
      <c r="S1508">
        <f>AVERAGEIF(O:O,O1508,E:E)</f>
        <v>5251.2666666666664</v>
      </c>
      <c r="T1508" t="str">
        <f t="shared" si="118"/>
        <v>photography</v>
      </c>
      <c r="U1508" t="str">
        <f t="shared" si="119"/>
        <v>photobooks</v>
      </c>
    </row>
    <row r="1509" spans="1:21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tr">
        <f t="shared" si="115"/>
        <v>successful</v>
      </c>
      <c r="G1509" s="4" t="s">
        <v>8219</v>
      </c>
      <c r="H1509" s="4" t="s">
        <v>8224</v>
      </c>
      <c r="I1509" s="4" t="s">
        <v>8246</v>
      </c>
      <c r="J1509" s="4">
        <v>1273911000</v>
      </c>
      <c r="K1509" s="13">
        <f t="shared" si="116"/>
        <v>40313.173611111117</v>
      </c>
      <c r="L1509" s="4">
        <v>1268822909</v>
      </c>
      <c r="M1509" s="13">
        <f t="shared" si="117"/>
        <v>40254.283668981487</v>
      </c>
      <c r="N1509" s="4" t="b">
        <v>1</v>
      </c>
      <c r="O1509" s="4">
        <v>33</v>
      </c>
      <c r="P1509" s="4" t="b">
        <v>1</v>
      </c>
      <c r="Q1509" s="4" t="s">
        <v>8285</v>
      </c>
      <c r="R1509" s="17">
        <f>E1509/D1509*100</f>
        <v>215</v>
      </c>
      <c r="S1509">
        <f>AVERAGEIF(O:O,O1509,E:E)</f>
        <v>5887.1719354838715</v>
      </c>
      <c r="T1509" t="str">
        <f t="shared" si="118"/>
        <v>photography</v>
      </c>
      <c r="U1509" t="str">
        <f t="shared" si="119"/>
        <v>photobooks</v>
      </c>
    </row>
    <row r="1510" spans="1:21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tr">
        <f t="shared" si="115"/>
        <v>successful</v>
      </c>
      <c r="G1510" s="4" t="s">
        <v>8219</v>
      </c>
      <c r="H1510" s="4" t="s">
        <v>8224</v>
      </c>
      <c r="I1510" s="4" t="s">
        <v>8246</v>
      </c>
      <c r="J1510" s="4">
        <v>1403880281</v>
      </c>
      <c r="K1510" s="13">
        <f t="shared" si="116"/>
        <v>41817.447696759264</v>
      </c>
      <c r="L1510" s="4">
        <v>1401201881</v>
      </c>
      <c r="M1510" s="13">
        <f t="shared" si="117"/>
        <v>41786.447696759264</v>
      </c>
      <c r="N1510" s="4" t="b">
        <v>1</v>
      </c>
      <c r="O1510" s="4">
        <v>211</v>
      </c>
      <c r="P1510" s="4" t="b">
        <v>1</v>
      </c>
      <c r="Q1510" s="4" t="s">
        <v>8285</v>
      </c>
      <c r="R1510" s="17">
        <f>E1510/D1510*100</f>
        <v>110.76216216216217</v>
      </c>
      <c r="S1510">
        <f>AVERAGEIF(O:O,O1510,E:E)</f>
        <v>10742.480000000001</v>
      </c>
      <c r="T1510" t="str">
        <f t="shared" si="118"/>
        <v>photography</v>
      </c>
      <c r="U1510" t="str">
        <f t="shared" si="119"/>
        <v>photobooks</v>
      </c>
    </row>
    <row r="1511" spans="1:21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tr">
        <f t="shared" si="115"/>
        <v>successful</v>
      </c>
      <c r="G1511" s="4" t="s">
        <v>8219</v>
      </c>
      <c r="H1511" s="4" t="s">
        <v>8236</v>
      </c>
      <c r="I1511" s="4" t="s">
        <v>8249</v>
      </c>
      <c r="J1511" s="4">
        <v>1487113140</v>
      </c>
      <c r="K1511" s="13">
        <f t="shared" si="116"/>
        <v>42780.790972222225</v>
      </c>
      <c r="L1511" s="4">
        <v>1484570885</v>
      </c>
      <c r="M1511" s="13">
        <f t="shared" si="117"/>
        <v>42751.366724537038</v>
      </c>
      <c r="N1511" s="4" t="b">
        <v>1</v>
      </c>
      <c r="O1511" s="4">
        <v>196</v>
      </c>
      <c r="P1511" s="4" t="b">
        <v>1</v>
      </c>
      <c r="Q1511" s="4" t="s">
        <v>8285</v>
      </c>
      <c r="R1511" s="17">
        <f>E1511/D1511*100</f>
        <v>123.64125714285714</v>
      </c>
      <c r="S1511">
        <f>AVERAGEIF(O:O,O1511,E:E)</f>
        <v>15961.182000000001</v>
      </c>
      <c r="T1511" t="str">
        <f t="shared" si="118"/>
        <v>photography</v>
      </c>
      <c r="U1511" t="str">
        <f t="shared" si="119"/>
        <v>photobooks</v>
      </c>
    </row>
    <row r="1512" spans="1:21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tr">
        <f t="shared" si="115"/>
        <v>successful</v>
      </c>
      <c r="G1512" s="4" t="s">
        <v>8219</v>
      </c>
      <c r="H1512" s="4" t="s">
        <v>8225</v>
      </c>
      <c r="I1512" s="4" t="s">
        <v>8247</v>
      </c>
      <c r="J1512" s="4">
        <v>1405761278</v>
      </c>
      <c r="K1512" s="13">
        <f t="shared" si="116"/>
        <v>41839.218495370369</v>
      </c>
      <c r="L1512" s="4">
        <v>1403169278</v>
      </c>
      <c r="M1512" s="13">
        <f t="shared" si="117"/>
        <v>41809.218495370369</v>
      </c>
      <c r="N1512" s="4" t="b">
        <v>1</v>
      </c>
      <c r="O1512" s="4">
        <v>405</v>
      </c>
      <c r="P1512" s="4" t="b">
        <v>1</v>
      </c>
      <c r="Q1512" s="4" t="s">
        <v>8285</v>
      </c>
      <c r="R1512" s="17">
        <f>E1512/D1512*100</f>
        <v>101.03500000000001</v>
      </c>
      <c r="S1512">
        <f>AVERAGEIF(O:O,O1512,E:E)</f>
        <v>45095.8</v>
      </c>
      <c r="T1512" t="str">
        <f t="shared" si="118"/>
        <v>photography</v>
      </c>
      <c r="U1512" t="str">
        <f t="shared" si="119"/>
        <v>photobooks</v>
      </c>
    </row>
    <row r="1513" spans="1:21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tr">
        <f t="shared" si="115"/>
        <v>successful</v>
      </c>
      <c r="G1513" s="4" t="s">
        <v>8219</v>
      </c>
      <c r="H1513" s="4" t="s">
        <v>8224</v>
      </c>
      <c r="I1513" s="4" t="s">
        <v>8246</v>
      </c>
      <c r="J1513" s="4">
        <v>1447858804</v>
      </c>
      <c r="K1513" s="13">
        <f t="shared" si="116"/>
        <v>42326.458379629628</v>
      </c>
      <c r="L1513" s="4">
        <v>1445263204</v>
      </c>
      <c r="M1513" s="13">
        <f t="shared" si="117"/>
        <v>42296.416712962964</v>
      </c>
      <c r="N1513" s="4" t="b">
        <v>1</v>
      </c>
      <c r="O1513" s="4">
        <v>206</v>
      </c>
      <c r="P1513" s="4" t="b">
        <v>1</v>
      </c>
      <c r="Q1513" s="4" t="s">
        <v>8285</v>
      </c>
      <c r="R1513" s="17">
        <f>E1513/D1513*100</f>
        <v>111.79285714285714</v>
      </c>
      <c r="S1513">
        <f>AVERAGEIF(O:O,O1513,E:E)</f>
        <v>17868.901999999998</v>
      </c>
      <c r="T1513" t="str">
        <f t="shared" si="118"/>
        <v>photography</v>
      </c>
      <c r="U1513" t="str">
        <f t="shared" si="119"/>
        <v>photobooks</v>
      </c>
    </row>
    <row r="1514" spans="1:21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tr">
        <f t="shared" si="115"/>
        <v>successful</v>
      </c>
      <c r="G1514" s="4" t="s">
        <v>8219</v>
      </c>
      <c r="H1514" s="4" t="s">
        <v>8224</v>
      </c>
      <c r="I1514" s="4" t="s">
        <v>8246</v>
      </c>
      <c r="J1514" s="4">
        <v>1486311939</v>
      </c>
      <c r="K1514" s="13">
        <f t="shared" si="116"/>
        <v>42771.517812500002</v>
      </c>
      <c r="L1514" s="4">
        <v>1483719939</v>
      </c>
      <c r="M1514" s="13">
        <f t="shared" si="117"/>
        <v>42741.517812500002</v>
      </c>
      <c r="N1514" s="4" t="b">
        <v>1</v>
      </c>
      <c r="O1514" s="4">
        <v>335</v>
      </c>
      <c r="P1514" s="4" t="b">
        <v>1</v>
      </c>
      <c r="Q1514" s="4" t="s">
        <v>8285</v>
      </c>
      <c r="R1514" s="17">
        <f>E1514/D1514*100</f>
        <v>558.7714285714286</v>
      </c>
      <c r="S1514">
        <f>AVERAGEIF(O:O,O1514,E:E)</f>
        <v>19557</v>
      </c>
      <c r="T1514" t="str">
        <f t="shared" si="118"/>
        <v>photography</v>
      </c>
      <c r="U1514" t="str">
        <f t="shared" si="119"/>
        <v>photobooks</v>
      </c>
    </row>
    <row r="1515" spans="1:21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tr">
        <f t="shared" si="115"/>
        <v>successful</v>
      </c>
      <c r="G1515" s="4" t="s">
        <v>8219</v>
      </c>
      <c r="H1515" s="4" t="s">
        <v>8225</v>
      </c>
      <c r="I1515" s="4" t="s">
        <v>8247</v>
      </c>
      <c r="J1515" s="4">
        <v>1405523866</v>
      </c>
      <c r="K1515" s="13">
        <f t="shared" si="116"/>
        <v>41836.470671296302</v>
      </c>
      <c r="L1515" s="4">
        <v>1402931866</v>
      </c>
      <c r="M1515" s="13">
        <f t="shared" si="117"/>
        <v>41806.470671296302</v>
      </c>
      <c r="N1515" s="4" t="b">
        <v>1</v>
      </c>
      <c r="O1515" s="4">
        <v>215</v>
      </c>
      <c r="P1515" s="4" t="b">
        <v>1</v>
      </c>
      <c r="Q1515" s="4" t="s">
        <v>8285</v>
      </c>
      <c r="R1515" s="17">
        <f>E1515/D1515*100</f>
        <v>150.01875000000001</v>
      </c>
      <c r="S1515">
        <f>AVERAGEIF(O:O,O1515,E:E)</f>
        <v>11407.75</v>
      </c>
      <c r="T1515" t="str">
        <f t="shared" si="118"/>
        <v>photography</v>
      </c>
      <c r="U1515" t="str">
        <f t="shared" si="119"/>
        <v>photobooks</v>
      </c>
    </row>
    <row r="1516" spans="1:21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tr">
        <f t="shared" si="115"/>
        <v>successful</v>
      </c>
      <c r="G1516" s="4" t="s">
        <v>8219</v>
      </c>
      <c r="H1516" s="4" t="s">
        <v>8224</v>
      </c>
      <c r="I1516" s="4" t="s">
        <v>8246</v>
      </c>
      <c r="J1516" s="4">
        <v>1443363640</v>
      </c>
      <c r="K1516" s="13">
        <f t="shared" si="116"/>
        <v>42274.431018518524</v>
      </c>
      <c r="L1516" s="4">
        <v>1439907640</v>
      </c>
      <c r="M1516" s="13">
        <f t="shared" si="117"/>
        <v>42234.431018518524</v>
      </c>
      <c r="N1516" s="4" t="b">
        <v>1</v>
      </c>
      <c r="O1516" s="4">
        <v>176</v>
      </c>
      <c r="P1516" s="4" t="b">
        <v>1</v>
      </c>
      <c r="Q1516" s="4" t="s">
        <v>8285</v>
      </c>
      <c r="R1516" s="17">
        <f>E1516/D1516*100</f>
        <v>106.476</v>
      </c>
      <c r="S1516">
        <f>AVERAGEIF(O:O,O1516,E:E)</f>
        <v>18110.25</v>
      </c>
      <c r="T1516" t="str">
        <f t="shared" si="118"/>
        <v>photography</v>
      </c>
      <c r="U1516" t="str">
        <f t="shared" si="119"/>
        <v>photobooks</v>
      </c>
    </row>
    <row r="1517" spans="1:21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tr">
        <f t="shared" si="115"/>
        <v>successful</v>
      </c>
      <c r="G1517" s="4" t="s">
        <v>8219</v>
      </c>
      <c r="H1517" s="4" t="s">
        <v>8234</v>
      </c>
      <c r="I1517" s="4" t="s">
        <v>8254</v>
      </c>
      <c r="J1517" s="4">
        <v>1458104697</v>
      </c>
      <c r="K1517" s="13">
        <f t="shared" si="116"/>
        <v>42445.045104166667</v>
      </c>
      <c r="L1517" s="4">
        <v>1455516297</v>
      </c>
      <c r="M1517" s="13">
        <f t="shared" si="117"/>
        <v>42415.086770833332</v>
      </c>
      <c r="N1517" s="4" t="b">
        <v>1</v>
      </c>
      <c r="O1517" s="4">
        <v>555</v>
      </c>
      <c r="P1517" s="4" t="b">
        <v>1</v>
      </c>
      <c r="Q1517" s="4" t="s">
        <v>8285</v>
      </c>
      <c r="R1517" s="17">
        <f>E1517/D1517*100</f>
        <v>157.18899999999999</v>
      </c>
      <c r="S1517">
        <f>AVERAGEIF(O:O,O1517,E:E)</f>
        <v>292291</v>
      </c>
      <c r="T1517" t="str">
        <f t="shared" si="118"/>
        <v>photography</v>
      </c>
      <c r="U1517" t="str">
        <f t="shared" si="119"/>
        <v>photobooks</v>
      </c>
    </row>
    <row r="1518" spans="1:21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tr">
        <f t="shared" si="115"/>
        <v>successful</v>
      </c>
      <c r="G1518" s="4" t="s">
        <v>8219</v>
      </c>
      <c r="H1518" s="4" t="s">
        <v>8224</v>
      </c>
      <c r="I1518" s="4" t="s">
        <v>8246</v>
      </c>
      <c r="J1518" s="4">
        <v>1475762400</v>
      </c>
      <c r="K1518" s="13">
        <f t="shared" si="116"/>
        <v>42649.416666666664</v>
      </c>
      <c r="L1518" s="4">
        <v>1473160292</v>
      </c>
      <c r="M1518" s="13">
        <f t="shared" si="117"/>
        <v>42619.299675925933</v>
      </c>
      <c r="N1518" s="4" t="b">
        <v>1</v>
      </c>
      <c r="O1518" s="4">
        <v>116</v>
      </c>
      <c r="P1518" s="4" t="b">
        <v>1</v>
      </c>
      <c r="Q1518" s="4" t="s">
        <v>8285</v>
      </c>
      <c r="R1518" s="17">
        <f>E1518/D1518*100</f>
        <v>108.65882352941176</v>
      </c>
      <c r="S1518">
        <f>AVERAGEIF(O:O,O1518,E:E)</f>
        <v>13341.5</v>
      </c>
      <c r="T1518" t="str">
        <f t="shared" si="118"/>
        <v>photography</v>
      </c>
      <c r="U1518" t="str">
        <f t="shared" si="119"/>
        <v>photobooks</v>
      </c>
    </row>
    <row r="1519" spans="1:21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tr">
        <f t="shared" si="115"/>
        <v>successful</v>
      </c>
      <c r="G1519" s="4" t="s">
        <v>8219</v>
      </c>
      <c r="H1519" s="4" t="s">
        <v>8224</v>
      </c>
      <c r="I1519" s="4" t="s">
        <v>8246</v>
      </c>
      <c r="J1519" s="4">
        <v>1417845600</v>
      </c>
      <c r="K1519" s="13">
        <f t="shared" si="116"/>
        <v>41979.083333333336</v>
      </c>
      <c r="L1519" s="4">
        <v>1415194553</v>
      </c>
      <c r="M1519" s="13">
        <f t="shared" si="117"/>
        <v>41948.399918981486</v>
      </c>
      <c r="N1519" s="4" t="b">
        <v>1</v>
      </c>
      <c r="O1519" s="4">
        <v>615</v>
      </c>
      <c r="P1519" s="4" t="b">
        <v>1</v>
      </c>
      <c r="Q1519" s="4" t="s">
        <v>8285</v>
      </c>
      <c r="R1519" s="17">
        <f>E1519/D1519*100</f>
        <v>161.97999999999999</v>
      </c>
      <c r="S1519">
        <f>AVERAGEIF(O:O,O1519,E:E)</f>
        <v>24297</v>
      </c>
      <c r="T1519" t="str">
        <f t="shared" si="118"/>
        <v>photography</v>
      </c>
      <c r="U1519" t="str">
        <f t="shared" si="119"/>
        <v>photobooks</v>
      </c>
    </row>
    <row r="1520" spans="1:21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tr">
        <f t="shared" si="115"/>
        <v>successful</v>
      </c>
      <c r="G1520" s="4" t="s">
        <v>8219</v>
      </c>
      <c r="H1520" s="4" t="s">
        <v>8224</v>
      </c>
      <c r="I1520" s="4" t="s">
        <v>8246</v>
      </c>
      <c r="J1520" s="4">
        <v>1401565252</v>
      </c>
      <c r="K1520" s="13">
        <f t="shared" si="116"/>
        <v>41790.653379629635</v>
      </c>
      <c r="L1520" s="4">
        <v>1398973252</v>
      </c>
      <c r="M1520" s="13">
        <f t="shared" si="117"/>
        <v>41760.653379629635</v>
      </c>
      <c r="N1520" s="4" t="b">
        <v>1</v>
      </c>
      <c r="O1520" s="4">
        <v>236</v>
      </c>
      <c r="P1520" s="4" t="b">
        <v>1</v>
      </c>
      <c r="Q1520" s="4" t="s">
        <v>8285</v>
      </c>
      <c r="R1520" s="17">
        <f>E1520/D1520*100</f>
        <v>205.36666666666665</v>
      </c>
      <c r="S1520">
        <f>AVERAGEIF(O:O,O1520,E:E)</f>
        <v>19285.955000000002</v>
      </c>
      <c r="T1520" t="str">
        <f t="shared" si="118"/>
        <v>photography</v>
      </c>
      <c r="U1520" t="str">
        <f t="shared" si="119"/>
        <v>photobooks</v>
      </c>
    </row>
    <row r="1521" spans="1:21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tr">
        <f t="shared" si="115"/>
        <v>successful</v>
      </c>
      <c r="G1521" s="4" t="s">
        <v>8219</v>
      </c>
      <c r="H1521" s="4" t="s">
        <v>8224</v>
      </c>
      <c r="I1521" s="4" t="s">
        <v>8246</v>
      </c>
      <c r="J1521" s="4">
        <v>1403301540</v>
      </c>
      <c r="K1521" s="13">
        <f t="shared" si="116"/>
        <v>41810.749305555561</v>
      </c>
      <c r="L1521" s="4">
        <v>1400867283</v>
      </c>
      <c r="M1521" s="13">
        <f t="shared" si="117"/>
        <v>41782.575034722227</v>
      </c>
      <c r="N1521" s="4" t="b">
        <v>1</v>
      </c>
      <c r="O1521" s="4">
        <v>145</v>
      </c>
      <c r="P1521" s="4" t="b">
        <v>1</v>
      </c>
      <c r="Q1521" s="4" t="s">
        <v>8285</v>
      </c>
      <c r="R1521" s="17">
        <f>E1521/D1521*100</f>
        <v>103.36388888888889</v>
      </c>
      <c r="S1521">
        <f>AVERAGEIF(O:O,O1521,E:E)</f>
        <v>9579.126666666667</v>
      </c>
      <c r="T1521" t="str">
        <f t="shared" si="118"/>
        <v>photography</v>
      </c>
      <c r="U1521" t="str">
        <f t="shared" si="119"/>
        <v>photobooks</v>
      </c>
    </row>
    <row r="1522" spans="1:21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tr">
        <f t="shared" si="115"/>
        <v>successful</v>
      </c>
      <c r="G1522" s="4" t="s">
        <v>8219</v>
      </c>
      <c r="H1522" s="4" t="s">
        <v>8224</v>
      </c>
      <c r="I1522" s="4" t="s">
        <v>8246</v>
      </c>
      <c r="J1522" s="4">
        <v>1418961600</v>
      </c>
      <c r="K1522" s="13">
        <f t="shared" si="116"/>
        <v>41992.000000000007</v>
      </c>
      <c r="L1522" s="4">
        <v>1415824513</v>
      </c>
      <c r="M1522" s="13">
        <f t="shared" si="117"/>
        <v>41955.691122685188</v>
      </c>
      <c r="N1522" s="4" t="b">
        <v>1</v>
      </c>
      <c r="O1522" s="4">
        <v>167</v>
      </c>
      <c r="P1522" s="4" t="b">
        <v>1</v>
      </c>
      <c r="Q1522" s="4" t="s">
        <v>8285</v>
      </c>
      <c r="R1522" s="17">
        <f>E1522/D1522*100</f>
        <v>103.47222222222223</v>
      </c>
      <c r="S1522">
        <f>AVERAGEIF(O:O,O1522,E:E)</f>
        <v>11603.6625</v>
      </c>
      <c r="T1522" t="str">
        <f t="shared" si="118"/>
        <v>photography</v>
      </c>
      <c r="U1522" t="str">
        <f t="shared" si="119"/>
        <v>photobooks</v>
      </c>
    </row>
    <row r="1523" spans="1:21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tr">
        <f t="shared" si="115"/>
        <v>successful</v>
      </c>
      <c r="G1523" s="4" t="s">
        <v>8219</v>
      </c>
      <c r="H1523" s="4" t="s">
        <v>8224</v>
      </c>
      <c r="I1523" s="4" t="s">
        <v>8246</v>
      </c>
      <c r="J1523" s="4">
        <v>1465272091</v>
      </c>
      <c r="K1523" s="13">
        <f t="shared" si="116"/>
        <v>42528.00105324074</v>
      </c>
      <c r="L1523" s="4">
        <v>1462248091</v>
      </c>
      <c r="M1523" s="13">
        <f t="shared" si="117"/>
        <v>42493.00105324074</v>
      </c>
      <c r="N1523" s="4" t="b">
        <v>1</v>
      </c>
      <c r="O1523" s="4">
        <v>235</v>
      </c>
      <c r="P1523" s="4" t="b">
        <v>1</v>
      </c>
      <c r="Q1523" s="4" t="s">
        <v>8285</v>
      </c>
      <c r="R1523" s="17">
        <f>E1523/D1523*100</f>
        <v>106.81333333333333</v>
      </c>
      <c r="S1523">
        <f>AVERAGEIF(O:O,O1523,E:E)</f>
        <v>25673.5</v>
      </c>
      <c r="T1523" t="str">
        <f t="shared" si="118"/>
        <v>photography</v>
      </c>
      <c r="U1523" t="str">
        <f t="shared" si="119"/>
        <v>photobooks</v>
      </c>
    </row>
    <row r="1524" spans="1:21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tr">
        <f t="shared" si="115"/>
        <v>successful</v>
      </c>
      <c r="G1524" s="4" t="s">
        <v>8219</v>
      </c>
      <c r="H1524" s="4" t="s">
        <v>8224</v>
      </c>
      <c r="I1524" s="4" t="s">
        <v>8246</v>
      </c>
      <c r="J1524" s="4">
        <v>1413575739</v>
      </c>
      <c r="K1524" s="13">
        <f t="shared" si="116"/>
        <v>41929.663645833338</v>
      </c>
      <c r="L1524" s="4">
        <v>1410983739</v>
      </c>
      <c r="M1524" s="13">
        <f t="shared" si="117"/>
        <v>41899.663645833338</v>
      </c>
      <c r="N1524" s="4" t="b">
        <v>1</v>
      </c>
      <c r="O1524" s="4">
        <v>452</v>
      </c>
      <c r="P1524" s="4" t="b">
        <v>1</v>
      </c>
      <c r="Q1524" s="4" t="s">
        <v>8285</v>
      </c>
      <c r="R1524" s="17">
        <f>E1524/D1524*100</f>
        <v>138.96574712643678</v>
      </c>
      <c r="S1524">
        <f>AVERAGEIF(O:O,O1524,E:E)</f>
        <v>60450.1</v>
      </c>
      <c r="T1524" t="str">
        <f t="shared" si="118"/>
        <v>photography</v>
      </c>
      <c r="U1524" t="str">
        <f t="shared" si="119"/>
        <v>photobooks</v>
      </c>
    </row>
    <row r="1525" spans="1:21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tr">
        <f t="shared" si="115"/>
        <v>successful</v>
      </c>
      <c r="G1525" s="4" t="s">
        <v>8219</v>
      </c>
      <c r="H1525" s="4" t="s">
        <v>8224</v>
      </c>
      <c r="I1525" s="4" t="s">
        <v>8246</v>
      </c>
      <c r="J1525" s="4">
        <v>1419292800</v>
      </c>
      <c r="K1525" s="13">
        <f t="shared" si="116"/>
        <v>41995.833333333336</v>
      </c>
      <c r="L1525" s="4">
        <v>1416592916</v>
      </c>
      <c r="M1525" s="13">
        <f t="shared" si="117"/>
        <v>41964.584675925929</v>
      </c>
      <c r="N1525" s="4" t="b">
        <v>1</v>
      </c>
      <c r="O1525" s="4">
        <v>241</v>
      </c>
      <c r="P1525" s="4" t="b">
        <v>1</v>
      </c>
      <c r="Q1525" s="4" t="s">
        <v>8285</v>
      </c>
      <c r="R1525" s="17">
        <f>E1525/D1525*100</f>
        <v>124.84324324324325</v>
      </c>
      <c r="S1525">
        <f>AVERAGEIF(O:O,O1525,E:E)</f>
        <v>21159.5</v>
      </c>
      <c r="T1525" t="str">
        <f t="shared" si="118"/>
        <v>photography</v>
      </c>
      <c r="U1525" t="str">
        <f t="shared" si="119"/>
        <v>photobooks</v>
      </c>
    </row>
    <row r="1526" spans="1:21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tr">
        <f t="shared" si="115"/>
        <v>successful</v>
      </c>
      <c r="G1526" s="4" t="s">
        <v>8219</v>
      </c>
      <c r="H1526" s="4" t="s">
        <v>8235</v>
      </c>
      <c r="I1526" s="4" t="s">
        <v>8255</v>
      </c>
      <c r="J1526" s="4">
        <v>1487592090</v>
      </c>
      <c r="K1526" s="13">
        <f t="shared" si="116"/>
        <v>42786.334374999999</v>
      </c>
      <c r="L1526" s="4">
        <v>1485000090</v>
      </c>
      <c r="M1526" s="13">
        <f t="shared" si="117"/>
        <v>42756.334374999999</v>
      </c>
      <c r="N1526" s="4" t="b">
        <v>1</v>
      </c>
      <c r="O1526" s="4">
        <v>28</v>
      </c>
      <c r="P1526" s="4" t="b">
        <v>1</v>
      </c>
      <c r="Q1526" s="4" t="s">
        <v>8285</v>
      </c>
      <c r="R1526" s="17">
        <f>E1526/D1526*100</f>
        <v>206.99999999999997</v>
      </c>
      <c r="S1526">
        <f>AVERAGEIF(O:O,O1526,E:E)</f>
        <v>3472.1178947368426</v>
      </c>
      <c r="T1526" t="str">
        <f t="shared" si="118"/>
        <v>photography</v>
      </c>
      <c r="U1526" t="str">
        <f t="shared" si="119"/>
        <v>photobooks</v>
      </c>
    </row>
    <row r="1527" spans="1:21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tr">
        <f t="shared" si="115"/>
        <v>successful</v>
      </c>
      <c r="G1527" s="4" t="s">
        <v>8219</v>
      </c>
      <c r="H1527" s="4" t="s">
        <v>8224</v>
      </c>
      <c r="I1527" s="4" t="s">
        <v>8246</v>
      </c>
      <c r="J1527" s="4">
        <v>1471539138</v>
      </c>
      <c r="K1527" s="13">
        <f t="shared" si="116"/>
        <v>42600.536319444444</v>
      </c>
      <c r="L1527" s="4">
        <v>1468947138</v>
      </c>
      <c r="M1527" s="13">
        <f t="shared" si="117"/>
        <v>42570.536319444444</v>
      </c>
      <c r="N1527" s="4" t="b">
        <v>1</v>
      </c>
      <c r="O1527" s="4">
        <v>140</v>
      </c>
      <c r="P1527" s="4" t="b">
        <v>1</v>
      </c>
      <c r="Q1527" s="4" t="s">
        <v>8285</v>
      </c>
      <c r="R1527" s="17">
        <f>E1527/D1527*100</f>
        <v>174.00576923076923</v>
      </c>
      <c r="S1527">
        <f>AVERAGEIF(O:O,O1527,E:E)</f>
        <v>12203.018749999999</v>
      </c>
      <c r="T1527" t="str">
        <f t="shared" si="118"/>
        <v>photography</v>
      </c>
      <c r="U1527" t="str">
        <f t="shared" si="119"/>
        <v>photobooks</v>
      </c>
    </row>
    <row r="1528" spans="1:21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tr">
        <f t="shared" si="115"/>
        <v>successful</v>
      </c>
      <c r="G1528" s="4" t="s">
        <v>8219</v>
      </c>
      <c r="H1528" s="4" t="s">
        <v>8224</v>
      </c>
      <c r="I1528" s="4" t="s">
        <v>8246</v>
      </c>
      <c r="J1528" s="4">
        <v>1453185447</v>
      </c>
      <c r="K1528" s="13">
        <f t="shared" si="116"/>
        <v>42388.109340277784</v>
      </c>
      <c r="L1528" s="4">
        <v>1448951847</v>
      </c>
      <c r="M1528" s="13">
        <f t="shared" si="117"/>
        <v>42339.109340277784</v>
      </c>
      <c r="N1528" s="4" t="b">
        <v>1</v>
      </c>
      <c r="O1528" s="4">
        <v>280</v>
      </c>
      <c r="P1528" s="4" t="b">
        <v>1</v>
      </c>
      <c r="Q1528" s="4" t="s">
        <v>8285</v>
      </c>
      <c r="R1528" s="17">
        <f>E1528/D1528*100</f>
        <v>120.32608695652173</v>
      </c>
      <c r="S1528">
        <f>AVERAGEIF(O:O,O1528,E:E)</f>
        <v>27675</v>
      </c>
      <c r="T1528" t="str">
        <f t="shared" si="118"/>
        <v>photography</v>
      </c>
      <c r="U1528" t="str">
        <f t="shared" si="119"/>
        <v>photobooks</v>
      </c>
    </row>
    <row r="1529" spans="1:21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tr">
        <f t="shared" si="115"/>
        <v>successful</v>
      </c>
      <c r="G1529" s="4" t="s">
        <v>8219</v>
      </c>
      <c r="H1529" s="4" t="s">
        <v>8224</v>
      </c>
      <c r="I1529" s="4" t="s">
        <v>8246</v>
      </c>
      <c r="J1529" s="4">
        <v>1489497886</v>
      </c>
      <c r="K1529" s="13">
        <f t="shared" si="116"/>
        <v>42808.392199074071</v>
      </c>
      <c r="L1529" s="4">
        <v>1487082286</v>
      </c>
      <c r="M1529" s="13">
        <f t="shared" si="117"/>
        <v>42780.433865740742</v>
      </c>
      <c r="N1529" s="4" t="b">
        <v>1</v>
      </c>
      <c r="O1529" s="4">
        <v>70</v>
      </c>
      <c r="P1529" s="4" t="b">
        <v>1</v>
      </c>
      <c r="Q1529" s="4" t="s">
        <v>8285</v>
      </c>
      <c r="R1529" s="17">
        <f>E1529/D1529*100</f>
        <v>110.44428571428573</v>
      </c>
      <c r="S1529">
        <f>AVERAGEIF(O:O,O1529,E:E)</f>
        <v>15630.539500000003</v>
      </c>
      <c r="T1529" t="str">
        <f t="shared" si="118"/>
        <v>photography</v>
      </c>
      <c r="U1529" t="str">
        <f t="shared" si="119"/>
        <v>photobooks</v>
      </c>
    </row>
    <row r="1530" spans="1:21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tr">
        <f t="shared" si="115"/>
        <v>successful</v>
      </c>
      <c r="G1530" s="4" t="s">
        <v>8219</v>
      </c>
      <c r="H1530" s="4" t="s">
        <v>8224</v>
      </c>
      <c r="I1530" s="4" t="s">
        <v>8246</v>
      </c>
      <c r="J1530" s="4">
        <v>1485907200</v>
      </c>
      <c r="K1530" s="13">
        <f t="shared" si="116"/>
        <v>42766.833333333336</v>
      </c>
      <c r="L1530" s="4">
        <v>1483292122</v>
      </c>
      <c r="M1530" s="13">
        <f t="shared" si="117"/>
        <v>42736.566226851857</v>
      </c>
      <c r="N1530" s="4" t="b">
        <v>1</v>
      </c>
      <c r="O1530" s="4">
        <v>160</v>
      </c>
      <c r="P1530" s="4" t="b">
        <v>1</v>
      </c>
      <c r="Q1530" s="4" t="s">
        <v>8285</v>
      </c>
      <c r="R1530" s="17">
        <f>E1530/D1530*100</f>
        <v>281.56666666666666</v>
      </c>
      <c r="S1530">
        <f>AVERAGEIF(O:O,O1530,E:E)</f>
        <v>8825.1149999999998</v>
      </c>
      <c r="T1530" t="str">
        <f t="shared" si="118"/>
        <v>photography</v>
      </c>
      <c r="U1530" t="str">
        <f t="shared" si="119"/>
        <v>photobooks</v>
      </c>
    </row>
    <row r="1531" spans="1:21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tr">
        <f t="shared" si="115"/>
        <v>successful</v>
      </c>
      <c r="G1531" s="4" t="s">
        <v>8219</v>
      </c>
      <c r="H1531" s="4" t="s">
        <v>8224</v>
      </c>
      <c r="I1531" s="4" t="s">
        <v>8246</v>
      </c>
      <c r="J1531" s="4">
        <v>1426773920</v>
      </c>
      <c r="K1531" s="13">
        <f t="shared" si="116"/>
        <v>42082.420370370375</v>
      </c>
      <c r="L1531" s="4">
        <v>1424185520</v>
      </c>
      <c r="M1531" s="13">
        <f t="shared" si="117"/>
        <v>42052.462037037039</v>
      </c>
      <c r="N1531" s="4" t="b">
        <v>1</v>
      </c>
      <c r="O1531" s="4">
        <v>141</v>
      </c>
      <c r="P1531" s="4" t="b">
        <v>1</v>
      </c>
      <c r="Q1531" s="4" t="s">
        <v>8285</v>
      </c>
      <c r="R1531" s="17">
        <f>E1531/D1531*100</f>
        <v>100.67894736842105</v>
      </c>
      <c r="S1531">
        <f>AVERAGEIF(O:O,O1531,E:E)</f>
        <v>13106.166666666666</v>
      </c>
      <c r="T1531" t="str">
        <f t="shared" si="118"/>
        <v>photography</v>
      </c>
      <c r="U1531" t="str">
        <f t="shared" si="119"/>
        <v>photobooks</v>
      </c>
    </row>
    <row r="1532" spans="1:21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tr">
        <f t="shared" si="115"/>
        <v>successful</v>
      </c>
      <c r="G1532" s="4" t="s">
        <v>8219</v>
      </c>
      <c r="H1532" s="4" t="s">
        <v>8224</v>
      </c>
      <c r="I1532" s="4" t="s">
        <v>8246</v>
      </c>
      <c r="J1532" s="4">
        <v>1445624695</v>
      </c>
      <c r="K1532" s="13">
        <f t="shared" si="116"/>
        <v>42300.600636574083</v>
      </c>
      <c r="L1532" s="4">
        <v>1443464695</v>
      </c>
      <c r="M1532" s="13">
        <f t="shared" si="117"/>
        <v>42275.600636574083</v>
      </c>
      <c r="N1532" s="4" t="b">
        <v>1</v>
      </c>
      <c r="O1532" s="4">
        <v>874</v>
      </c>
      <c r="P1532" s="4" t="b">
        <v>1</v>
      </c>
      <c r="Q1532" s="4" t="s">
        <v>8285</v>
      </c>
      <c r="R1532" s="17">
        <f>E1532/D1532*100</f>
        <v>134.82571428571427</v>
      </c>
      <c r="S1532">
        <f>AVERAGEIF(O:O,O1532,E:E)</f>
        <v>47189</v>
      </c>
      <c r="T1532" t="str">
        <f t="shared" si="118"/>
        <v>photography</v>
      </c>
      <c r="U1532" t="str">
        <f t="shared" si="119"/>
        <v>photobooks</v>
      </c>
    </row>
    <row r="1533" spans="1:21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tr">
        <f t="shared" si="115"/>
        <v>successful</v>
      </c>
      <c r="G1533" s="4" t="s">
        <v>8219</v>
      </c>
      <c r="H1533" s="4" t="s">
        <v>8224</v>
      </c>
      <c r="I1533" s="4" t="s">
        <v>8246</v>
      </c>
      <c r="J1533" s="4">
        <v>1417402800</v>
      </c>
      <c r="K1533" s="13">
        <f t="shared" si="116"/>
        <v>41973.958333333336</v>
      </c>
      <c r="L1533" s="4">
        <v>1414610126</v>
      </c>
      <c r="M1533" s="13">
        <f t="shared" si="117"/>
        <v>41941.635717592595</v>
      </c>
      <c r="N1533" s="4" t="b">
        <v>1</v>
      </c>
      <c r="O1533" s="4">
        <v>73</v>
      </c>
      <c r="P1533" s="4" t="b">
        <v>1</v>
      </c>
      <c r="Q1533" s="4" t="s">
        <v>8285</v>
      </c>
      <c r="R1533" s="17">
        <f>E1533/D1533*100</f>
        <v>175.95744680851064</v>
      </c>
      <c r="S1533">
        <f>AVERAGEIF(O:O,O1533,E:E)</f>
        <v>11824.792307692307</v>
      </c>
      <c r="T1533" t="str">
        <f t="shared" si="118"/>
        <v>photography</v>
      </c>
      <c r="U1533" t="str">
        <f t="shared" si="119"/>
        <v>photobooks</v>
      </c>
    </row>
    <row r="1534" spans="1:21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tr">
        <f t="shared" si="115"/>
        <v>successful</v>
      </c>
      <c r="G1534" s="4" t="s">
        <v>8219</v>
      </c>
      <c r="H1534" s="4" t="s">
        <v>8226</v>
      </c>
      <c r="I1534" s="4" t="s">
        <v>8248</v>
      </c>
      <c r="J1534" s="4">
        <v>1455548400</v>
      </c>
      <c r="K1534" s="13">
        <f t="shared" si="116"/>
        <v>42415.458333333336</v>
      </c>
      <c r="L1534" s="4">
        <v>1453461865</v>
      </c>
      <c r="M1534" s="13">
        <f t="shared" si="117"/>
        <v>42391.308622685188</v>
      </c>
      <c r="N1534" s="4" t="b">
        <v>1</v>
      </c>
      <c r="O1534" s="4">
        <v>294</v>
      </c>
      <c r="P1534" s="4" t="b">
        <v>1</v>
      </c>
      <c r="Q1534" s="4" t="s">
        <v>8285</v>
      </c>
      <c r="R1534" s="17">
        <f>E1534/D1534*100</f>
        <v>484.02000000000004</v>
      </c>
      <c r="S1534">
        <f>AVERAGEIF(O:O,O1534,E:E)</f>
        <v>20688.565000000002</v>
      </c>
      <c r="T1534" t="str">
        <f t="shared" si="118"/>
        <v>photography</v>
      </c>
      <c r="U1534" t="str">
        <f t="shared" si="119"/>
        <v>photobooks</v>
      </c>
    </row>
    <row r="1535" spans="1:21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tr">
        <f t="shared" si="115"/>
        <v>successful</v>
      </c>
      <c r="G1535" s="4" t="s">
        <v>8219</v>
      </c>
      <c r="H1535" s="4" t="s">
        <v>8224</v>
      </c>
      <c r="I1535" s="4" t="s">
        <v>8246</v>
      </c>
      <c r="J1535" s="4">
        <v>1462161540</v>
      </c>
      <c r="K1535" s="13">
        <f t="shared" si="116"/>
        <v>42491.999305555561</v>
      </c>
      <c r="L1535" s="4">
        <v>1457913777</v>
      </c>
      <c r="M1535" s="13">
        <f t="shared" si="117"/>
        <v>42442.835381944446</v>
      </c>
      <c r="N1535" s="4" t="b">
        <v>1</v>
      </c>
      <c r="O1535" s="4">
        <v>740</v>
      </c>
      <c r="P1535" s="4" t="b">
        <v>1</v>
      </c>
      <c r="Q1535" s="4" t="s">
        <v>8285</v>
      </c>
      <c r="R1535" s="17">
        <f>E1535/D1535*100</f>
        <v>145.14000000000001</v>
      </c>
      <c r="S1535">
        <f>AVERAGEIF(O:O,O1535,E:E)</f>
        <v>65313</v>
      </c>
      <c r="T1535" t="str">
        <f t="shared" si="118"/>
        <v>photography</v>
      </c>
      <c r="U1535" t="str">
        <f t="shared" si="119"/>
        <v>photobooks</v>
      </c>
    </row>
    <row r="1536" spans="1:21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tr">
        <f t="shared" si="115"/>
        <v>successful</v>
      </c>
      <c r="G1536" s="4" t="s">
        <v>8219</v>
      </c>
      <c r="H1536" s="4" t="s">
        <v>8224</v>
      </c>
      <c r="I1536" s="4" t="s">
        <v>8246</v>
      </c>
      <c r="J1536" s="4">
        <v>1441383062</v>
      </c>
      <c r="K1536" s="13">
        <f t="shared" si="116"/>
        <v>42251.507662037046</v>
      </c>
      <c r="L1536" s="4">
        <v>1438791062</v>
      </c>
      <c r="M1536" s="13">
        <f t="shared" si="117"/>
        <v>42221.507662037046</v>
      </c>
      <c r="N1536" s="4" t="b">
        <v>1</v>
      </c>
      <c r="O1536" s="4">
        <v>369</v>
      </c>
      <c r="P1536" s="4" t="b">
        <v>1</v>
      </c>
      <c r="Q1536" s="4" t="s">
        <v>8285</v>
      </c>
      <c r="R1536" s="17">
        <f>E1536/D1536*100</f>
        <v>417.73333333333335</v>
      </c>
      <c r="S1536">
        <f>AVERAGEIF(O:O,O1536,E:E)</f>
        <v>24520</v>
      </c>
      <c r="T1536" t="str">
        <f t="shared" si="118"/>
        <v>photography</v>
      </c>
      <c r="U1536" t="str">
        <f t="shared" si="119"/>
        <v>photobooks</v>
      </c>
    </row>
    <row r="1537" spans="1:21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tr">
        <f t="shared" si="115"/>
        <v>successful</v>
      </c>
      <c r="G1537" s="4" t="s">
        <v>8219</v>
      </c>
      <c r="H1537" s="4" t="s">
        <v>8224</v>
      </c>
      <c r="I1537" s="4" t="s">
        <v>8246</v>
      </c>
      <c r="J1537" s="4">
        <v>1464040800</v>
      </c>
      <c r="K1537" s="13">
        <f t="shared" si="116"/>
        <v>42513.750000000007</v>
      </c>
      <c r="L1537" s="4">
        <v>1461527631</v>
      </c>
      <c r="M1537" s="13">
        <f t="shared" si="117"/>
        <v>42484.662395833337</v>
      </c>
      <c r="N1537" s="4" t="b">
        <v>1</v>
      </c>
      <c r="O1537" s="4">
        <v>110</v>
      </c>
      <c r="P1537" s="4" t="b">
        <v>1</v>
      </c>
      <c r="Q1537" s="4" t="s">
        <v>8285</v>
      </c>
      <c r="R1537" s="17">
        <f>E1537/D1537*100</f>
        <v>132.42499999999998</v>
      </c>
      <c r="S1537">
        <f>AVERAGEIF(O:O,O1537,E:E)</f>
        <v>17279.599999999999</v>
      </c>
      <c r="T1537" t="str">
        <f t="shared" si="118"/>
        <v>photography</v>
      </c>
      <c r="U1537" t="str">
        <f t="shared" si="119"/>
        <v>photobooks</v>
      </c>
    </row>
    <row r="1538" spans="1:21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tr">
        <f t="shared" si="115"/>
        <v>successful</v>
      </c>
      <c r="G1538" s="4" t="s">
        <v>8219</v>
      </c>
      <c r="H1538" s="4" t="s">
        <v>8224</v>
      </c>
      <c r="I1538" s="4" t="s">
        <v>8246</v>
      </c>
      <c r="J1538" s="4">
        <v>1440702910</v>
      </c>
      <c r="K1538" s="13">
        <f t="shared" si="116"/>
        <v>42243.63553240741</v>
      </c>
      <c r="L1538" s="4">
        <v>1438110910</v>
      </c>
      <c r="M1538" s="13">
        <f t="shared" si="117"/>
        <v>42213.63553240741</v>
      </c>
      <c r="N1538" s="4" t="b">
        <v>1</v>
      </c>
      <c r="O1538" s="4">
        <v>455</v>
      </c>
      <c r="P1538" s="4" t="b">
        <v>1</v>
      </c>
      <c r="Q1538" s="4" t="s">
        <v>8285</v>
      </c>
      <c r="R1538" s="17">
        <f>E1538/D1538*100</f>
        <v>250.30841666666666</v>
      </c>
      <c r="S1538">
        <f>AVERAGEIF(O:O,O1538,E:E)</f>
        <v>30037.01</v>
      </c>
      <c r="T1538" t="str">
        <f t="shared" si="118"/>
        <v>photography</v>
      </c>
      <c r="U1538" t="str">
        <f t="shared" si="119"/>
        <v>photobooks</v>
      </c>
    </row>
    <row r="1539" spans="1:21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tr">
        <f t="shared" ref="F1539:F1602" si="120">IF(E1539&gt;=D1539,"successful")</f>
        <v>successful</v>
      </c>
      <c r="G1539" s="4" t="s">
        <v>8219</v>
      </c>
      <c r="H1539" s="4" t="s">
        <v>8236</v>
      </c>
      <c r="I1539" s="4" t="s">
        <v>8249</v>
      </c>
      <c r="J1539" s="4">
        <v>1470506400</v>
      </c>
      <c r="K1539" s="13">
        <f t="shared" ref="K1539:K1602" si="121">(J1539/60)/60/24+DATE(1970,1,1)+(-4/24)</f>
        <v>42588.583333333336</v>
      </c>
      <c r="L1539" s="4">
        <v>1467358427</v>
      </c>
      <c r="M1539" s="13">
        <f t="shared" ref="M1539:M1602" si="122">(L1539/60)/60/24+DATE(1970,1,1)+(-4/24)</f>
        <v>42552.148460648146</v>
      </c>
      <c r="N1539" s="4" t="b">
        <v>1</v>
      </c>
      <c r="O1539" s="4">
        <v>224</v>
      </c>
      <c r="P1539" s="4" t="b">
        <v>1</v>
      </c>
      <c r="Q1539" s="4" t="s">
        <v>8285</v>
      </c>
      <c r="R1539" s="17">
        <f>E1539/D1539*100</f>
        <v>179.9</v>
      </c>
      <c r="S1539">
        <f>AVERAGEIF(O:O,O1539,E:E)</f>
        <v>53267.5</v>
      </c>
      <c r="T1539" t="str">
        <f t="shared" ref="T1539:T1602" si="123">LEFT(Q1539,FIND("/",Q1539)-1)</f>
        <v>photography</v>
      </c>
      <c r="U1539" t="str">
        <f t="shared" ref="U1539:U1602" si="124">RIGHT(Q1539,LEN(Q1539)-FIND("/",Q1539))</f>
        <v>photobooks</v>
      </c>
    </row>
    <row r="1540" spans="1:21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tr">
        <f t="shared" si="120"/>
        <v>successful</v>
      </c>
      <c r="G1540" s="4" t="s">
        <v>8219</v>
      </c>
      <c r="H1540" s="4" t="s">
        <v>8224</v>
      </c>
      <c r="I1540" s="4" t="s">
        <v>8246</v>
      </c>
      <c r="J1540" s="4">
        <v>1421952370</v>
      </c>
      <c r="K1540" s="13">
        <f t="shared" si="121"/>
        <v>42026.615393518521</v>
      </c>
      <c r="L1540" s="4">
        <v>1418064370</v>
      </c>
      <c r="M1540" s="13">
        <f t="shared" si="122"/>
        <v>41981.615393518521</v>
      </c>
      <c r="N1540" s="4" t="b">
        <v>1</v>
      </c>
      <c r="O1540" s="4">
        <v>46</v>
      </c>
      <c r="P1540" s="4" t="b">
        <v>1</v>
      </c>
      <c r="Q1540" s="4" t="s">
        <v>8285</v>
      </c>
      <c r="R1540" s="17">
        <f>E1540/D1540*100</f>
        <v>102.62857142857142</v>
      </c>
      <c r="S1540">
        <f>AVERAGEIF(O:O,O1540,E:E)</f>
        <v>4256.6611999999996</v>
      </c>
      <c r="T1540" t="str">
        <f t="shared" si="123"/>
        <v>photography</v>
      </c>
      <c r="U1540" t="str">
        <f t="shared" si="124"/>
        <v>photobooks</v>
      </c>
    </row>
    <row r="1541" spans="1:21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tr">
        <f t="shared" si="120"/>
        <v>successful</v>
      </c>
      <c r="G1541" s="4" t="s">
        <v>8219</v>
      </c>
      <c r="H1541" s="4" t="s">
        <v>8224</v>
      </c>
      <c r="I1541" s="4" t="s">
        <v>8246</v>
      </c>
      <c r="J1541" s="4">
        <v>1483481019</v>
      </c>
      <c r="K1541" s="13">
        <f t="shared" si="121"/>
        <v>42738.752534722218</v>
      </c>
      <c r="L1541" s="4">
        <v>1480629819</v>
      </c>
      <c r="M1541" s="13">
        <f t="shared" si="122"/>
        <v>42705.752534722218</v>
      </c>
      <c r="N1541" s="4" t="b">
        <v>0</v>
      </c>
      <c r="O1541" s="4">
        <v>284</v>
      </c>
      <c r="P1541" s="4" t="b">
        <v>1</v>
      </c>
      <c r="Q1541" s="4" t="s">
        <v>8285</v>
      </c>
      <c r="R1541" s="17">
        <f>E1541/D1541*100</f>
        <v>135.98609999999999</v>
      </c>
      <c r="S1541">
        <f>AVERAGEIF(O:O,O1541,E:E)</f>
        <v>31826.5</v>
      </c>
      <c r="T1541" t="str">
        <f t="shared" si="123"/>
        <v>photography</v>
      </c>
      <c r="U1541" t="str">
        <f t="shared" si="124"/>
        <v>photobooks</v>
      </c>
    </row>
    <row r="1542" spans="1:21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tr">
        <f t="shared" si="120"/>
        <v>successful</v>
      </c>
      <c r="G1542" s="4" t="s">
        <v>8219</v>
      </c>
      <c r="H1542" s="4" t="s">
        <v>8224</v>
      </c>
      <c r="I1542" s="4" t="s">
        <v>8246</v>
      </c>
      <c r="J1542" s="4">
        <v>1416964500</v>
      </c>
      <c r="K1542" s="13">
        <f t="shared" si="121"/>
        <v>41968.885416666664</v>
      </c>
      <c r="L1542" s="4">
        <v>1414368616</v>
      </c>
      <c r="M1542" s="13">
        <f t="shared" si="122"/>
        <v>41938.840462962966</v>
      </c>
      <c r="N1542" s="4" t="b">
        <v>1</v>
      </c>
      <c r="O1542" s="4">
        <v>98</v>
      </c>
      <c r="P1542" s="4" t="b">
        <v>1</v>
      </c>
      <c r="Q1542" s="4" t="s">
        <v>8285</v>
      </c>
      <c r="R1542" s="17">
        <f>E1542/D1542*100</f>
        <v>117.86666666666667</v>
      </c>
      <c r="S1542">
        <f>AVERAGEIF(O:O,O1542,E:E)</f>
        <v>7234.5714285714284</v>
      </c>
      <c r="T1542" t="str">
        <f t="shared" si="123"/>
        <v>photography</v>
      </c>
      <c r="U1542" t="str">
        <f t="shared" si="124"/>
        <v>photobooks</v>
      </c>
    </row>
    <row r="1543" spans="1:21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b">
        <f t="shared" si="120"/>
        <v>0</v>
      </c>
      <c r="G1543" s="4" t="s">
        <v>8221</v>
      </c>
      <c r="H1543" s="4" t="s">
        <v>8224</v>
      </c>
      <c r="I1543" s="4" t="s">
        <v>8246</v>
      </c>
      <c r="J1543" s="4">
        <v>1420045538</v>
      </c>
      <c r="K1543" s="13">
        <f t="shared" si="121"/>
        <v>42004.545578703706</v>
      </c>
      <c r="L1543" s="4">
        <v>1417453538</v>
      </c>
      <c r="M1543" s="13">
        <f t="shared" si="122"/>
        <v>41974.545578703706</v>
      </c>
      <c r="N1543" s="4" t="b">
        <v>0</v>
      </c>
      <c r="O1543" s="4">
        <v>2</v>
      </c>
      <c r="P1543" s="4" t="b">
        <v>0</v>
      </c>
      <c r="Q1543" s="4" t="s">
        <v>8289</v>
      </c>
      <c r="R1543" s="17">
        <f>E1543/D1543*100</f>
        <v>3.3333333333333333E-2</v>
      </c>
      <c r="S1543">
        <f>AVERAGEIF(O:O,O1543,E:E)</f>
        <v>91.389593023255813</v>
      </c>
      <c r="T1543" t="str">
        <f t="shared" si="123"/>
        <v>photography</v>
      </c>
      <c r="U1543" t="str">
        <f t="shared" si="124"/>
        <v>nature</v>
      </c>
    </row>
    <row r="1544" spans="1:21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b">
        <f t="shared" si="120"/>
        <v>0</v>
      </c>
      <c r="G1544" s="4" t="s">
        <v>8221</v>
      </c>
      <c r="H1544" s="4" t="s">
        <v>8229</v>
      </c>
      <c r="I1544" s="4" t="s">
        <v>8251</v>
      </c>
      <c r="J1544" s="4">
        <v>1435708500</v>
      </c>
      <c r="K1544" s="13">
        <f t="shared" si="121"/>
        <v>42185.829861111117</v>
      </c>
      <c r="L1544" s="4">
        <v>1434412500</v>
      </c>
      <c r="M1544" s="13">
        <f t="shared" si="122"/>
        <v>42170.829861111117</v>
      </c>
      <c r="N1544" s="4" t="b">
        <v>0</v>
      </c>
      <c r="O1544" s="4">
        <v>1</v>
      </c>
      <c r="P1544" s="4" t="b">
        <v>0</v>
      </c>
      <c r="Q1544" s="4" t="s">
        <v>8289</v>
      </c>
      <c r="R1544" s="17">
        <f>E1544/D1544*100</f>
        <v>4</v>
      </c>
      <c r="S1544">
        <f>AVERAGEIF(O:O,O1544,E:E)</f>
        <v>50.223295454545458</v>
      </c>
      <c r="T1544" t="str">
        <f t="shared" si="123"/>
        <v>photography</v>
      </c>
      <c r="U1544" t="str">
        <f t="shared" si="124"/>
        <v>nature</v>
      </c>
    </row>
    <row r="1545" spans="1:21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b">
        <f t="shared" si="120"/>
        <v>0</v>
      </c>
      <c r="G1545" s="4" t="s">
        <v>8221</v>
      </c>
      <c r="H1545" s="4" t="s">
        <v>8224</v>
      </c>
      <c r="I1545" s="4" t="s">
        <v>8246</v>
      </c>
      <c r="J1545" s="4">
        <v>1416662034</v>
      </c>
      <c r="K1545" s="13">
        <f t="shared" si="121"/>
        <v>41965.384652777779</v>
      </c>
      <c r="L1545" s="4">
        <v>1414066434</v>
      </c>
      <c r="M1545" s="13">
        <f t="shared" si="122"/>
        <v>41935.342986111114</v>
      </c>
      <c r="N1545" s="4" t="b">
        <v>0</v>
      </c>
      <c r="O1545" s="4">
        <v>1</v>
      </c>
      <c r="P1545" s="4" t="b">
        <v>0</v>
      </c>
      <c r="Q1545" s="4" t="s">
        <v>8289</v>
      </c>
      <c r="R1545" s="17">
        <f>E1545/D1545*100</f>
        <v>0.44444444444444442</v>
      </c>
      <c r="S1545">
        <f>AVERAGEIF(O:O,O1545,E:E)</f>
        <v>50.223295454545458</v>
      </c>
      <c r="T1545" t="str">
        <f t="shared" si="123"/>
        <v>photography</v>
      </c>
      <c r="U1545" t="str">
        <f t="shared" si="124"/>
        <v>nature</v>
      </c>
    </row>
    <row r="1546" spans="1:21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b">
        <f t="shared" si="120"/>
        <v>0</v>
      </c>
      <c r="G1546" s="4" t="s">
        <v>8221</v>
      </c>
      <c r="H1546" s="4" t="s">
        <v>8224</v>
      </c>
      <c r="I1546" s="4" t="s">
        <v>8246</v>
      </c>
      <c r="J1546" s="4">
        <v>1427847480</v>
      </c>
      <c r="K1546" s="13">
        <f t="shared" si="121"/>
        <v>42094.845833333333</v>
      </c>
      <c r="L1546" s="4">
        <v>1424222024</v>
      </c>
      <c r="M1546" s="13">
        <f t="shared" si="122"/>
        <v>42052.88453703704</v>
      </c>
      <c r="N1546" s="4" t="b">
        <v>0</v>
      </c>
      <c r="O1546" s="4">
        <v>0</v>
      </c>
      <c r="P1546" s="4" t="b">
        <v>0</v>
      </c>
      <c r="Q1546" s="4" t="s">
        <v>8289</v>
      </c>
      <c r="R1546" s="17">
        <f>E1546/D1546*100</f>
        <v>0</v>
      </c>
      <c r="S1546">
        <f>AVERAGEIF(O:O,O1546,E:E)</f>
        <v>0</v>
      </c>
      <c r="T1546" t="str">
        <f t="shared" si="123"/>
        <v>photography</v>
      </c>
      <c r="U1546" t="str">
        <f t="shared" si="124"/>
        <v>nature</v>
      </c>
    </row>
    <row r="1547" spans="1:21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b">
        <f t="shared" si="120"/>
        <v>0</v>
      </c>
      <c r="G1547" s="4" t="s">
        <v>8221</v>
      </c>
      <c r="H1547" s="4" t="s">
        <v>8224</v>
      </c>
      <c r="I1547" s="4" t="s">
        <v>8246</v>
      </c>
      <c r="J1547" s="4">
        <v>1425330960</v>
      </c>
      <c r="K1547" s="13">
        <f t="shared" si="121"/>
        <v>42065.719444444447</v>
      </c>
      <c r="L1547" s="4">
        <v>1422393234</v>
      </c>
      <c r="M1547" s="13">
        <f t="shared" si="122"/>
        <v>42031.717986111114</v>
      </c>
      <c r="N1547" s="4" t="b">
        <v>0</v>
      </c>
      <c r="O1547" s="4">
        <v>1</v>
      </c>
      <c r="P1547" s="4" t="b">
        <v>0</v>
      </c>
      <c r="Q1547" s="4" t="s">
        <v>8289</v>
      </c>
      <c r="R1547" s="17">
        <f>E1547/D1547*100</f>
        <v>3.3333333333333333E-2</v>
      </c>
      <c r="S1547">
        <f>AVERAGEIF(O:O,O1547,E:E)</f>
        <v>50.223295454545458</v>
      </c>
      <c r="T1547" t="str">
        <f t="shared" si="123"/>
        <v>photography</v>
      </c>
      <c r="U1547" t="str">
        <f t="shared" si="124"/>
        <v>nature</v>
      </c>
    </row>
    <row r="1548" spans="1:21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b">
        <f t="shared" si="120"/>
        <v>0</v>
      </c>
      <c r="G1548" s="4" t="s">
        <v>8221</v>
      </c>
      <c r="H1548" s="4" t="s">
        <v>8225</v>
      </c>
      <c r="I1548" s="4" t="s">
        <v>8247</v>
      </c>
      <c r="J1548" s="4">
        <v>1410930399</v>
      </c>
      <c r="K1548" s="13">
        <f t="shared" si="121"/>
        <v>41899.046284722222</v>
      </c>
      <c r="L1548" s="4">
        <v>1405746399</v>
      </c>
      <c r="M1548" s="13">
        <f t="shared" si="122"/>
        <v>41839.046284722222</v>
      </c>
      <c r="N1548" s="4" t="b">
        <v>0</v>
      </c>
      <c r="O1548" s="4">
        <v>11</v>
      </c>
      <c r="P1548" s="4" t="b">
        <v>0</v>
      </c>
      <c r="Q1548" s="4" t="s">
        <v>8289</v>
      </c>
      <c r="R1548" s="17">
        <f>E1548/D1548*100</f>
        <v>28.9</v>
      </c>
      <c r="S1548">
        <f>AVERAGEIF(O:O,O1548,E:E)</f>
        <v>1461.2</v>
      </c>
      <c r="T1548" t="str">
        <f t="shared" si="123"/>
        <v>photography</v>
      </c>
      <c r="U1548" t="str">
        <f t="shared" si="124"/>
        <v>nature</v>
      </c>
    </row>
    <row r="1549" spans="1:21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b">
        <f t="shared" si="120"/>
        <v>0</v>
      </c>
      <c r="G1549" s="4" t="s">
        <v>8221</v>
      </c>
      <c r="H1549" s="4" t="s">
        <v>8224</v>
      </c>
      <c r="I1549" s="4" t="s">
        <v>8246</v>
      </c>
      <c r="J1549" s="4">
        <v>1487844882</v>
      </c>
      <c r="K1549" s="13">
        <f t="shared" si="121"/>
        <v>42789.26020833334</v>
      </c>
      <c r="L1549" s="4">
        <v>1487240082</v>
      </c>
      <c r="M1549" s="13">
        <f t="shared" si="122"/>
        <v>42782.26020833334</v>
      </c>
      <c r="N1549" s="4" t="b">
        <v>0</v>
      </c>
      <c r="O1549" s="4">
        <v>0</v>
      </c>
      <c r="P1549" s="4" t="b">
        <v>0</v>
      </c>
      <c r="Q1549" s="4" t="s">
        <v>8289</v>
      </c>
      <c r="R1549" s="17">
        <f>E1549/D1549*100</f>
        <v>0</v>
      </c>
      <c r="S1549">
        <f>AVERAGEIF(O:O,O1549,E:E)</f>
        <v>0</v>
      </c>
      <c r="T1549" t="str">
        <f t="shared" si="123"/>
        <v>photography</v>
      </c>
      <c r="U1549" t="str">
        <f t="shared" si="124"/>
        <v>nature</v>
      </c>
    </row>
    <row r="1550" spans="1:21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b">
        <f t="shared" si="120"/>
        <v>0</v>
      </c>
      <c r="G1550" s="4" t="s">
        <v>8221</v>
      </c>
      <c r="H1550" s="4" t="s">
        <v>8224</v>
      </c>
      <c r="I1550" s="4" t="s">
        <v>8246</v>
      </c>
      <c r="J1550" s="4">
        <v>1447020620</v>
      </c>
      <c r="K1550" s="13">
        <f t="shared" si="121"/>
        <v>42316.757175925923</v>
      </c>
      <c r="L1550" s="4">
        <v>1444425020</v>
      </c>
      <c r="M1550" s="13">
        <f t="shared" si="122"/>
        <v>42286.715509259266</v>
      </c>
      <c r="N1550" s="4" t="b">
        <v>0</v>
      </c>
      <c r="O1550" s="4">
        <v>1</v>
      </c>
      <c r="P1550" s="4" t="b">
        <v>0</v>
      </c>
      <c r="Q1550" s="4" t="s">
        <v>8289</v>
      </c>
      <c r="R1550" s="17">
        <f>E1550/D1550*100</f>
        <v>8.5714285714285712</v>
      </c>
      <c r="S1550">
        <f>AVERAGEIF(O:O,O1550,E:E)</f>
        <v>50.223295454545458</v>
      </c>
      <c r="T1550" t="str">
        <f t="shared" si="123"/>
        <v>photography</v>
      </c>
      <c r="U1550" t="str">
        <f t="shared" si="124"/>
        <v>nature</v>
      </c>
    </row>
    <row r="1551" spans="1:21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b">
        <f t="shared" si="120"/>
        <v>0</v>
      </c>
      <c r="G1551" s="4" t="s">
        <v>8221</v>
      </c>
      <c r="H1551" s="4" t="s">
        <v>8224</v>
      </c>
      <c r="I1551" s="4" t="s">
        <v>8246</v>
      </c>
      <c r="J1551" s="4">
        <v>1446524159</v>
      </c>
      <c r="K1551" s="13">
        <f t="shared" si="121"/>
        <v>42311.011099537041</v>
      </c>
      <c r="L1551" s="4">
        <v>1443928559</v>
      </c>
      <c r="M1551" s="13">
        <f t="shared" si="122"/>
        <v>42280.96943287037</v>
      </c>
      <c r="N1551" s="4" t="b">
        <v>0</v>
      </c>
      <c r="O1551" s="4">
        <v>6</v>
      </c>
      <c r="P1551" s="4" t="b">
        <v>0</v>
      </c>
      <c r="Q1551" s="4" t="s">
        <v>8289</v>
      </c>
      <c r="R1551" s="17">
        <f>E1551/D1551*100</f>
        <v>34</v>
      </c>
      <c r="S1551">
        <f>AVERAGEIF(O:O,O1551,E:E)</f>
        <v>740.04042857142861</v>
      </c>
      <c r="T1551" t="str">
        <f t="shared" si="123"/>
        <v>photography</v>
      </c>
      <c r="U1551" t="str">
        <f t="shared" si="124"/>
        <v>nature</v>
      </c>
    </row>
    <row r="1552" spans="1:21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b">
        <f t="shared" si="120"/>
        <v>0</v>
      </c>
      <c r="G1552" s="4" t="s">
        <v>8221</v>
      </c>
      <c r="H1552" s="4" t="s">
        <v>8225</v>
      </c>
      <c r="I1552" s="4" t="s">
        <v>8247</v>
      </c>
      <c r="J1552" s="4">
        <v>1463050034</v>
      </c>
      <c r="K1552" s="13">
        <f t="shared" si="121"/>
        <v>42502.282800925932</v>
      </c>
      <c r="L1552" s="4">
        <v>1460458034</v>
      </c>
      <c r="M1552" s="13">
        <f t="shared" si="122"/>
        <v>42472.282800925932</v>
      </c>
      <c r="N1552" s="4" t="b">
        <v>0</v>
      </c>
      <c r="O1552" s="4">
        <v>7</v>
      </c>
      <c r="P1552" s="4" t="b">
        <v>0</v>
      </c>
      <c r="Q1552" s="4" t="s">
        <v>8289</v>
      </c>
      <c r="R1552" s="17">
        <f>E1552/D1552*100</f>
        <v>13.466666666666665</v>
      </c>
      <c r="S1552">
        <f>AVERAGEIF(O:O,O1552,E:E)</f>
        <v>705.95522388059703</v>
      </c>
      <c r="T1552" t="str">
        <f t="shared" si="123"/>
        <v>photography</v>
      </c>
      <c r="U1552" t="str">
        <f t="shared" si="124"/>
        <v>nature</v>
      </c>
    </row>
    <row r="1553" spans="1:21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b">
        <f t="shared" si="120"/>
        <v>0</v>
      </c>
      <c r="G1553" s="4" t="s">
        <v>8221</v>
      </c>
      <c r="H1553" s="4" t="s">
        <v>8224</v>
      </c>
      <c r="I1553" s="4" t="s">
        <v>8246</v>
      </c>
      <c r="J1553" s="4">
        <v>1432756039</v>
      </c>
      <c r="K1553" s="13">
        <f t="shared" si="121"/>
        <v>42151.657858796294</v>
      </c>
      <c r="L1553" s="4">
        <v>1430164039</v>
      </c>
      <c r="M1553" s="13">
        <f t="shared" si="122"/>
        <v>42121.657858796294</v>
      </c>
      <c r="N1553" s="4" t="b">
        <v>0</v>
      </c>
      <c r="O1553" s="4">
        <v>0</v>
      </c>
      <c r="P1553" s="4" t="b">
        <v>0</v>
      </c>
      <c r="Q1553" s="4" t="s">
        <v>8289</v>
      </c>
      <c r="R1553" s="17">
        <f>E1553/D1553*100</f>
        <v>0</v>
      </c>
      <c r="S1553">
        <f>AVERAGEIF(O:O,O1553,E:E)</f>
        <v>0</v>
      </c>
      <c r="T1553" t="str">
        <f t="shared" si="123"/>
        <v>photography</v>
      </c>
      <c r="U1553" t="str">
        <f t="shared" si="124"/>
        <v>nature</v>
      </c>
    </row>
    <row r="1554" spans="1:21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b">
        <f t="shared" si="120"/>
        <v>0</v>
      </c>
      <c r="G1554" s="4" t="s">
        <v>8221</v>
      </c>
      <c r="H1554" s="4" t="s">
        <v>8224</v>
      </c>
      <c r="I1554" s="4" t="s">
        <v>8246</v>
      </c>
      <c r="J1554" s="4">
        <v>1412135940</v>
      </c>
      <c r="K1554" s="13">
        <f t="shared" si="121"/>
        <v>41912.999305555561</v>
      </c>
      <c r="L1554" s="4">
        <v>1410366708</v>
      </c>
      <c r="M1554" s="13">
        <f t="shared" si="122"/>
        <v>41892.522083333337</v>
      </c>
      <c r="N1554" s="4" t="b">
        <v>0</v>
      </c>
      <c r="O1554" s="4">
        <v>16</v>
      </c>
      <c r="P1554" s="4" t="b">
        <v>0</v>
      </c>
      <c r="Q1554" s="4" t="s">
        <v>8289</v>
      </c>
      <c r="R1554" s="17">
        <f>E1554/D1554*100</f>
        <v>49.186046511627907</v>
      </c>
      <c r="S1554">
        <f>AVERAGEIF(O:O,O1554,E:E)</f>
        <v>1278.3540625000001</v>
      </c>
      <c r="T1554" t="str">
        <f t="shared" si="123"/>
        <v>photography</v>
      </c>
      <c r="U1554" t="str">
        <f t="shared" si="124"/>
        <v>nature</v>
      </c>
    </row>
    <row r="1555" spans="1:21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b">
        <f t="shared" si="120"/>
        <v>0</v>
      </c>
      <c r="G1555" s="4" t="s">
        <v>8221</v>
      </c>
      <c r="H1555" s="4" t="s">
        <v>8224</v>
      </c>
      <c r="I1555" s="4" t="s">
        <v>8246</v>
      </c>
      <c r="J1555" s="4">
        <v>1441176447</v>
      </c>
      <c r="K1555" s="13">
        <f t="shared" si="121"/>
        <v>42249.116284722222</v>
      </c>
      <c r="L1555" s="4">
        <v>1438584447</v>
      </c>
      <c r="M1555" s="13">
        <f t="shared" si="122"/>
        <v>42219.116284722222</v>
      </c>
      <c r="N1555" s="4" t="b">
        <v>0</v>
      </c>
      <c r="O1555" s="4">
        <v>0</v>
      </c>
      <c r="P1555" s="4" t="b">
        <v>0</v>
      </c>
      <c r="Q1555" s="4" t="s">
        <v>8289</v>
      </c>
      <c r="R1555" s="17">
        <f>E1555/D1555*100</f>
        <v>0</v>
      </c>
      <c r="S1555">
        <f>AVERAGEIF(O:O,O1555,E:E)</f>
        <v>0</v>
      </c>
      <c r="T1555" t="str">
        <f t="shared" si="123"/>
        <v>photography</v>
      </c>
      <c r="U1555" t="str">
        <f t="shared" si="124"/>
        <v>nature</v>
      </c>
    </row>
    <row r="1556" spans="1:21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b">
        <f t="shared" si="120"/>
        <v>0</v>
      </c>
      <c r="G1556" s="4" t="s">
        <v>8221</v>
      </c>
      <c r="H1556" s="4" t="s">
        <v>8226</v>
      </c>
      <c r="I1556" s="4" t="s">
        <v>8248</v>
      </c>
      <c r="J1556" s="4">
        <v>1438495390</v>
      </c>
      <c r="K1556" s="13">
        <f t="shared" si="121"/>
        <v>42218.085532407415</v>
      </c>
      <c r="L1556" s="4">
        <v>1435903390</v>
      </c>
      <c r="M1556" s="13">
        <f t="shared" si="122"/>
        <v>42188.085532407415</v>
      </c>
      <c r="N1556" s="4" t="b">
        <v>0</v>
      </c>
      <c r="O1556" s="4">
        <v>0</v>
      </c>
      <c r="P1556" s="4" t="b">
        <v>0</v>
      </c>
      <c r="Q1556" s="4" t="s">
        <v>8289</v>
      </c>
      <c r="R1556" s="17">
        <f>E1556/D1556*100</f>
        <v>0</v>
      </c>
      <c r="S1556">
        <f>AVERAGEIF(O:O,O1556,E:E)</f>
        <v>0</v>
      </c>
      <c r="T1556" t="str">
        <f t="shared" si="123"/>
        <v>photography</v>
      </c>
      <c r="U1556" t="str">
        <f t="shared" si="124"/>
        <v>nature</v>
      </c>
    </row>
    <row r="1557" spans="1:21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b">
        <f t="shared" si="120"/>
        <v>0</v>
      </c>
      <c r="G1557" s="4" t="s">
        <v>8221</v>
      </c>
      <c r="H1557" s="4" t="s">
        <v>8224</v>
      </c>
      <c r="I1557" s="4" t="s">
        <v>8246</v>
      </c>
      <c r="J1557" s="4">
        <v>1442509200</v>
      </c>
      <c r="K1557" s="13">
        <f t="shared" si="121"/>
        <v>42264.541666666664</v>
      </c>
      <c r="L1557" s="4">
        <v>1440513832</v>
      </c>
      <c r="M1557" s="13">
        <f t="shared" si="122"/>
        <v>42241.447129629632</v>
      </c>
      <c r="N1557" s="4" t="b">
        <v>0</v>
      </c>
      <c r="O1557" s="4">
        <v>0</v>
      </c>
      <c r="P1557" s="4" t="b">
        <v>0</v>
      </c>
      <c r="Q1557" s="4" t="s">
        <v>8289</v>
      </c>
      <c r="R1557" s="17">
        <f>E1557/D1557*100</f>
        <v>0</v>
      </c>
      <c r="S1557">
        <f>AVERAGEIF(O:O,O1557,E:E)</f>
        <v>0</v>
      </c>
      <c r="T1557" t="str">
        <f t="shared" si="123"/>
        <v>photography</v>
      </c>
      <c r="U1557" t="str">
        <f t="shared" si="124"/>
        <v>nature</v>
      </c>
    </row>
    <row r="1558" spans="1:21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b">
        <f t="shared" si="120"/>
        <v>0</v>
      </c>
      <c r="G1558" s="4" t="s">
        <v>8221</v>
      </c>
      <c r="H1558" s="4" t="s">
        <v>8229</v>
      </c>
      <c r="I1558" s="4" t="s">
        <v>8251</v>
      </c>
      <c r="J1558" s="4">
        <v>1467603624</v>
      </c>
      <c r="K1558" s="13">
        <f t="shared" si="121"/>
        <v>42554.986388888887</v>
      </c>
      <c r="L1558" s="4">
        <v>1465011624</v>
      </c>
      <c r="M1558" s="13">
        <f t="shared" si="122"/>
        <v>42524.986388888887</v>
      </c>
      <c r="N1558" s="4" t="b">
        <v>0</v>
      </c>
      <c r="O1558" s="4">
        <v>12</v>
      </c>
      <c r="P1558" s="4" t="b">
        <v>0</v>
      </c>
      <c r="Q1558" s="4" t="s">
        <v>8289</v>
      </c>
      <c r="R1558" s="17">
        <f>E1558/D1558*100</f>
        <v>45.133333333333333</v>
      </c>
      <c r="S1558">
        <f>AVERAGEIF(O:O,O1558,E:E)</f>
        <v>1176.7069565217391</v>
      </c>
      <c r="T1558" t="str">
        <f t="shared" si="123"/>
        <v>photography</v>
      </c>
      <c r="U1558" t="str">
        <f t="shared" si="124"/>
        <v>nature</v>
      </c>
    </row>
    <row r="1559" spans="1:21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b">
        <f t="shared" si="120"/>
        <v>0</v>
      </c>
      <c r="G1559" s="4" t="s">
        <v>8221</v>
      </c>
      <c r="H1559" s="4" t="s">
        <v>8224</v>
      </c>
      <c r="I1559" s="4" t="s">
        <v>8246</v>
      </c>
      <c r="J1559" s="4">
        <v>1411227633</v>
      </c>
      <c r="K1559" s="13">
        <f t="shared" si="121"/>
        <v>41902.486493055556</v>
      </c>
      <c r="L1559" s="4">
        <v>1408549233</v>
      </c>
      <c r="M1559" s="13">
        <f t="shared" si="122"/>
        <v>41871.486493055556</v>
      </c>
      <c r="N1559" s="4" t="b">
        <v>0</v>
      </c>
      <c r="O1559" s="4">
        <v>1</v>
      </c>
      <c r="P1559" s="4" t="b">
        <v>0</v>
      </c>
      <c r="Q1559" s="4" t="s">
        <v>8289</v>
      </c>
      <c r="R1559" s="17">
        <f>E1559/D1559*100</f>
        <v>4</v>
      </c>
      <c r="S1559">
        <f>AVERAGEIF(O:O,O1559,E:E)</f>
        <v>50.223295454545458</v>
      </c>
      <c r="T1559" t="str">
        <f t="shared" si="123"/>
        <v>photography</v>
      </c>
      <c r="U1559" t="str">
        <f t="shared" si="124"/>
        <v>nature</v>
      </c>
    </row>
    <row r="1560" spans="1:21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b">
        <f t="shared" si="120"/>
        <v>0</v>
      </c>
      <c r="G1560" s="4" t="s">
        <v>8221</v>
      </c>
      <c r="H1560" s="4" t="s">
        <v>8225</v>
      </c>
      <c r="I1560" s="4" t="s">
        <v>8247</v>
      </c>
      <c r="J1560" s="4">
        <v>1440763920</v>
      </c>
      <c r="K1560" s="13">
        <f t="shared" si="121"/>
        <v>42244.341666666667</v>
      </c>
      <c r="L1560" s="4">
        <v>1435656759</v>
      </c>
      <c r="M1560" s="13">
        <f t="shared" si="122"/>
        <v>42185.231006944443</v>
      </c>
      <c r="N1560" s="4" t="b">
        <v>0</v>
      </c>
      <c r="O1560" s="4">
        <v>3</v>
      </c>
      <c r="P1560" s="4" t="b">
        <v>0</v>
      </c>
      <c r="Q1560" s="4" t="s">
        <v>8289</v>
      </c>
      <c r="R1560" s="17">
        <f>E1560/D1560*100</f>
        <v>4.666666666666667</v>
      </c>
      <c r="S1560">
        <f>AVERAGEIF(O:O,O1560,E:E)</f>
        <v>191.76785714285714</v>
      </c>
      <c r="T1560" t="str">
        <f t="shared" si="123"/>
        <v>photography</v>
      </c>
      <c r="U1560" t="str">
        <f t="shared" si="124"/>
        <v>nature</v>
      </c>
    </row>
    <row r="1561" spans="1:21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b">
        <f t="shared" si="120"/>
        <v>0</v>
      </c>
      <c r="G1561" s="4" t="s">
        <v>8221</v>
      </c>
      <c r="H1561" s="4" t="s">
        <v>8224</v>
      </c>
      <c r="I1561" s="4" t="s">
        <v>8246</v>
      </c>
      <c r="J1561" s="4">
        <v>1430270199</v>
      </c>
      <c r="K1561" s="13">
        <f t="shared" si="121"/>
        <v>42122.886562499996</v>
      </c>
      <c r="L1561" s="4">
        <v>1428974199</v>
      </c>
      <c r="M1561" s="13">
        <f t="shared" si="122"/>
        <v>42107.886562499996</v>
      </c>
      <c r="N1561" s="4" t="b">
        <v>0</v>
      </c>
      <c r="O1561" s="4">
        <v>1</v>
      </c>
      <c r="P1561" s="4" t="b">
        <v>0</v>
      </c>
      <c r="Q1561" s="4" t="s">
        <v>8289</v>
      </c>
      <c r="R1561" s="17">
        <f>E1561/D1561*100</f>
        <v>0.33333333333333337</v>
      </c>
      <c r="S1561">
        <f>AVERAGEIF(O:O,O1561,E:E)</f>
        <v>50.223295454545458</v>
      </c>
      <c r="T1561" t="str">
        <f t="shared" si="123"/>
        <v>photography</v>
      </c>
      <c r="U1561" t="str">
        <f t="shared" si="124"/>
        <v>nature</v>
      </c>
    </row>
    <row r="1562" spans="1:21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b">
        <f t="shared" si="120"/>
        <v>0</v>
      </c>
      <c r="G1562" s="4" t="s">
        <v>8221</v>
      </c>
      <c r="H1562" s="4" t="s">
        <v>8224</v>
      </c>
      <c r="I1562" s="4" t="s">
        <v>8246</v>
      </c>
      <c r="J1562" s="4">
        <v>1415842193</v>
      </c>
      <c r="K1562" s="13">
        <f t="shared" si="121"/>
        <v>41955.89575231482</v>
      </c>
      <c r="L1562" s="4">
        <v>1414110593</v>
      </c>
      <c r="M1562" s="13">
        <f t="shared" si="122"/>
        <v>41935.854085648149</v>
      </c>
      <c r="N1562" s="4" t="b">
        <v>0</v>
      </c>
      <c r="O1562" s="4">
        <v>4</v>
      </c>
      <c r="P1562" s="4" t="b">
        <v>0</v>
      </c>
      <c r="Q1562" s="4" t="s">
        <v>8289</v>
      </c>
      <c r="R1562" s="17">
        <f>E1562/D1562*100</f>
        <v>3.7600000000000002</v>
      </c>
      <c r="S1562">
        <f>AVERAGEIF(O:O,O1562,E:E)</f>
        <v>227.77278688524589</v>
      </c>
      <c r="T1562" t="str">
        <f t="shared" si="123"/>
        <v>photography</v>
      </c>
      <c r="U1562" t="str">
        <f t="shared" si="124"/>
        <v>nature</v>
      </c>
    </row>
    <row r="1563" spans="1:21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b">
        <f t="shared" si="120"/>
        <v>0</v>
      </c>
      <c r="G1563" s="4" t="s">
        <v>8220</v>
      </c>
      <c r="H1563" s="4" t="s">
        <v>8224</v>
      </c>
      <c r="I1563" s="4" t="s">
        <v>8246</v>
      </c>
      <c r="J1563" s="4">
        <v>1383789603</v>
      </c>
      <c r="K1563" s="13">
        <f t="shared" si="121"/>
        <v>41584.916701388895</v>
      </c>
      <c r="L1563" s="4">
        <v>1381194003</v>
      </c>
      <c r="M1563" s="13">
        <f t="shared" si="122"/>
        <v>41554.875034722223</v>
      </c>
      <c r="N1563" s="4" t="b">
        <v>0</v>
      </c>
      <c r="O1563" s="4">
        <v>1</v>
      </c>
      <c r="P1563" s="4" t="b">
        <v>0</v>
      </c>
      <c r="Q1563" s="4" t="s">
        <v>8290</v>
      </c>
      <c r="R1563" s="17">
        <f>E1563/D1563*100</f>
        <v>0.67</v>
      </c>
      <c r="S1563">
        <f>AVERAGEIF(O:O,O1563,E:E)</f>
        <v>50.223295454545458</v>
      </c>
      <c r="T1563" t="str">
        <f t="shared" si="123"/>
        <v>publishing</v>
      </c>
      <c r="U1563" t="str">
        <f t="shared" si="124"/>
        <v>art books</v>
      </c>
    </row>
    <row r="1564" spans="1:21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b">
        <f t="shared" si="120"/>
        <v>0</v>
      </c>
      <c r="G1564" s="4" t="s">
        <v>8220</v>
      </c>
      <c r="H1564" s="4" t="s">
        <v>8224</v>
      </c>
      <c r="I1564" s="4" t="s">
        <v>8246</v>
      </c>
      <c r="J1564" s="4">
        <v>1259715000</v>
      </c>
      <c r="K1564" s="13">
        <f t="shared" si="121"/>
        <v>40148.868055555555</v>
      </c>
      <c r="L1564" s="4">
        <v>1253712916</v>
      </c>
      <c r="M1564" s="13">
        <f t="shared" si="122"/>
        <v>40079.39949074074</v>
      </c>
      <c r="N1564" s="4" t="b">
        <v>0</v>
      </c>
      <c r="O1564" s="4">
        <v>0</v>
      </c>
      <c r="P1564" s="4" t="b">
        <v>0</v>
      </c>
      <c r="Q1564" s="4" t="s">
        <v>8290</v>
      </c>
      <c r="R1564" s="17">
        <f>E1564/D1564*100</f>
        <v>0</v>
      </c>
      <c r="S1564">
        <f>AVERAGEIF(O:O,O1564,E:E)</f>
        <v>0</v>
      </c>
      <c r="T1564" t="str">
        <f t="shared" si="123"/>
        <v>publishing</v>
      </c>
      <c r="U1564" t="str">
        <f t="shared" si="124"/>
        <v>art books</v>
      </c>
    </row>
    <row r="1565" spans="1:21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b">
        <f t="shared" si="120"/>
        <v>0</v>
      </c>
      <c r="G1565" s="4" t="s">
        <v>8220</v>
      </c>
      <c r="H1565" s="4" t="s">
        <v>8225</v>
      </c>
      <c r="I1565" s="4" t="s">
        <v>8247</v>
      </c>
      <c r="J1565" s="4">
        <v>1394815751</v>
      </c>
      <c r="K1565" s="13">
        <f t="shared" si="121"/>
        <v>41712.534155092595</v>
      </c>
      <c r="L1565" s="4">
        <v>1389635351</v>
      </c>
      <c r="M1565" s="13">
        <f t="shared" si="122"/>
        <v>41652.575821759259</v>
      </c>
      <c r="N1565" s="4" t="b">
        <v>0</v>
      </c>
      <c r="O1565" s="4">
        <v>2</v>
      </c>
      <c r="P1565" s="4" t="b">
        <v>0</v>
      </c>
      <c r="Q1565" s="4" t="s">
        <v>8290</v>
      </c>
      <c r="R1565" s="17">
        <f>E1565/D1565*100</f>
        <v>1.4166666666666665</v>
      </c>
      <c r="S1565">
        <f>AVERAGEIF(O:O,O1565,E:E)</f>
        <v>91.389593023255813</v>
      </c>
      <c r="T1565" t="str">
        <f t="shared" si="123"/>
        <v>publishing</v>
      </c>
      <c r="U1565" t="str">
        <f t="shared" si="124"/>
        <v>art books</v>
      </c>
    </row>
    <row r="1566" spans="1:21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b">
        <f t="shared" si="120"/>
        <v>0</v>
      </c>
      <c r="G1566" s="4" t="s">
        <v>8220</v>
      </c>
      <c r="H1566" s="4" t="s">
        <v>8224</v>
      </c>
      <c r="I1566" s="4" t="s">
        <v>8246</v>
      </c>
      <c r="J1566" s="4">
        <v>1432843500</v>
      </c>
      <c r="K1566" s="13">
        <f t="shared" si="121"/>
        <v>42152.670138888891</v>
      </c>
      <c r="L1566" s="4">
        <v>1430124509</v>
      </c>
      <c r="M1566" s="13">
        <f t="shared" si="122"/>
        <v>42121.200335648151</v>
      </c>
      <c r="N1566" s="4" t="b">
        <v>0</v>
      </c>
      <c r="O1566" s="4">
        <v>1</v>
      </c>
      <c r="P1566" s="4" t="b">
        <v>0</v>
      </c>
      <c r="Q1566" s="4" t="s">
        <v>8290</v>
      </c>
      <c r="R1566" s="17">
        <f>E1566/D1566*100</f>
        <v>0.1</v>
      </c>
      <c r="S1566">
        <f>AVERAGEIF(O:O,O1566,E:E)</f>
        <v>50.223295454545458</v>
      </c>
      <c r="T1566" t="str">
        <f t="shared" si="123"/>
        <v>publishing</v>
      </c>
      <c r="U1566" t="str">
        <f t="shared" si="124"/>
        <v>art books</v>
      </c>
    </row>
    <row r="1567" spans="1:21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b">
        <f t="shared" si="120"/>
        <v>0</v>
      </c>
      <c r="G1567" s="4" t="s">
        <v>8220</v>
      </c>
      <c r="H1567" s="4" t="s">
        <v>8224</v>
      </c>
      <c r="I1567" s="4" t="s">
        <v>8246</v>
      </c>
      <c r="J1567" s="4">
        <v>1307554261</v>
      </c>
      <c r="K1567" s="13">
        <f t="shared" si="121"/>
        <v>40702.563206018523</v>
      </c>
      <c r="L1567" s="4">
        <v>1304962261</v>
      </c>
      <c r="M1567" s="13">
        <f t="shared" si="122"/>
        <v>40672.563206018523</v>
      </c>
      <c r="N1567" s="4" t="b">
        <v>0</v>
      </c>
      <c r="O1567" s="4">
        <v>1</v>
      </c>
      <c r="P1567" s="4" t="b">
        <v>0</v>
      </c>
      <c r="Q1567" s="4" t="s">
        <v>8290</v>
      </c>
      <c r="R1567" s="17">
        <f>E1567/D1567*100</f>
        <v>2.5</v>
      </c>
      <c r="S1567">
        <f>AVERAGEIF(O:O,O1567,E:E)</f>
        <v>50.223295454545458</v>
      </c>
      <c r="T1567" t="str">
        <f t="shared" si="123"/>
        <v>publishing</v>
      </c>
      <c r="U1567" t="str">
        <f t="shared" si="124"/>
        <v>art books</v>
      </c>
    </row>
    <row r="1568" spans="1:21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b">
        <f t="shared" si="120"/>
        <v>0</v>
      </c>
      <c r="G1568" s="4" t="s">
        <v>8220</v>
      </c>
      <c r="H1568" s="4" t="s">
        <v>8224</v>
      </c>
      <c r="I1568" s="4" t="s">
        <v>8246</v>
      </c>
      <c r="J1568" s="4">
        <v>1469656800</v>
      </c>
      <c r="K1568" s="13">
        <f t="shared" si="121"/>
        <v>42578.750000000007</v>
      </c>
      <c r="L1568" s="4">
        <v>1467151204</v>
      </c>
      <c r="M1568" s="13">
        <f t="shared" si="122"/>
        <v>42549.7500462963</v>
      </c>
      <c r="N1568" s="4" t="b">
        <v>0</v>
      </c>
      <c r="O1568" s="4">
        <v>59</v>
      </c>
      <c r="P1568" s="4" t="b">
        <v>0</v>
      </c>
      <c r="Q1568" s="4" t="s">
        <v>8290</v>
      </c>
      <c r="R1568" s="17">
        <f>E1568/D1568*100</f>
        <v>21.25</v>
      </c>
      <c r="S1568">
        <f>AVERAGEIF(O:O,O1568,E:E)</f>
        <v>5506.1350000000002</v>
      </c>
      <c r="T1568" t="str">
        <f t="shared" si="123"/>
        <v>publishing</v>
      </c>
      <c r="U1568" t="str">
        <f t="shared" si="124"/>
        <v>art books</v>
      </c>
    </row>
    <row r="1569" spans="1:21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b">
        <f t="shared" si="120"/>
        <v>0</v>
      </c>
      <c r="G1569" s="4" t="s">
        <v>8220</v>
      </c>
      <c r="H1569" s="4" t="s">
        <v>8224</v>
      </c>
      <c r="I1569" s="4" t="s">
        <v>8246</v>
      </c>
      <c r="J1569" s="4">
        <v>1392595200</v>
      </c>
      <c r="K1569" s="13">
        <f t="shared" si="121"/>
        <v>41686.833333333336</v>
      </c>
      <c r="L1569" s="4">
        <v>1391293745</v>
      </c>
      <c r="M1569" s="13">
        <f t="shared" si="122"/>
        <v>41671.770196759258</v>
      </c>
      <c r="N1569" s="4" t="b">
        <v>0</v>
      </c>
      <c r="O1569" s="4">
        <v>13</v>
      </c>
      <c r="P1569" s="4" t="b">
        <v>0</v>
      </c>
      <c r="Q1569" s="4" t="s">
        <v>8290</v>
      </c>
      <c r="R1569" s="17">
        <f>E1569/D1569*100</f>
        <v>4.117647058823529</v>
      </c>
      <c r="S1569">
        <f>AVERAGEIF(O:O,O1569,E:E)</f>
        <v>969.35458333333338</v>
      </c>
      <c r="T1569" t="str">
        <f t="shared" si="123"/>
        <v>publishing</v>
      </c>
      <c r="U1569" t="str">
        <f t="shared" si="124"/>
        <v>art books</v>
      </c>
    </row>
    <row r="1570" spans="1:21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b">
        <f t="shared" si="120"/>
        <v>0</v>
      </c>
      <c r="G1570" s="4" t="s">
        <v>8220</v>
      </c>
      <c r="H1570" s="4" t="s">
        <v>8224</v>
      </c>
      <c r="I1570" s="4" t="s">
        <v>8246</v>
      </c>
      <c r="J1570" s="4">
        <v>1419384585</v>
      </c>
      <c r="K1570" s="13">
        <f t="shared" si="121"/>
        <v>41996.89565972222</v>
      </c>
      <c r="L1570" s="4">
        <v>1416360585</v>
      </c>
      <c r="M1570" s="13">
        <f t="shared" si="122"/>
        <v>41961.89565972222</v>
      </c>
      <c r="N1570" s="4" t="b">
        <v>0</v>
      </c>
      <c r="O1570" s="4">
        <v>22</v>
      </c>
      <c r="P1570" s="4" t="b">
        <v>0</v>
      </c>
      <c r="Q1570" s="4" t="s">
        <v>8290</v>
      </c>
      <c r="R1570" s="17">
        <f>E1570/D1570*100</f>
        <v>13.639999999999999</v>
      </c>
      <c r="S1570">
        <f>AVERAGEIF(O:O,O1570,E:E)</f>
        <v>1547.9137931034484</v>
      </c>
      <c r="T1570" t="str">
        <f t="shared" si="123"/>
        <v>publishing</v>
      </c>
      <c r="U1570" t="str">
        <f t="shared" si="124"/>
        <v>art books</v>
      </c>
    </row>
    <row r="1571" spans="1:21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b">
        <f t="shared" si="120"/>
        <v>0</v>
      </c>
      <c r="G1571" s="4" t="s">
        <v>8220</v>
      </c>
      <c r="H1571" s="4" t="s">
        <v>8224</v>
      </c>
      <c r="I1571" s="4" t="s">
        <v>8246</v>
      </c>
      <c r="J1571" s="4">
        <v>1369498714</v>
      </c>
      <c r="K1571" s="13">
        <f t="shared" si="121"/>
        <v>41419.51289351852</v>
      </c>
      <c r="L1571" s="4">
        <v>1366906714</v>
      </c>
      <c r="M1571" s="13">
        <f t="shared" si="122"/>
        <v>41389.51289351852</v>
      </c>
      <c r="N1571" s="4" t="b">
        <v>0</v>
      </c>
      <c r="O1571" s="4">
        <v>0</v>
      </c>
      <c r="P1571" s="4" t="b">
        <v>0</v>
      </c>
      <c r="Q1571" s="4" t="s">
        <v>8290</v>
      </c>
      <c r="R1571" s="17">
        <f>E1571/D1571*100</f>
        <v>0</v>
      </c>
      <c r="S1571">
        <f>AVERAGEIF(O:O,O1571,E:E)</f>
        <v>0</v>
      </c>
      <c r="T1571" t="str">
        <f t="shared" si="123"/>
        <v>publishing</v>
      </c>
      <c r="U1571" t="str">
        <f t="shared" si="124"/>
        <v>art books</v>
      </c>
    </row>
    <row r="1572" spans="1:21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b">
        <f t="shared" si="120"/>
        <v>0</v>
      </c>
      <c r="G1572" s="4" t="s">
        <v>8220</v>
      </c>
      <c r="H1572" s="4" t="s">
        <v>8224</v>
      </c>
      <c r="I1572" s="4" t="s">
        <v>8246</v>
      </c>
      <c r="J1572" s="4">
        <v>1460140282</v>
      </c>
      <c r="K1572" s="13">
        <f t="shared" si="121"/>
        <v>42468.605115740742</v>
      </c>
      <c r="L1572" s="4">
        <v>1457551882</v>
      </c>
      <c r="M1572" s="13">
        <f t="shared" si="122"/>
        <v>42438.646782407413</v>
      </c>
      <c r="N1572" s="4" t="b">
        <v>0</v>
      </c>
      <c r="O1572" s="4">
        <v>52</v>
      </c>
      <c r="P1572" s="4" t="b">
        <v>0</v>
      </c>
      <c r="Q1572" s="4" t="s">
        <v>8290</v>
      </c>
      <c r="R1572" s="17">
        <f>E1572/D1572*100</f>
        <v>41.4</v>
      </c>
      <c r="S1572">
        <f>AVERAGEIF(O:O,O1572,E:E)</f>
        <v>4562.0091666666667</v>
      </c>
      <c r="T1572" t="str">
        <f t="shared" si="123"/>
        <v>publishing</v>
      </c>
      <c r="U1572" t="str">
        <f t="shared" si="124"/>
        <v>art books</v>
      </c>
    </row>
    <row r="1573" spans="1:21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b">
        <f t="shared" si="120"/>
        <v>0</v>
      </c>
      <c r="G1573" s="4" t="s">
        <v>8220</v>
      </c>
      <c r="H1573" s="4" t="s">
        <v>8225</v>
      </c>
      <c r="I1573" s="4" t="s">
        <v>8247</v>
      </c>
      <c r="J1573" s="4">
        <v>1434738483</v>
      </c>
      <c r="K1573" s="13">
        <f t="shared" si="121"/>
        <v>42174.602812500008</v>
      </c>
      <c r="L1573" s="4">
        <v>1432146483</v>
      </c>
      <c r="M1573" s="13">
        <f t="shared" si="122"/>
        <v>42144.602812500008</v>
      </c>
      <c r="N1573" s="4" t="b">
        <v>0</v>
      </c>
      <c r="O1573" s="4">
        <v>4</v>
      </c>
      <c r="P1573" s="4" t="b">
        <v>0</v>
      </c>
      <c r="Q1573" s="4" t="s">
        <v>8290</v>
      </c>
      <c r="R1573" s="17">
        <f>E1573/D1573*100</f>
        <v>0.66115702479338845</v>
      </c>
      <c r="S1573">
        <f>AVERAGEIF(O:O,O1573,E:E)</f>
        <v>227.77278688524589</v>
      </c>
      <c r="T1573" t="str">
        <f t="shared" si="123"/>
        <v>publishing</v>
      </c>
      <c r="U1573" t="str">
        <f t="shared" si="124"/>
        <v>art books</v>
      </c>
    </row>
    <row r="1574" spans="1:21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b">
        <f t="shared" si="120"/>
        <v>0</v>
      </c>
      <c r="G1574" s="4" t="s">
        <v>8220</v>
      </c>
      <c r="H1574" s="4" t="s">
        <v>8225</v>
      </c>
      <c r="I1574" s="4" t="s">
        <v>8247</v>
      </c>
      <c r="J1574" s="4">
        <v>1456703940</v>
      </c>
      <c r="K1574" s="13">
        <f t="shared" si="121"/>
        <v>42428.832638888889</v>
      </c>
      <c r="L1574" s="4">
        <v>1454546859</v>
      </c>
      <c r="M1574" s="13">
        <f t="shared" si="122"/>
        <v>42403.866423611114</v>
      </c>
      <c r="N1574" s="4" t="b">
        <v>0</v>
      </c>
      <c r="O1574" s="4">
        <v>3</v>
      </c>
      <c r="P1574" s="4" t="b">
        <v>0</v>
      </c>
      <c r="Q1574" s="4" t="s">
        <v>8290</v>
      </c>
      <c r="R1574" s="17">
        <f>E1574/D1574*100</f>
        <v>5</v>
      </c>
      <c r="S1574">
        <f>AVERAGEIF(O:O,O1574,E:E)</f>
        <v>191.76785714285714</v>
      </c>
      <c r="T1574" t="str">
        <f t="shared" si="123"/>
        <v>publishing</v>
      </c>
      <c r="U1574" t="str">
        <f t="shared" si="124"/>
        <v>art books</v>
      </c>
    </row>
    <row r="1575" spans="1:21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b">
        <f t="shared" si="120"/>
        <v>0</v>
      </c>
      <c r="G1575" s="4" t="s">
        <v>8220</v>
      </c>
      <c r="H1575" s="4" t="s">
        <v>8229</v>
      </c>
      <c r="I1575" s="4" t="s">
        <v>8251</v>
      </c>
      <c r="J1575" s="4">
        <v>1491019140</v>
      </c>
      <c r="K1575" s="13">
        <f t="shared" si="121"/>
        <v>42825.999305555561</v>
      </c>
      <c r="L1575" s="4">
        <v>1487548802</v>
      </c>
      <c r="M1575" s="13">
        <f t="shared" si="122"/>
        <v>42785.833356481489</v>
      </c>
      <c r="N1575" s="4" t="b">
        <v>0</v>
      </c>
      <c r="O1575" s="4">
        <v>3</v>
      </c>
      <c r="P1575" s="4" t="b">
        <v>0</v>
      </c>
      <c r="Q1575" s="4" t="s">
        <v>8290</v>
      </c>
      <c r="R1575" s="17">
        <f>E1575/D1575*100</f>
        <v>2.4777777777777779</v>
      </c>
      <c r="S1575">
        <f>AVERAGEIF(O:O,O1575,E:E)</f>
        <v>191.76785714285714</v>
      </c>
      <c r="T1575" t="str">
        <f t="shared" si="123"/>
        <v>publishing</v>
      </c>
      <c r="U1575" t="str">
        <f t="shared" si="124"/>
        <v>art books</v>
      </c>
    </row>
    <row r="1576" spans="1:21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b">
        <f t="shared" si="120"/>
        <v>0</v>
      </c>
      <c r="G1576" s="4" t="s">
        <v>8220</v>
      </c>
      <c r="H1576" s="4" t="s">
        <v>8224</v>
      </c>
      <c r="I1576" s="4" t="s">
        <v>8246</v>
      </c>
      <c r="J1576" s="4">
        <v>1424211329</v>
      </c>
      <c r="K1576" s="13">
        <f t="shared" si="121"/>
        <v>42052.760752314818</v>
      </c>
      <c r="L1576" s="4">
        <v>1421187329</v>
      </c>
      <c r="M1576" s="13">
        <f t="shared" si="122"/>
        <v>42017.760752314818</v>
      </c>
      <c r="N1576" s="4" t="b">
        <v>0</v>
      </c>
      <c r="O1576" s="4">
        <v>6</v>
      </c>
      <c r="P1576" s="4" t="b">
        <v>0</v>
      </c>
      <c r="Q1576" s="4" t="s">
        <v>8290</v>
      </c>
      <c r="R1576" s="17">
        <f>E1576/D1576*100</f>
        <v>5.0599999999999996</v>
      </c>
      <c r="S1576">
        <f>AVERAGEIF(O:O,O1576,E:E)</f>
        <v>740.04042857142861</v>
      </c>
      <c r="T1576" t="str">
        <f t="shared" si="123"/>
        <v>publishing</v>
      </c>
      <c r="U1576" t="str">
        <f t="shared" si="124"/>
        <v>art books</v>
      </c>
    </row>
    <row r="1577" spans="1:21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b">
        <f t="shared" si="120"/>
        <v>0</v>
      </c>
      <c r="G1577" s="4" t="s">
        <v>8220</v>
      </c>
      <c r="H1577" s="4" t="s">
        <v>8224</v>
      </c>
      <c r="I1577" s="4" t="s">
        <v>8246</v>
      </c>
      <c r="J1577" s="4">
        <v>1404909296</v>
      </c>
      <c r="K1577" s="13">
        <f t="shared" si="121"/>
        <v>41829.357592592598</v>
      </c>
      <c r="L1577" s="4">
        <v>1402317296</v>
      </c>
      <c r="M1577" s="13">
        <f t="shared" si="122"/>
        <v>41799.357592592598</v>
      </c>
      <c r="N1577" s="4" t="b">
        <v>0</v>
      </c>
      <c r="O1577" s="4">
        <v>35</v>
      </c>
      <c r="P1577" s="4" t="b">
        <v>0</v>
      </c>
      <c r="Q1577" s="4" t="s">
        <v>8290</v>
      </c>
      <c r="R1577" s="17">
        <f>E1577/D1577*100</f>
        <v>22.91</v>
      </c>
      <c r="S1577">
        <f>AVERAGEIF(O:O,O1577,E:E)</f>
        <v>3370.6326923076922</v>
      </c>
      <c r="T1577" t="str">
        <f t="shared" si="123"/>
        <v>publishing</v>
      </c>
      <c r="U1577" t="str">
        <f t="shared" si="124"/>
        <v>art books</v>
      </c>
    </row>
    <row r="1578" spans="1:21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b">
        <f t="shared" si="120"/>
        <v>0</v>
      </c>
      <c r="G1578" s="4" t="s">
        <v>8220</v>
      </c>
      <c r="H1578" s="4" t="s">
        <v>8224</v>
      </c>
      <c r="I1578" s="4" t="s">
        <v>8246</v>
      </c>
      <c r="J1578" s="4">
        <v>1435698368</v>
      </c>
      <c r="K1578" s="13">
        <f t="shared" si="121"/>
        <v>42185.712592592594</v>
      </c>
      <c r="L1578" s="4">
        <v>1431810368</v>
      </c>
      <c r="M1578" s="13">
        <f t="shared" si="122"/>
        <v>42140.712592592594</v>
      </c>
      <c r="N1578" s="4" t="b">
        <v>0</v>
      </c>
      <c r="O1578" s="4">
        <v>10</v>
      </c>
      <c r="P1578" s="4" t="b">
        <v>0</v>
      </c>
      <c r="Q1578" s="4" t="s">
        <v>8290</v>
      </c>
      <c r="R1578" s="17">
        <f>E1578/D1578*100</f>
        <v>13</v>
      </c>
      <c r="S1578">
        <f>AVERAGEIF(O:O,O1578,E:E)</f>
        <v>842.98978723404264</v>
      </c>
      <c r="T1578" t="str">
        <f t="shared" si="123"/>
        <v>publishing</v>
      </c>
      <c r="U1578" t="str">
        <f t="shared" si="124"/>
        <v>art books</v>
      </c>
    </row>
    <row r="1579" spans="1:21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b">
        <f t="shared" si="120"/>
        <v>0</v>
      </c>
      <c r="G1579" s="4" t="s">
        <v>8220</v>
      </c>
      <c r="H1579" s="4" t="s">
        <v>8224</v>
      </c>
      <c r="I1579" s="4" t="s">
        <v>8246</v>
      </c>
      <c r="J1579" s="4">
        <v>1343161248</v>
      </c>
      <c r="K1579" s="13">
        <f t="shared" si="121"/>
        <v>41114.681111111116</v>
      </c>
      <c r="L1579" s="4">
        <v>1337977248</v>
      </c>
      <c r="M1579" s="13">
        <f t="shared" si="122"/>
        <v>41054.681111111116</v>
      </c>
      <c r="N1579" s="4" t="b">
        <v>0</v>
      </c>
      <c r="O1579" s="4">
        <v>2</v>
      </c>
      <c r="P1579" s="4" t="b">
        <v>0</v>
      </c>
      <c r="Q1579" s="4" t="s">
        <v>8290</v>
      </c>
      <c r="R1579" s="17">
        <f>E1579/D1579*100</f>
        <v>0.54999999999999993</v>
      </c>
      <c r="S1579">
        <f>AVERAGEIF(O:O,O1579,E:E)</f>
        <v>91.389593023255813</v>
      </c>
      <c r="T1579" t="str">
        <f t="shared" si="123"/>
        <v>publishing</v>
      </c>
      <c r="U1579" t="str">
        <f t="shared" si="124"/>
        <v>art books</v>
      </c>
    </row>
    <row r="1580" spans="1:21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b">
        <f t="shared" si="120"/>
        <v>0</v>
      </c>
      <c r="G1580" s="4" t="s">
        <v>8220</v>
      </c>
      <c r="H1580" s="4" t="s">
        <v>8224</v>
      </c>
      <c r="I1580" s="4" t="s">
        <v>8246</v>
      </c>
      <c r="J1580" s="4">
        <v>1283392800</v>
      </c>
      <c r="K1580" s="13">
        <f t="shared" si="121"/>
        <v>40422.916666666672</v>
      </c>
      <c r="L1580" s="4">
        <v>1281317691</v>
      </c>
      <c r="M1580" s="13">
        <f t="shared" si="122"/>
        <v>40398.899201388893</v>
      </c>
      <c r="N1580" s="4" t="b">
        <v>0</v>
      </c>
      <c r="O1580" s="4">
        <v>4</v>
      </c>
      <c r="P1580" s="4" t="b">
        <v>0</v>
      </c>
      <c r="Q1580" s="4" t="s">
        <v>8290</v>
      </c>
      <c r="R1580" s="17">
        <f>E1580/D1580*100</f>
        <v>10.806536636794938</v>
      </c>
      <c r="S1580">
        <f>AVERAGEIF(O:O,O1580,E:E)</f>
        <v>227.77278688524589</v>
      </c>
      <c r="T1580" t="str">
        <f t="shared" si="123"/>
        <v>publishing</v>
      </c>
      <c r="U1580" t="str">
        <f t="shared" si="124"/>
        <v>art books</v>
      </c>
    </row>
    <row r="1581" spans="1:21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b">
        <f t="shared" si="120"/>
        <v>0</v>
      </c>
      <c r="G1581" s="4" t="s">
        <v>8220</v>
      </c>
      <c r="H1581" s="4" t="s">
        <v>8224</v>
      </c>
      <c r="I1581" s="4" t="s">
        <v>8246</v>
      </c>
      <c r="J1581" s="4">
        <v>1377734091</v>
      </c>
      <c r="K1581" s="13">
        <f t="shared" si="121"/>
        <v>41514.829756944448</v>
      </c>
      <c r="L1581" s="4">
        <v>1374882891</v>
      </c>
      <c r="M1581" s="13">
        <f t="shared" si="122"/>
        <v>41481.829756944448</v>
      </c>
      <c r="N1581" s="4" t="b">
        <v>0</v>
      </c>
      <c r="O1581" s="4">
        <v>2</v>
      </c>
      <c r="P1581" s="4" t="b">
        <v>0</v>
      </c>
      <c r="Q1581" s="4" t="s">
        <v>8290</v>
      </c>
      <c r="R1581" s="17">
        <f>E1581/D1581*100</f>
        <v>0.84008400840084008</v>
      </c>
      <c r="S1581">
        <f>AVERAGEIF(O:O,O1581,E:E)</f>
        <v>91.389593023255813</v>
      </c>
      <c r="T1581" t="str">
        <f t="shared" si="123"/>
        <v>publishing</v>
      </c>
      <c r="U1581" t="str">
        <f t="shared" si="124"/>
        <v>art books</v>
      </c>
    </row>
    <row r="1582" spans="1:21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b">
        <f t="shared" si="120"/>
        <v>0</v>
      </c>
      <c r="G1582" s="4" t="s">
        <v>8220</v>
      </c>
      <c r="H1582" s="4" t="s">
        <v>8224</v>
      </c>
      <c r="I1582" s="4" t="s">
        <v>8246</v>
      </c>
      <c r="J1582" s="4">
        <v>1337562726</v>
      </c>
      <c r="K1582" s="13">
        <f t="shared" si="121"/>
        <v>41049.883402777785</v>
      </c>
      <c r="L1582" s="4">
        <v>1332378726</v>
      </c>
      <c r="M1582" s="13">
        <f t="shared" si="122"/>
        <v>40989.883402777785</v>
      </c>
      <c r="N1582" s="4" t="b">
        <v>0</v>
      </c>
      <c r="O1582" s="4">
        <v>0</v>
      </c>
      <c r="P1582" s="4" t="b">
        <v>0</v>
      </c>
      <c r="Q1582" s="4" t="s">
        <v>8290</v>
      </c>
      <c r="R1582" s="17">
        <f>E1582/D1582*100</f>
        <v>0</v>
      </c>
      <c r="S1582">
        <f>AVERAGEIF(O:O,O1582,E:E)</f>
        <v>0</v>
      </c>
      <c r="T1582" t="str">
        <f t="shared" si="123"/>
        <v>publishing</v>
      </c>
      <c r="U1582" t="str">
        <f t="shared" si="124"/>
        <v>art books</v>
      </c>
    </row>
    <row r="1583" spans="1:21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b">
        <f t="shared" si="120"/>
        <v>0</v>
      </c>
      <c r="G1583" s="4" t="s">
        <v>8221</v>
      </c>
      <c r="H1583" s="4" t="s">
        <v>8225</v>
      </c>
      <c r="I1583" s="4" t="s">
        <v>8247</v>
      </c>
      <c r="J1583" s="4">
        <v>1450521990</v>
      </c>
      <c r="K1583" s="13">
        <f t="shared" si="121"/>
        <v>42357.28229166667</v>
      </c>
      <c r="L1583" s="4">
        <v>1447757190</v>
      </c>
      <c r="M1583" s="13">
        <f t="shared" si="122"/>
        <v>42325.28229166667</v>
      </c>
      <c r="N1583" s="4" t="b">
        <v>0</v>
      </c>
      <c r="O1583" s="4">
        <v>1</v>
      </c>
      <c r="P1583" s="4" t="b">
        <v>0</v>
      </c>
      <c r="Q1583" s="4" t="s">
        <v>8291</v>
      </c>
      <c r="R1583" s="17">
        <f>E1583/D1583*100</f>
        <v>0.5</v>
      </c>
      <c r="S1583">
        <f>AVERAGEIF(O:O,O1583,E:E)</f>
        <v>50.223295454545458</v>
      </c>
      <c r="T1583" t="str">
        <f t="shared" si="123"/>
        <v>photography</v>
      </c>
      <c r="U1583" t="str">
        <f t="shared" si="124"/>
        <v>places</v>
      </c>
    </row>
    <row r="1584" spans="1:21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b">
        <f t="shared" si="120"/>
        <v>0</v>
      </c>
      <c r="G1584" s="4" t="s">
        <v>8221</v>
      </c>
      <c r="H1584" s="4" t="s">
        <v>8224</v>
      </c>
      <c r="I1584" s="4" t="s">
        <v>8246</v>
      </c>
      <c r="J1584" s="4">
        <v>1445894400</v>
      </c>
      <c r="K1584" s="13">
        <f t="shared" si="121"/>
        <v>42303.722222222226</v>
      </c>
      <c r="L1584" s="4">
        <v>1440961053</v>
      </c>
      <c r="M1584" s="13">
        <f t="shared" si="122"/>
        <v>42246.623298611114</v>
      </c>
      <c r="N1584" s="4" t="b">
        <v>0</v>
      </c>
      <c r="O1584" s="4">
        <v>3</v>
      </c>
      <c r="P1584" s="4" t="b">
        <v>0</v>
      </c>
      <c r="Q1584" s="4" t="s">
        <v>8291</v>
      </c>
      <c r="R1584" s="17">
        <f>E1584/D1584*100</f>
        <v>9.3000000000000007</v>
      </c>
      <c r="S1584">
        <f>AVERAGEIF(O:O,O1584,E:E)</f>
        <v>191.76785714285714</v>
      </c>
      <c r="T1584" t="str">
        <f t="shared" si="123"/>
        <v>photography</v>
      </c>
      <c r="U1584" t="str">
        <f t="shared" si="124"/>
        <v>places</v>
      </c>
    </row>
    <row r="1585" spans="1:21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b">
        <f t="shared" si="120"/>
        <v>0</v>
      </c>
      <c r="G1585" s="4" t="s">
        <v>8221</v>
      </c>
      <c r="H1585" s="4" t="s">
        <v>8225</v>
      </c>
      <c r="I1585" s="4" t="s">
        <v>8247</v>
      </c>
      <c r="J1585" s="4">
        <v>1411681391</v>
      </c>
      <c r="K1585" s="13">
        <f t="shared" si="121"/>
        <v>41907.738321759265</v>
      </c>
      <c r="L1585" s="4">
        <v>1409089391</v>
      </c>
      <c r="M1585" s="13">
        <f t="shared" si="122"/>
        <v>41877.738321759265</v>
      </c>
      <c r="N1585" s="4" t="b">
        <v>0</v>
      </c>
      <c r="O1585" s="4">
        <v>1</v>
      </c>
      <c r="P1585" s="4" t="b">
        <v>0</v>
      </c>
      <c r="Q1585" s="4" t="s">
        <v>8291</v>
      </c>
      <c r="R1585" s="17">
        <f>E1585/D1585*100</f>
        <v>7.4999999999999997E-2</v>
      </c>
      <c r="S1585">
        <f>AVERAGEIF(O:O,O1585,E:E)</f>
        <v>50.223295454545458</v>
      </c>
      <c r="T1585" t="str">
        <f t="shared" si="123"/>
        <v>photography</v>
      </c>
      <c r="U1585" t="str">
        <f t="shared" si="124"/>
        <v>places</v>
      </c>
    </row>
    <row r="1586" spans="1:21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b">
        <f t="shared" si="120"/>
        <v>0</v>
      </c>
      <c r="G1586" s="4" t="s">
        <v>8221</v>
      </c>
      <c r="H1586" s="4" t="s">
        <v>8224</v>
      </c>
      <c r="I1586" s="4" t="s">
        <v>8246</v>
      </c>
      <c r="J1586" s="4">
        <v>1401464101</v>
      </c>
      <c r="K1586" s="13">
        <f t="shared" si="121"/>
        <v>41789.482650462967</v>
      </c>
      <c r="L1586" s="4">
        <v>1400600101</v>
      </c>
      <c r="M1586" s="13">
        <f t="shared" si="122"/>
        <v>41779.482650462967</v>
      </c>
      <c r="N1586" s="4" t="b">
        <v>0</v>
      </c>
      <c r="O1586" s="4">
        <v>0</v>
      </c>
      <c r="P1586" s="4" t="b">
        <v>0</v>
      </c>
      <c r="Q1586" s="4" t="s">
        <v>8291</v>
      </c>
      <c r="R1586" s="17">
        <f>E1586/D1586*100</f>
        <v>0</v>
      </c>
      <c r="S1586">
        <f>AVERAGEIF(O:O,O1586,E:E)</f>
        <v>0</v>
      </c>
      <c r="T1586" t="str">
        <f t="shared" si="123"/>
        <v>photography</v>
      </c>
      <c r="U1586" t="str">
        <f t="shared" si="124"/>
        <v>places</v>
      </c>
    </row>
    <row r="1587" spans="1:21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b">
        <f t="shared" si="120"/>
        <v>0</v>
      </c>
      <c r="G1587" s="4" t="s">
        <v>8221</v>
      </c>
      <c r="H1587" s="4" t="s">
        <v>8229</v>
      </c>
      <c r="I1587" s="4" t="s">
        <v>8251</v>
      </c>
      <c r="J1587" s="4">
        <v>1482663600</v>
      </c>
      <c r="K1587" s="13">
        <f t="shared" si="121"/>
        <v>42729.291666666664</v>
      </c>
      <c r="L1587" s="4">
        <v>1480800568</v>
      </c>
      <c r="M1587" s="13">
        <f t="shared" si="122"/>
        <v>42707.728796296295</v>
      </c>
      <c r="N1587" s="4" t="b">
        <v>0</v>
      </c>
      <c r="O1587" s="4">
        <v>12</v>
      </c>
      <c r="P1587" s="4" t="b">
        <v>0</v>
      </c>
      <c r="Q1587" s="4" t="s">
        <v>8291</v>
      </c>
      <c r="R1587" s="17">
        <f>E1587/D1587*100</f>
        <v>79</v>
      </c>
      <c r="S1587">
        <f>AVERAGEIF(O:O,O1587,E:E)</f>
        <v>1176.7069565217391</v>
      </c>
      <c r="T1587" t="str">
        <f t="shared" si="123"/>
        <v>photography</v>
      </c>
      <c r="U1587" t="str">
        <f t="shared" si="124"/>
        <v>places</v>
      </c>
    </row>
    <row r="1588" spans="1:21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b">
        <f t="shared" si="120"/>
        <v>0</v>
      </c>
      <c r="G1588" s="4" t="s">
        <v>8221</v>
      </c>
      <c r="H1588" s="4" t="s">
        <v>8224</v>
      </c>
      <c r="I1588" s="4" t="s">
        <v>8246</v>
      </c>
      <c r="J1588" s="4">
        <v>1428197422</v>
      </c>
      <c r="K1588" s="13">
        <f t="shared" si="121"/>
        <v>42098.896087962967</v>
      </c>
      <c r="L1588" s="4">
        <v>1425609022</v>
      </c>
      <c r="M1588" s="13">
        <f t="shared" si="122"/>
        <v>42068.937754629638</v>
      </c>
      <c r="N1588" s="4" t="b">
        <v>0</v>
      </c>
      <c r="O1588" s="4">
        <v>0</v>
      </c>
      <c r="P1588" s="4" t="b">
        <v>0</v>
      </c>
      <c r="Q1588" s="4" t="s">
        <v>8291</v>
      </c>
      <c r="R1588" s="17">
        <f>E1588/D1588*100</f>
        <v>0</v>
      </c>
      <c r="S1588">
        <f>AVERAGEIF(O:O,O1588,E:E)</f>
        <v>0</v>
      </c>
      <c r="T1588" t="str">
        <f t="shared" si="123"/>
        <v>photography</v>
      </c>
      <c r="U1588" t="str">
        <f t="shared" si="124"/>
        <v>places</v>
      </c>
    </row>
    <row r="1589" spans="1:21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b">
        <f t="shared" si="120"/>
        <v>0</v>
      </c>
      <c r="G1589" s="4" t="s">
        <v>8221</v>
      </c>
      <c r="H1589" s="4" t="s">
        <v>8224</v>
      </c>
      <c r="I1589" s="4" t="s">
        <v>8246</v>
      </c>
      <c r="J1589" s="4">
        <v>1418510965</v>
      </c>
      <c r="K1589" s="13">
        <f t="shared" si="121"/>
        <v>41986.784317129634</v>
      </c>
      <c r="L1589" s="4">
        <v>1415918965</v>
      </c>
      <c r="M1589" s="13">
        <f t="shared" si="122"/>
        <v>41956.784317129634</v>
      </c>
      <c r="N1589" s="4" t="b">
        <v>0</v>
      </c>
      <c r="O1589" s="4">
        <v>1</v>
      </c>
      <c r="P1589" s="4" t="b">
        <v>0</v>
      </c>
      <c r="Q1589" s="4" t="s">
        <v>8291</v>
      </c>
      <c r="R1589" s="17">
        <f>E1589/D1589*100</f>
        <v>1.3333333333333334E-2</v>
      </c>
      <c r="S1589">
        <f>AVERAGEIF(O:O,O1589,E:E)</f>
        <v>50.223295454545458</v>
      </c>
      <c r="T1589" t="str">
        <f t="shared" si="123"/>
        <v>photography</v>
      </c>
      <c r="U1589" t="str">
        <f t="shared" si="124"/>
        <v>places</v>
      </c>
    </row>
    <row r="1590" spans="1:21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b">
        <f t="shared" si="120"/>
        <v>0</v>
      </c>
      <c r="G1590" s="4" t="s">
        <v>8221</v>
      </c>
      <c r="H1590" s="4" t="s">
        <v>8224</v>
      </c>
      <c r="I1590" s="4" t="s">
        <v>8246</v>
      </c>
      <c r="J1590" s="4">
        <v>1422735120</v>
      </c>
      <c r="K1590" s="13">
        <f t="shared" si="121"/>
        <v>42035.675000000003</v>
      </c>
      <c r="L1590" s="4">
        <v>1420091999</v>
      </c>
      <c r="M1590" s="13">
        <f t="shared" si="122"/>
        <v>42005.083321759266</v>
      </c>
      <c r="N1590" s="4" t="b">
        <v>0</v>
      </c>
      <c r="O1590" s="4">
        <v>0</v>
      </c>
      <c r="P1590" s="4" t="b">
        <v>0</v>
      </c>
      <c r="Q1590" s="4" t="s">
        <v>8291</v>
      </c>
      <c r="R1590" s="17">
        <f>E1590/D1590*100</f>
        <v>0</v>
      </c>
      <c r="S1590">
        <f>AVERAGEIF(O:O,O1590,E:E)</f>
        <v>0</v>
      </c>
      <c r="T1590" t="str">
        <f t="shared" si="123"/>
        <v>photography</v>
      </c>
      <c r="U1590" t="str">
        <f t="shared" si="124"/>
        <v>places</v>
      </c>
    </row>
    <row r="1591" spans="1:21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b">
        <f t="shared" si="120"/>
        <v>0</v>
      </c>
      <c r="G1591" s="4" t="s">
        <v>8221</v>
      </c>
      <c r="H1591" s="4" t="s">
        <v>8224</v>
      </c>
      <c r="I1591" s="4" t="s">
        <v>8246</v>
      </c>
      <c r="J1591" s="4">
        <v>1444433886</v>
      </c>
      <c r="K1591" s="13">
        <f t="shared" si="121"/>
        <v>42286.818124999998</v>
      </c>
      <c r="L1591" s="4">
        <v>1441841886</v>
      </c>
      <c r="M1591" s="13">
        <f t="shared" si="122"/>
        <v>42256.818124999998</v>
      </c>
      <c r="N1591" s="4" t="b">
        <v>0</v>
      </c>
      <c r="O1591" s="4">
        <v>0</v>
      </c>
      <c r="P1591" s="4" t="b">
        <v>0</v>
      </c>
      <c r="Q1591" s="4" t="s">
        <v>8291</v>
      </c>
      <c r="R1591" s="17">
        <f>E1591/D1591*100</f>
        <v>0</v>
      </c>
      <c r="S1591">
        <f>AVERAGEIF(O:O,O1591,E:E)</f>
        <v>0</v>
      </c>
      <c r="T1591" t="str">
        <f t="shared" si="123"/>
        <v>photography</v>
      </c>
      <c r="U1591" t="str">
        <f t="shared" si="124"/>
        <v>places</v>
      </c>
    </row>
    <row r="1592" spans="1:21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b">
        <f t="shared" si="120"/>
        <v>0</v>
      </c>
      <c r="G1592" s="4" t="s">
        <v>8221</v>
      </c>
      <c r="H1592" s="4" t="s">
        <v>8237</v>
      </c>
      <c r="I1592" s="4" t="s">
        <v>8249</v>
      </c>
      <c r="J1592" s="4">
        <v>1443040464</v>
      </c>
      <c r="K1592" s="13">
        <f t="shared" si="121"/>
        <v>42270.690555555557</v>
      </c>
      <c r="L1592" s="4">
        <v>1440448464</v>
      </c>
      <c r="M1592" s="13">
        <f t="shared" si="122"/>
        <v>42240.690555555557</v>
      </c>
      <c r="N1592" s="4" t="b">
        <v>0</v>
      </c>
      <c r="O1592" s="4">
        <v>2</v>
      </c>
      <c r="P1592" s="4" t="b">
        <v>0</v>
      </c>
      <c r="Q1592" s="4" t="s">
        <v>8291</v>
      </c>
      <c r="R1592" s="17">
        <f>E1592/D1592*100</f>
        <v>1.7000000000000002</v>
      </c>
      <c r="S1592">
        <f>AVERAGEIF(O:O,O1592,E:E)</f>
        <v>91.389593023255813</v>
      </c>
      <c r="T1592" t="str">
        <f t="shared" si="123"/>
        <v>photography</v>
      </c>
      <c r="U1592" t="str">
        <f t="shared" si="124"/>
        <v>places</v>
      </c>
    </row>
    <row r="1593" spans="1:21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b">
        <f t="shared" si="120"/>
        <v>0</v>
      </c>
      <c r="G1593" s="4" t="s">
        <v>8221</v>
      </c>
      <c r="H1593" s="4" t="s">
        <v>8225</v>
      </c>
      <c r="I1593" s="4" t="s">
        <v>8247</v>
      </c>
      <c r="J1593" s="4">
        <v>1459700741</v>
      </c>
      <c r="K1593" s="13">
        <f t="shared" si="121"/>
        <v>42463.517835648156</v>
      </c>
      <c r="L1593" s="4">
        <v>1457112341</v>
      </c>
      <c r="M1593" s="13">
        <f t="shared" si="122"/>
        <v>42433.559502314813</v>
      </c>
      <c r="N1593" s="4" t="b">
        <v>0</v>
      </c>
      <c r="O1593" s="4">
        <v>92</v>
      </c>
      <c r="P1593" s="4" t="b">
        <v>0</v>
      </c>
      <c r="Q1593" s="4" t="s">
        <v>8291</v>
      </c>
      <c r="R1593" s="17">
        <f>E1593/D1593*100</f>
        <v>29.228571428571428</v>
      </c>
      <c r="S1593">
        <f>AVERAGEIF(O:O,O1593,E:E)</f>
        <v>16394.466</v>
      </c>
      <c r="T1593" t="str">
        <f t="shared" si="123"/>
        <v>photography</v>
      </c>
      <c r="U1593" t="str">
        <f t="shared" si="124"/>
        <v>places</v>
      </c>
    </row>
    <row r="1594" spans="1:21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b">
        <f t="shared" si="120"/>
        <v>0</v>
      </c>
      <c r="G1594" s="4" t="s">
        <v>8221</v>
      </c>
      <c r="H1594" s="4" t="s">
        <v>8224</v>
      </c>
      <c r="I1594" s="4" t="s">
        <v>8246</v>
      </c>
      <c r="J1594" s="4">
        <v>1427503485</v>
      </c>
      <c r="K1594" s="13">
        <f t="shared" si="121"/>
        <v>42090.86440972222</v>
      </c>
      <c r="L1594" s="4">
        <v>1423619085</v>
      </c>
      <c r="M1594" s="13">
        <f t="shared" si="122"/>
        <v>42045.906076388892</v>
      </c>
      <c r="N1594" s="4" t="b">
        <v>0</v>
      </c>
      <c r="O1594" s="4">
        <v>0</v>
      </c>
      <c r="P1594" s="4" t="b">
        <v>0</v>
      </c>
      <c r="Q1594" s="4" t="s">
        <v>8291</v>
      </c>
      <c r="R1594" s="17">
        <f>E1594/D1594*100</f>
        <v>0</v>
      </c>
      <c r="S1594">
        <f>AVERAGEIF(O:O,O1594,E:E)</f>
        <v>0</v>
      </c>
      <c r="T1594" t="str">
        <f t="shared" si="123"/>
        <v>photography</v>
      </c>
      <c r="U1594" t="str">
        <f t="shared" si="124"/>
        <v>places</v>
      </c>
    </row>
    <row r="1595" spans="1:21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b">
        <f t="shared" si="120"/>
        <v>0</v>
      </c>
      <c r="G1595" s="4" t="s">
        <v>8221</v>
      </c>
      <c r="H1595" s="4" t="s">
        <v>8224</v>
      </c>
      <c r="I1595" s="4" t="s">
        <v>8246</v>
      </c>
      <c r="J1595" s="4">
        <v>1425154655</v>
      </c>
      <c r="K1595" s="13">
        <f t="shared" si="121"/>
        <v>42063.678877314822</v>
      </c>
      <c r="L1595" s="4">
        <v>1422562655</v>
      </c>
      <c r="M1595" s="13">
        <f t="shared" si="122"/>
        <v>42033.678877314822</v>
      </c>
      <c r="N1595" s="4" t="b">
        <v>0</v>
      </c>
      <c r="O1595" s="4">
        <v>3</v>
      </c>
      <c r="P1595" s="4" t="b">
        <v>0</v>
      </c>
      <c r="Q1595" s="4" t="s">
        <v>8291</v>
      </c>
      <c r="R1595" s="17">
        <f>E1595/D1595*100</f>
        <v>1.3636363636363637E-2</v>
      </c>
      <c r="S1595">
        <f>AVERAGEIF(O:O,O1595,E:E)</f>
        <v>191.76785714285714</v>
      </c>
      <c r="T1595" t="str">
        <f t="shared" si="123"/>
        <v>photography</v>
      </c>
      <c r="U1595" t="str">
        <f t="shared" si="124"/>
        <v>places</v>
      </c>
    </row>
    <row r="1596" spans="1:21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b">
        <f t="shared" si="120"/>
        <v>0</v>
      </c>
      <c r="G1596" s="4" t="s">
        <v>8221</v>
      </c>
      <c r="H1596" s="4" t="s">
        <v>8224</v>
      </c>
      <c r="I1596" s="4" t="s">
        <v>8246</v>
      </c>
      <c r="J1596" s="4">
        <v>1463329260</v>
      </c>
      <c r="K1596" s="13">
        <f t="shared" si="121"/>
        <v>42505.51458333333</v>
      </c>
      <c r="L1596" s="4">
        <v>1458147982</v>
      </c>
      <c r="M1596" s="13">
        <f t="shared" si="122"/>
        <v>42445.546087962961</v>
      </c>
      <c r="N1596" s="4" t="b">
        <v>0</v>
      </c>
      <c r="O1596" s="4">
        <v>10</v>
      </c>
      <c r="P1596" s="4" t="b">
        <v>0</v>
      </c>
      <c r="Q1596" s="4" t="s">
        <v>8291</v>
      </c>
      <c r="R1596" s="17">
        <f>E1596/D1596*100</f>
        <v>20.5</v>
      </c>
      <c r="S1596">
        <f>AVERAGEIF(O:O,O1596,E:E)</f>
        <v>842.98978723404264</v>
      </c>
      <c r="T1596" t="str">
        <f t="shared" si="123"/>
        <v>photography</v>
      </c>
      <c r="U1596" t="str">
        <f t="shared" si="124"/>
        <v>places</v>
      </c>
    </row>
    <row r="1597" spans="1:21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b">
        <f t="shared" si="120"/>
        <v>0</v>
      </c>
      <c r="G1597" s="4" t="s">
        <v>8221</v>
      </c>
      <c r="H1597" s="4" t="s">
        <v>8224</v>
      </c>
      <c r="I1597" s="4" t="s">
        <v>8246</v>
      </c>
      <c r="J1597" s="4">
        <v>1403122380</v>
      </c>
      <c r="K1597" s="13">
        <f t="shared" si="121"/>
        <v>41808.67569444445</v>
      </c>
      <c r="L1597" s="4">
        <v>1400634728</v>
      </c>
      <c r="M1597" s="13">
        <f t="shared" si="122"/>
        <v>41779.883425925931</v>
      </c>
      <c r="N1597" s="4" t="b">
        <v>0</v>
      </c>
      <c r="O1597" s="4">
        <v>7</v>
      </c>
      <c r="P1597" s="4" t="b">
        <v>0</v>
      </c>
      <c r="Q1597" s="4" t="s">
        <v>8291</v>
      </c>
      <c r="R1597" s="17">
        <f>E1597/D1597*100</f>
        <v>0.27999999999999997</v>
      </c>
      <c r="S1597">
        <f>AVERAGEIF(O:O,O1597,E:E)</f>
        <v>705.95522388059703</v>
      </c>
      <c r="T1597" t="str">
        <f t="shared" si="123"/>
        <v>photography</v>
      </c>
      <c r="U1597" t="str">
        <f t="shared" si="124"/>
        <v>places</v>
      </c>
    </row>
    <row r="1598" spans="1:21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b">
        <f t="shared" si="120"/>
        <v>0</v>
      </c>
      <c r="G1598" s="4" t="s">
        <v>8221</v>
      </c>
      <c r="H1598" s="4" t="s">
        <v>8225</v>
      </c>
      <c r="I1598" s="4" t="s">
        <v>8247</v>
      </c>
      <c r="J1598" s="4">
        <v>1418469569</v>
      </c>
      <c r="K1598" s="13">
        <f t="shared" si="121"/>
        <v>41986.305196759262</v>
      </c>
      <c r="L1598" s="4">
        <v>1414577969</v>
      </c>
      <c r="M1598" s="13">
        <f t="shared" si="122"/>
        <v>41941.263530092598</v>
      </c>
      <c r="N1598" s="4" t="b">
        <v>0</v>
      </c>
      <c r="O1598" s="4">
        <v>3</v>
      </c>
      <c r="P1598" s="4" t="b">
        <v>0</v>
      </c>
      <c r="Q1598" s="4" t="s">
        <v>8291</v>
      </c>
      <c r="R1598" s="17">
        <f>E1598/D1598*100</f>
        <v>2.3076923076923079</v>
      </c>
      <c r="S1598">
        <f>AVERAGEIF(O:O,O1598,E:E)</f>
        <v>191.76785714285714</v>
      </c>
      <c r="T1598" t="str">
        <f t="shared" si="123"/>
        <v>photography</v>
      </c>
      <c r="U1598" t="str">
        <f t="shared" si="124"/>
        <v>places</v>
      </c>
    </row>
    <row r="1599" spans="1:21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b">
        <f t="shared" si="120"/>
        <v>0</v>
      </c>
      <c r="G1599" s="4" t="s">
        <v>8221</v>
      </c>
      <c r="H1599" s="4" t="s">
        <v>8224</v>
      </c>
      <c r="I1599" s="4" t="s">
        <v>8246</v>
      </c>
      <c r="J1599" s="4">
        <v>1474360197</v>
      </c>
      <c r="K1599" s="13">
        <f t="shared" si="121"/>
        <v>42633.187465277784</v>
      </c>
      <c r="L1599" s="4">
        <v>1471768197</v>
      </c>
      <c r="M1599" s="13">
        <f t="shared" si="122"/>
        <v>42603.187465277784</v>
      </c>
      <c r="N1599" s="4" t="b">
        <v>0</v>
      </c>
      <c r="O1599" s="4">
        <v>0</v>
      </c>
      <c r="P1599" s="4" t="b">
        <v>0</v>
      </c>
      <c r="Q1599" s="4" t="s">
        <v>8291</v>
      </c>
      <c r="R1599" s="17">
        <f>E1599/D1599*100</f>
        <v>0</v>
      </c>
      <c r="S1599">
        <f>AVERAGEIF(O:O,O1599,E:E)</f>
        <v>0</v>
      </c>
      <c r="T1599" t="str">
        <f t="shared" si="123"/>
        <v>photography</v>
      </c>
      <c r="U1599" t="str">
        <f t="shared" si="124"/>
        <v>places</v>
      </c>
    </row>
    <row r="1600" spans="1:21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b">
        <f t="shared" si="120"/>
        <v>0</v>
      </c>
      <c r="G1600" s="4" t="s">
        <v>8221</v>
      </c>
      <c r="H1600" s="4" t="s">
        <v>8224</v>
      </c>
      <c r="I1600" s="4" t="s">
        <v>8246</v>
      </c>
      <c r="J1600" s="4">
        <v>1437926458</v>
      </c>
      <c r="K1600" s="13">
        <f t="shared" si="121"/>
        <v>42211.5006712963</v>
      </c>
      <c r="L1600" s="4">
        <v>1432742458</v>
      </c>
      <c r="M1600" s="13">
        <f t="shared" si="122"/>
        <v>42151.5006712963</v>
      </c>
      <c r="N1600" s="4" t="b">
        <v>0</v>
      </c>
      <c r="O1600" s="4">
        <v>1</v>
      </c>
      <c r="P1600" s="4" t="b">
        <v>0</v>
      </c>
      <c r="Q1600" s="4" t="s">
        <v>8291</v>
      </c>
      <c r="R1600" s="17">
        <f>E1600/D1600*100</f>
        <v>0.125</v>
      </c>
      <c r="S1600">
        <f>AVERAGEIF(O:O,O1600,E:E)</f>
        <v>50.223295454545458</v>
      </c>
      <c r="T1600" t="str">
        <f t="shared" si="123"/>
        <v>photography</v>
      </c>
      <c r="U1600" t="str">
        <f t="shared" si="124"/>
        <v>places</v>
      </c>
    </row>
    <row r="1601" spans="1:21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b">
        <f t="shared" si="120"/>
        <v>0</v>
      </c>
      <c r="G1601" s="4" t="s">
        <v>8221</v>
      </c>
      <c r="H1601" s="4" t="s">
        <v>8225</v>
      </c>
      <c r="I1601" s="4" t="s">
        <v>8247</v>
      </c>
      <c r="J1601" s="4">
        <v>1460116576</v>
      </c>
      <c r="K1601" s="13">
        <f t="shared" si="121"/>
        <v>42468.330740740748</v>
      </c>
      <c r="L1601" s="4">
        <v>1457528176</v>
      </c>
      <c r="M1601" s="13">
        <f t="shared" si="122"/>
        <v>42438.372407407405</v>
      </c>
      <c r="N1601" s="4" t="b">
        <v>0</v>
      </c>
      <c r="O1601" s="4">
        <v>0</v>
      </c>
      <c r="P1601" s="4" t="b">
        <v>0</v>
      </c>
      <c r="Q1601" s="4" t="s">
        <v>8291</v>
      </c>
      <c r="R1601" s="17">
        <f>E1601/D1601*100</f>
        <v>0</v>
      </c>
      <c r="S1601">
        <f>AVERAGEIF(O:O,O1601,E:E)</f>
        <v>0</v>
      </c>
      <c r="T1601" t="str">
        <f t="shared" si="123"/>
        <v>photography</v>
      </c>
      <c r="U1601" t="str">
        <f t="shared" si="124"/>
        <v>places</v>
      </c>
    </row>
    <row r="1602" spans="1:21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b">
        <f t="shared" si="120"/>
        <v>0</v>
      </c>
      <c r="G1602" s="4" t="s">
        <v>8221</v>
      </c>
      <c r="H1602" s="4" t="s">
        <v>8224</v>
      </c>
      <c r="I1602" s="4" t="s">
        <v>8246</v>
      </c>
      <c r="J1602" s="4">
        <v>1405401060</v>
      </c>
      <c r="K1602" s="13">
        <f t="shared" si="121"/>
        <v>41835.049305555556</v>
      </c>
      <c r="L1602" s="4">
        <v>1401585752</v>
      </c>
      <c r="M1602" s="13">
        <f t="shared" si="122"/>
        <v>41790.890648148154</v>
      </c>
      <c r="N1602" s="4" t="b">
        <v>0</v>
      </c>
      <c r="O1602" s="4">
        <v>9</v>
      </c>
      <c r="P1602" s="4" t="b">
        <v>0</v>
      </c>
      <c r="Q1602" s="4" t="s">
        <v>8291</v>
      </c>
      <c r="R1602" s="17">
        <f>E1602/D1602*100</f>
        <v>7.3400000000000007</v>
      </c>
      <c r="S1602">
        <f>AVERAGEIF(O:O,O1602,E:E)</f>
        <v>751.21245614035092</v>
      </c>
      <c r="T1602" t="str">
        <f t="shared" si="123"/>
        <v>photography</v>
      </c>
      <c r="U1602" t="str">
        <f t="shared" si="124"/>
        <v>places</v>
      </c>
    </row>
    <row r="1603" spans="1:21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tr">
        <f t="shared" ref="F1603:F1666" si="125">IF(E1603&gt;=D1603,"successful")</f>
        <v>successful</v>
      </c>
      <c r="G1603" s="4" t="s">
        <v>8219</v>
      </c>
      <c r="H1603" s="4" t="s">
        <v>8224</v>
      </c>
      <c r="I1603" s="4" t="s">
        <v>8246</v>
      </c>
      <c r="J1603" s="4">
        <v>1304561633</v>
      </c>
      <c r="K1603" s="13">
        <f t="shared" ref="K1603:K1666" si="126">(J1603/60)/60/24+DATE(1970,1,1)+(-4/24)</f>
        <v>40667.926307870373</v>
      </c>
      <c r="L1603" s="4">
        <v>1301969633</v>
      </c>
      <c r="M1603" s="13">
        <f t="shared" ref="M1603:M1666" si="127">(L1603/60)/60/24+DATE(1970,1,1)+(-4/24)</f>
        <v>40637.926307870373</v>
      </c>
      <c r="N1603" s="4" t="b">
        <v>0</v>
      </c>
      <c r="O1603" s="4">
        <v>56</v>
      </c>
      <c r="P1603" s="4" t="b">
        <v>1</v>
      </c>
      <c r="Q1603" s="4" t="s">
        <v>8276</v>
      </c>
      <c r="R1603" s="17">
        <f>E1603/D1603*100</f>
        <v>108.2492</v>
      </c>
      <c r="S1603">
        <f>AVERAGEIF(O:O,O1603,E:E)</f>
        <v>4556.6774999999998</v>
      </c>
      <c r="T1603" t="str">
        <f t="shared" ref="T1603:T1666" si="128">LEFT(Q1603,FIND("/",Q1603)-1)</f>
        <v>music</v>
      </c>
      <c r="U1603" t="str">
        <f t="shared" ref="U1603:U1666" si="129">RIGHT(Q1603,LEN(Q1603)-FIND("/",Q1603))</f>
        <v>rock</v>
      </c>
    </row>
    <row r="1604" spans="1:21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tr">
        <f t="shared" si="125"/>
        <v>successful</v>
      </c>
      <c r="G1604" s="4" t="s">
        <v>8219</v>
      </c>
      <c r="H1604" s="4" t="s">
        <v>8224</v>
      </c>
      <c r="I1604" s="4" t="s">
        <v>8246</v>
      </c>
      <c r="J1604" s="4">
        <v>1318633200</v>
      </c>
      <c r="K1604" s="13">
        <f t="shared" si="126"/>
        <v>40830.791666666672</v>
      </c>
      <c r="L1604" s="4">
        <v>1314947317</v>
      </c>
      <c r="M1604" s="13">
        <f t="shared" si="127"/>
        <v>40788.130983796298</v>
      </c>
      <c r="N1604" s="4" t="b">
        <v>0</v>
      </c>
      <c r="O1604" s="4">
        <v>32</v>
      </c>
      <c r="P1604" s="4" t="b">
        <v>1</v>
      </c>
      <c r="Q1604" s="4" t="s">
        <v>8276</v>
      </c>
      <c r="R1604" s="17">
        <f>E1604/D1604*100</f>
        <v>100.16666666666667</v>
      </c>
      <c r="S1604">
        <f>AVERAGEIF(O:O,O1604,E:E)</f>
        <v>2546.9</v>
      </c>
      <c r="T1604" t="str">
        <f t="shared" si="128"/>
        <v>music</v>
      </c>
      <c r="U1604" t="str">
        <f t="shared" si="129"/>
        <v>rock</v>
      </c>
    </row>
    <row r="1605" spans="1:21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tr">
        <f t="shared" si="125"/>
        <v>successful</v>
      </c>
      <c r="G1605" s="4" t="s">
        <v>8219</v>
      </c>
      <c r="H1605" s="4" t="s">
        <v>8224</v>
      </c>
      <c r="I1605" s="4" t="s">
        <v>8246</v>
      </c>
      <c r="J1605" s="4">
        <v>1327723459</v>
      </c>
      <c r="K1605" s="13">
        <f t="shared" si="126"/>
        <v>40936.002997685187</v>
      </c>
      <c r="L1605" s="4">
        <v>1322539459</v>
      </c>
      <c r="M1605" s="13">
        <f t="shared" si="127"/>
        <v>40876.002997685187</v>
      </c>
      <c r="N1605" s="4" t="b">
        <v>0</v>
      </c>
      <c r="O1605" s="4">
        <v>30</v>
      </c>
      <c r="P1605" s="4" t="b">
        <v>1</v>
      </c>
      <c r="Q1605" s="4" t="s">
        <v>8276</v>
      </c>
      <c r="R1605" s="17">
        <f>E1605/D1605*100</f>
        <v>100.03299999999999</v>
      </c>
      <c r="S1605">
        <f>AVERAGEIF(O:O,O1605,E:E)</f>
        <v>2533.3331250000001</v>
      </c>
      <c r="T1605" t="str">
        <f t="shared" si="128"/>
        <v>music</v>
      </c>
      <c r="U1605" t="str">
        <f t="shared" si="129"/>
        <v>rock</v>
      </c>
    </row>
    <row r="1606" spans="1:21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tr">
        <f t="shared" si="125"/>
        <v>successful</v>
      </c>
      <c r="G1606" s="4" t="s">
        <v>8219</v>
      </c>
      <c r="H1606" s="4" t="s">
        <v>8224</v>
      </c>
      <c r="I1606" s="4" t="s">
        <v>8246</v>
      </c>
      <c r="J1606" s="4">
        <v>1332011835</v>
      </c>
      <c r="K1606" s="13">
        <f t="shared" si="126"/>
        <v>40985.636979166666</v>
      </c>
      <c r="L1606" s="4">
        <v>1328559435</v>
      </c>
      <c r="M1606" s="13">
        <f t="shared" si="127"/>
        <v>40945.678645833337</v>
      </c>
      <c r="N1606" s="4" t="b">
        <v>0</v>
      </c>
      <c r="O1606" s="4">
        <v>70</v>
      </c>
      <c r="P1606" s="4" t="b">
        <v>1</v>
      </c>
      <c r="Q1606" s="4" t="s">
        <v>8276</v>
      </c>
      <c r="R1606" s="17">
        <f>E1606/D1606*100</f>
        <v>122.10714285714286</v>
      </c>
      <c r="S1606">
        <f>AVERAGEIF(O:O,O1606,E:E)</f>
        <v>15630.539500000003</v>
      </c>
      <c r="T1606" t="str">
        <f t="shared" si="128"/>
        <v>music</v>
      </c>
      <c r="U1606" t="str">
        <f t="shared" si="129"/>
        <v>rock</v>
      </c>
    </row>
    <row r="1607" spans="1:21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tr">
        <f t="shared" si="125"/>
        <v>successful</v>
      </c>
      <c r="G1607" s="4" t="s">
        <v>8219</v>
      </c>
      <c r="H1607" s="4" t="s">
        <v>8224</v>
      </c>
      <c r="I1607" s="4" t="s">
        <v>8246</v>
      </c>
      <c r="J1607" s="4">
        <v>1312182000</v>
      </c>
      <c r="K1607" s="13">
        <f t="shared" si="126"/>
        <v>40756.125</v>
      </c>
      <c r="L1607" s="4">
        <v>1311380313</v>
      </c>
      <c r="M1607" s="13">
        <f t="shared" si="127"/>
        <v>40746.846215277779</v>
      </c>
      <c r="N1607" s="4" t="b">
        <v>0</v>
      </c>
      <c r="O1607" s="4">
        <v>44</v>
      </c>
      <c r="P1607" s="4" t="b">
        <v>1</v>
      </c>
      <c r="Q1607" s="4" t="s">
        <v>8276</v>
      </c>
      <c r="R1607" s="17">
        <f>E1607/D1607*100</f>
        <v>100.69333333333334</v>
      </c>
      <c r="S1607">
        <f>AVERAGEIF(O:O,O1607,E:E)</f>
        <v>3565.1529411764704</v>
      </c>
      <c r="T1607" t="str">
        <f t="shared" si="128"/>
        <v>music</v>
      </c>
      <c r="U1607" t="str">
        <f t="shared" si="129"/>
        <v>rock</v>
      </c>
    </row>
    <row r="1608" spans="1:21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tr">
        <f t="shared" si="125"/>
        <v>successful</v>
      </c>
      <c r="G1608" s="4" t="s">
        <v>8219</v>
      </c>
      <c r="H1608" s="4" t="s">
        <v>8224</v>
      </c>
      <c r="I1608" s="4" t="s">
        <v>8246</v>
      </c>
      <c r="J1608" s="4">
        <v>1300930838</v>
      </c>
      <c r="K1608" s="13">
        <f t="shared" si="126"/>
        <v>40625.903217592597</v>
      </c>
      <c r="L1608" s="4">
        <v>1293158438</v>
      </c>
      <c r="M1608" s="13">
        <f t="shared" si="127"/>
        <v>40535.944884259261</v>
      </c>
      <c r="N1608" s="4" t="b">
        <v>0</v>
      </c>
      <c r="O1608" s="4">
        <v>92</v>
      </c>
      <c r="P1608" s="4" t="b">
        <v>1</v>
      </c>
      <c r="Q1608" s="4" t="s">
        <v>8276</v>
      </c>
      <c r="R1608" s="17">
        <f>E1608/D1608*100</f>
        <v>101.004125</v>
      </c>
      <c r="S1608">
        <f>AVERAGEIF(O:O,O1608,E:E)</f>
        <v>16394.466</v>
      </c>
      <c r="T1608" t="str">
        <f t="shared" si="128"/>
        <v>music</v>
      </c>
      <c r="U1608" t="str">
        <f t="shared" si="129"/>
        <v>rock</v>
      </c>
    </row>
    <row r="1609" spans="1:21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tr">
        <f t="shared" si="125"/>
        <v>successful</v>
      </c>
      <c r="G1609" s="4" t="s">
        <v>8219</v>
      </c>
      <c r="H1609" s="4" t="s">
        <v>8224</v>
      </c>
      <c r="I1609" s="4" t="s">
        <v>8246</v>
      </c>
      <c r="J1609" s="4">
        <v>1339701851</v>
      </c>
      <c r="K1609" s="13">
        <f t="shared" si="126"/>
        <v>41074.641793981486</v>
      </c>
      <c r="L1609" s="4">
        <v>1337887451</v>
      </c>
      <c r="M1609" s="13">
        <f t="shared" si="127"/>
        <v>41053.641793981486</v>
      </c>
      <c r="N1609" s="4" t="b">
        <v>0</v>
      </c>
      <c r="O1609" s="4">
        <v>205</v>
      </c>
      <c r="P1609" s="4" t="b">
        <v>1</v>
      </c>
      <c r="Q1609" s="4" t="s">
        <v>8276</v>
      </c>
      <c r="R1609" s="17">
        <f>E1609/D1609*100</f>
        <v>145.11000000000001</v>
      </c>
      <c r="S1609">
        <f>AVERAGEIF(O:O,O1609,E:E)</f>
        <v>12475.137500000001</v>
      </c>
      <c r="T1609" t="str">
        <f t="shared" si="128"/>
        <v>music</v>
      </c>
      <c r="U1609" t="str">
        <f t="shared" si="129"/>
        <v>rock</v>
      </c>
    </row>
    <row r="1610" spans="1:21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tr">
        <f t="shared" si="125"/>
        <v>successful</v>
      </c>
      <c r="G1610" s="4" t="s">
        <v>8219</v>
      </c>
      <c r="H1610" s="4" t="s">
        <v>8224</v>
      </c>
      <c r="I1610" s="4" t="s">
        <v>8246</v>
      </c>
      <c r="J1610" s="4">
        <v>1388553960</v>
      </c>
      <c r="K1610" s="13">
        <f t="shared" si="126"/>
        <v>41640.059722222228</v>
      </c>
      <c r="L1610" s="4">
        <v>1385754986</v>
      </c>
      <c r="M1610" s="13">
        <f t="shared" si="127"/>
        <v>41607.664189814815</v>
      </c>
      <c r="N1610" s="4" t="b">
        <v>0</v>
      </c>
      <c r="O1610" s="4">
        <v>23</v>
      </c>
      <c r="P1610" s="4" t="b">
        <v>1</v>
      </c>
      <c r="Q1610" s="4" t="s">
        <v>8276</v>
      </c>
      <c r="R1610" s="17">
        <f>E1610/D1610*100</f>
        <v>101.25</v>
      </c>
      <c r="S1610">
        <f>AVERAGEIF(O:O,O1610,E:E)</f>
        <v>2210.1433333333334</v>
      </c>
      <c r="T1610" t="str">
        <f t="shared" si="128"/>
        <v>music</v>
      </c>
      <c r="U1610" t="str">
        <f t="shared" si="129"/>
        <v>rock</v>
      </c>
    </row>
    <row r="1611" spans="1:21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tr">
        <f t="shared" si="125"/>
        <v>successful</v>
      </c>
      <c r="G1611" s="4" t="s">
        <v>8219</v>
      </c>
      <c r="H1611" s="4" t="s">
        <v>8224</v>
      </c>
      <c r="I1611" s="4" t="s">
        <v>8246</v>
      </c>
      <c r="J1611" s="4">
        <v>1320220800</v>
      </c>
      <c r="K1611" s="13">
        <f t="shared" si="126"/>
        <v>40849.166666666672</v>
      </c>
      <c r="L1611" s="4">
        <v>1315612909</v>
      </c>
      <c r="M1611" s="13">
        <f t="shared" si="127"/>
        <v>40795.834594907406</v>
      </c>
      <c r="N1611" s="4" t="b">
        <v>0</v>
      </c>
      <c r="O1611" s="4">
        <v>4</v>
      </c>
      <c r="P1611" s="4" t="b">
        <v>1</v>
      </c>
      <c r="Q1611" s="4" t="s">
        <v>8276</v>
      </c>
      <c r="R1611" s="17">
        <f>E1611/D1611*100</f>
        <v>118.33333333333333</v>
      </c>
      <c r="S1611">
        <f>AVERAGEIF(O:O,O1611,E:E)</f>
        <v>227.77278688524589</v>
      </c>
      <c r="T1611" t="str">
        <f t="shared" si="128"/>
        <v>music</v>
      </c>
      <c r="U1611" t="str">
        <f t="shared" si="129"/>
        <v>rock</v>
      </c>
    </row>
    <row r="1612" spans="1:21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tr">
        <f t="shared" si="125"/>
        <v>successful</v>
      </c>
      <c r="G1612" s="4" t="s">
        <v>8219</v>
      </c>
      <c r="H1612" s="4" t="s">
        <v>8224</v>
      </c>
      <c r="I1612" s="4" t="s">
        <v>8246</v>
      </c>
      <c r="J1612" s="4">
        <v>1355609510</v>
      </c>
      <c r="K1612" s="13">
        <f t="shared" si="126"/>
        <v>41258.758217592593</v>
      </c>
      <c r="L1612" s="4">
        <v>1353017510</v>
      </c>
      <c r="M1612" s="13">
        <f t="shared" si="127"/>
        <v>41228.758217592593</v>
      </c>
      <c r="N1612" s="4" t="b">
        <v>0</v>
      </c>
      <c r="O1612" s="4">
        <v>112</v>
      </c>
      <c r="P1612" s="4" t="b">
        <v>1</v>
      </c>
      <c r="Q1612" s="4" t="s">
        <v>8276</v>
      </c>
      <c r="R1612" s="17">
        <f>E1612/D1612*100</f>
        <v>271.85000000000002</v>
      </c>
      <c r="S1612">
        <f>AVERAGEIF(O:O,O1612,E:E)</f>
        <v>7654.6820000000007</v>
      </c>
      <c r="T1612" t="str">
        <f t="shared" si="128"/>
        <v>music</v>
      </c>
      <c r="U1612" t="str">
        <f t="shared" si="129"/>
        <v>rock</v>
      </c>
    </row>
    <row r="1613" spans="1:21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tr">
        <f t="shared" si="125"/>
        <v>successful</v>
      </c>
      <c r="G1613" s="4" t="s">
        <v>8219</v>
      </c>
      <c r="H1613" s="4" t="s">
        <v>8224</v>
      </c>
      <c r="I1613" s="4" t="s">
        <v>8246</v>
      </c>
      <c r="J1613" s="4">
        <v>1370390432</v>
      </c>
      <c r="K1613" s="13">
        <f t="shared" si="126"/>
        <v>41429.833703703705</v>
      </c>
      <c r="L1613" s="4">
        <v>1368576032</v>
      </c>
      <c r="M1613" s="13">
        <f t="shared" si="127"/>
        <v>41408.833703703705</v>
      </c>
      <c r="N1613" s="4" t="b">
        <v>0</v>
      </c>
      <c r="O1613" s="4">
        <v>27</v>
      </c>
      <c r="P1613" s="4" t="b">
        <v>1</v>
      </c>
      <c r="Q1613" s="4" t="s">
        <v>8276</v>
      </c>
      <c r="R1613" s="17">
        <f>E1613/D1613*100</f>
        <v>125.125</v>
      </c>
      <c r="S1613">
        <f>AVERAGEIF(O:O,O1613,E:E)</f>
        <v>3204.2722222222224</v>
      </c>
      <c r="T1613" t="str">
        <f t="shared" si="128"/>
        <v>music</v>
      </c>
      <c r="U1613" t="str">
        <f t="shared" si="129"/>
        <v>rock</v>
      </c>
    </row>
    <row r="1614" spans="1:21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tr">
        <f t="shared" si="125"/>
        <v>successful</v>
      </c>
      <c r="G1614" s="4" t="s">
        <v>8219</v>
      </c>
      <c r="H1614" s="4" t="s">
        <v>8224</v>
      </c>
      <c r="I1614" s="4" t="s">
        <v>8246</v>
      </c>
      <c r="J1614" s="4">
        <v>1357160384</v>
      </c>
      <c r="K1614" s="13">
        <f t="shared" si="126"/>
        <v>41276.708148148151</v>
      </c>
      <c r="L1614" s="4">
        <v>1354568384</v>
      </c>
      <c r="M1614" s="13">
        <f t="shared" si="127"/>
        <v>41246.708148148151</v>
      </c>
      <c r="N1614" s="4" t="b">
        <v>0</v>
      </c>
      <c r="O1614" s="4">
        <v>11</v>
      </c>
      <c r="P1614" s="4" t="b">
        <v>1</v>
      </c>
      <c r="Q1614" s="4" t="s">
        <v>8276</v>
      </c>
      <c r="R1614" s="17">
        <f>E1614/D1614*100</f>
        <v>110.00000000000001</v>
      </c>
      <c r="S1614">
        <f>AVERAGEIF(O:O,O1614,E:E)</f>
        <v>1461.2</v>
      </c>
      <c r="T1614" t="str">
        <f t="shared" si="128"/>
        <v>music</v>
      </c>
      <c r="U1614" t="str">
        <f t="shared" si="129"/>
        <v>rock</v>
      </c>
    </row>
    <row r="1615" spans="1:21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tr">
        <f t="shared" si="125"/>
        <v>successful</v>
      </c>
      <c r="G1615" s="4" t="s">
        <v>8219</v>
      </c>
      <c r="H1615" s="4" t="s">
        <v>8224</v>
      </c>
      <c r="I1615" s="4" t="s">
        <v>8246</v>
      </c>
      <c r="J1615" s="4">
        <v>1342921202</v>
      </c>
      <c r="K1615" s="13">
        <f t="shared" si="126"/>
        <v>41111.902800925927</v>
      </c>
      <c r="L1615" s="4">
        <v>1340329202</v>
      </c>
      <c r="M1615" s="13">
        <f t="shared" si="127"/>
        <v>41081.902800925927</v>
      </c>
      <c r="N1615" s="4" t="b">
        <v>0</v>
      </c>
      <c r="O1615" s="4">
        <v>26</v>
      </c>
      <c r="P1615" s="4" t="b">
        <v>1</v>
      </c>
      <c r="Q1615" s="4" t="s">
        <v>8276</v>
      </c>
      <c r="R1615" s="17">
        <f>E1615/D1615*100</f>
        <v>101.49999999999999</v>
      </c>
      <c r="S1615">
        <f>AVERAGEIF(O:O,O1615,E:E)</f>
        <v>2505.9714285714285</v>
      </c>
      <c r="T1615" t="str">
        <f t="shared" si="128"/>
        <v>music</v>
      </c>
      <c r="U1615" t="str">
        <f t="shared" si="129"/>
        <v>rock</v>
      </c>
    </row>
    <row r="1616" spans="1:21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tr">
        <f t="shared" si="125"/>
        <v>successful</v>
      </c>
      <c r="G1616" s="4" t="s">
        <v>8219</v>
      </c>
      <c r="H1616" s="4" t="s">
        <v>8224</v>
      </c>
      <c r="I1616" s="4" t="s">
        <v>8246</v>
      </c>
      <c r="J1616" s="4">
        <v>1407085200</v>
      </c>
      <c r="K1616" s="13">
        <f t="shared" si="126"/>
        <v>41854.541666666672</v>
      </c>
      <c r="L1616" s="4">
        <v>1401924769</v>
      </c>
      <c r="M1616" s="13">
        <f t="shared" si="127"/>
        <v>41794.814456018517</v>
      </c>
      <c r="N1616" s="4" t="b">
        <v>0</v>
      </c>
      <c r="O1616" s="4">
        <v>77</v>
      </c>
      <c r="P1616" s="4" t="b">
        <v>1</v>
      </c>
      <c r="Q1616" s="4" t="s">
        <v>8276</v>
      </c>
      <c r="R1616" s="17">
        <f>E1616/D1616*100</f>
        <v>102.69999999999999</v>
      </c>
      <c r="S1616">
        <f>AVERAGEIF(O:O,O1616,E:E)</f>
        <v>6230.9337500000001</v>
      </c>
      <c r="T1616" t="str">
        <f t="shared" si="128"/>
        <v>music</v>
      </c>
      <c r="U1616" t="str">
        <f t="shared" si="129"/>
        <v>rock</v>
      </c>
    </row>
    <row r="1617" spans="1:21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tr">
        <f t="shared" si="125"/>
        <v>successful</v>
      </c>
      <c r="G1617" s="4" t="s">
        <v>8219</v>
      </c>
      <c r="H1617" s="4" t="s">
        <v>8224</v>
      </c>
      <c r="I1617" s="4" t="s">
        <v>8246</v>
      </c>
      <c r="J1617" s="4">
        <v>1323742396</v>
      </c>
      <c r="K1617" s="13">
        <f t="shared" si="126"/>
        <v>40889.925879629634</v>
      </c>
      <c r="L1617" s="4">
        <v>1319850796</v>
      </c>
      <c r="M1617" s="13">
        <f t="shared" si="127"/>
        <v>40844.884212962963</v>
      </c>
      <c r="N1617" s="4" t="b">
        <v>0</v>
      </c>
      <c r="O1617" s="4">
        <v>136</v>
      </c>
      <c r="P1617" s="4" t="b">
        <v>1</v>
      </c>
      <c r="Q1617" s="4" t="s">
        <v>8276</v>
      </c>
      <c r="R1617" s="17">
        <f>E1617/D1617*100</f>
        <v>114.12500000000001</v>
      </c>
      <c r="S1617">
        <f>AVERAGEIF(O:O,O1617,E:E)</f>
        <v>7652</v>
      </c>
      <c r="T1617" t="str">
        <f t="shared" si="128"/>
        <v>music</v>
      </c>
      <c r="U1617" t="str">
        <f t="shared" si="129"/>
        <v>rock</v>
      </c>
    </row>
    <row r="1618" spans="1:21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tr">
        <f t="shared" si="125"/>
        <v>successful</v>
      </c>
      <c r="G1618" s="4" t="s">
        <v>8219</v>
      </c>
      <c r="H1618" s="4" t="s">
        <v>8224</v>
      </c>
      <c r="I1618" s="4" t="s">
        <v>8246</v>
      </c>
      <c r="J1618" s="4">
        <v>1353621600</v>
      </c>
      <c r="K1618" s="13">
        <f t="shared" si="126"/>
        <v>41235.75</v>
      </c>
      <c r="L1618" s="4">
        <v>1350061821</v>
      </c>
      <c r="M1618" s="13">
        <f t="shared" si="127"/>
        <v>41194.548854166671</v>
      </c>
      <c r="N1618" s="4" t="b">
        <v>0</v>
      </c>
      <c r="O1618" s="4">
        <v>157</v>
      </c>
      <c r="P1618" s="4" t="b">
        <v>1</v>
      </c>
      <c r="Q1618" s="4" t="s">
        <v>8276</v>
      </c>
      <c r="R1618" s="17">
        <f>E1618/D1618*100</f>
        <v>104.2</v>
      </c>
      <c r="S1618">
        <f>AVERAGEIF(O:O,O1618,E:E)</f>
        <v>9606.01</v>
      </c>
      <c r="T1618" t="str">
        <f t="shared" si="128"/>
        <v>music</v>
      </c>
      <c r="U1618" t="str">
        <f t="shared" si="129"/>
        <v>rock</v>
      </c>
    </row>
    <row r="1619" spans="1:21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tr">
        <f t="shared" si="125"/>
        <v>successful</v>
      </c>
      <c r="G1619" s="4" t="s">
        <v>8219</v>
      </c>
      <c r="H1619" s="4" t="s">
        <v>8224</v>
      </c>
      <c r="I1619" s="4" t="s">
        <v>8246</v>
      </c>
      <c r="J1619" s="4">
        <v>1383332400</v>
      </c>
      <c r="K1619" s="13">
        <f t="shared" si="126"/>
        <v>41579.625</v>
      </c>
      <c r="L1619" s="4">
        <v>1380470188</v>
      </c>
      <c r="M1619" s="13">
        <f t="shared" si="127"/>
        <v>41546.497546296298</v>
      </c>
      <c r="N1619" s="4" t="b">
        <v>0</v>
      </c>
      <c r="O1619" s="4">
        <v>158</v>
      </c>
      <c r="P1619" s="4" t="b">
        <v>1</v>
      </c>
      <c r="Q1619" s="4" t="s">
        <v>8276</v>
      </c>
      <c r="R1619" s="17">
        <f>E1619/D1619*100</f>
        <v>145.85714285714286</v>
      </c>
      <c r="S1619">
        <f>AVERAGEIF(O:O,O1619,E:E)</f>
        <v>19121.833333333332</v>
      </c>
      <c r="T1619" t="str">
        <f t="shared" si="128"/>
        <v>music</v>
      </c>
      <c r="U1619" t="str">
        <f t="shared" si="129"/>
        <v>rock</v>
      </c>
    </row>
    <row r="1620" spans="1:21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tr">
        <f t="shared" si="125"/>
        <v>successful</v>
      </c>
      <c r="G1620" s="4" t="s">
        <v>8219</v>
      </c>
      <c r="H1620" s="4" t="s">
        <v>8224</v>
      </c>
      <c r="I1620" s="4" t="s">
        <v>8246</v>
      </c>
      <c r="J1620" s="4">
        <v>1362757335</v>
      </c>
      <c r="K1620" s="13">
        <f t="shared" si="126"/>
        <v>41341.487673611111</v>
      </c>
      <c r="L1620" s="4">
        <v>1359301335</v>
      </c>
      <c r="M1620" s="13">
        <f t="shared" si="127"/>
        <v>41301.487673611111</v>
      </c>
      <c r="N1620" s="4" t="b">
        <v>0</v>
      </c>
      <c r="O1620" s="4">
        <v>27</v>
      </c>
      <c r="P1620" s="4" t="b">
        <v>1</v>
      </c>
      <c r="Q1620" s="4" t="s">
        <v>8276</v>
      </c>
      <c r="R1620" s="17">
        <f>E1620/D1620*100</f>
        <v>105.06666666666666</v>
      </c>
      <c r="S1620">
        <f>AVERAGEIF(O:O,O1620,E:E)</f>
        <v>3204.2722222222224</v>
      </c>
      <c r="T1620" t="str">
        <f t="shared" si="128"/>
        <v>music</v>
      </c>
      <c r="U1620" t="str">
        <f t="shared" si="129"/>
        <v>rock</v>
      </c>
    </row>
    <row r="1621" spans="1:21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tr">
        <f t="shared" si="125"/>
        <v>successful</v>
      </c>
      <c r="G1621" s="4" t="s">
        <v>8219</v>
      </c>
      <c r="H1621" s="4" t="s">
        <v>8224</v>
      </c>
      <c r="I1621" s="4" t="s">
        <v>8246</v>
      </c>
      <c r="J1621" s="4">
        <v>1410755286</v>
      </c>
      <c r="K1621" s="13">
        <f t="shared" si="126"/>
        <v>41897.019513888896</v>
      </c>
      <c r="L1621" s="4">
        <v>1408940886</v>
      </c>
      <c r="M1621" s="13">
        <f t="shared" si="127"/>
        <v>41876.019513888896</v>
      </c>
      <c r="N1621" s="4" t="b">
        <v>0</v>
      </c>
      <c r="O1621" s="4">
        <v>23</v>
      </c>
      <c r="P1621" s="4" t="b">
        <v>1</v>
      </c>
      <c r="Q1621" s="4" t="s">
        <v>8276</v>
      </c>
      <c r="R1621" s="17">
        <f>E1621/D1621*100</f>
        <v>133.33333333333331</v>
      </c>
      <c r="S1621">
        <f>AVERAGEIF(O:O,O1621,E:E)</f>
        <v>2210.1433333333334</v>
      </c>
      <c r="T1621" t="str">
        <f t="shared" si="128"/>
        <v>music</v>
      </c>
      <c r="U1621" t="str">
        <f t="shared" si="129"/>
        <v>rock</v>
      </c>
    </row>
    <row r="1622" spans="1:21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tr">
        <f t="shared" si="125"/>
        <v>successful</v>
      </c>
      <c r="G1622" s="4" t="s">
        <v>8219</v>
      </c>
      <c r="H1622" s="4" t="s">
        <v>8224</v>
      </c>
      <c r="I1622" s="4" t="s">
        <v>8246</v>
      </c>
      <c r="J1622" s="4">
        <v>1361606940</v>
      </c>
      <c r="K1622" s="13">
        <f t="shared" si="126"/>
        <v>41328.17291666667</v>
      </c>
      <c r="L1622" s="4">
        <v>1361002140</v>
      </c>
      <c r="M1622" s="13">
        <f t="shared" si="127"/>
        <v>41321.17291666667</v>
      </c>
      <c r="N1622" s="4" t="b">
        <v>0</v>
      </c>
      <c r="O1622" s="4">
        <v>17</v>
      </c>
      <c r="P1622" s="4" t="b">
        <v>1</v>
      </c>
      <c r="Q1622" s="4" t="s">
        <v>8276</v>
      </c>
      <c r="R1622" s="17">
        <f>E1622/D1622*100</f>
        <v>112.99999999999999</v>
      </c>
      <c r="S1622">
        <f>AVERAGEIF(O:O,O1622,E:E)</f>
        <v>1808.7556603773585</v>
      </c>
      <c r="T1622" t="str">
        <f t="shared" si="128"/>
        <v>music</v>
      </c>
      <c r="U1622" t="str">
        <f t="shared" si="129"/>
        <v>rock</v>
      </c>
    </row>
    <row r="1623" spans="1:21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tr">
        <f t="shared" si="125"/>
        <v>successful</v>
      </c>
      <c r="G1623" s="4" t="s">
        <v>8219</v>
      </c>
      <c r="H1623" s="4" t="s">
        <v>8224</v>
      </c>
      <c r="I1623" s="4" t="s">
        <v>8246</v>
      </c>
      <c r="J1623" s="4">
        <v>1338177540</v>
      </c>
      <c r="K1623" s="13">
        <f t="shared" si="126"/>
        <v>41056.999305555561</v>
      </c>
      <c r="L1623" s="4">
        <v>1333550015</v>
      </c>
      <c r="M1623" s="13">
        <f t="shared" si="127"/>
        <v>41003.439988425926</v>
      </c>
      <c r="N1623" s="4" t="b">
        <v>0</v>
      </c>
      <c r="O1623" s="4">
        <v>37</v>
      </c>
      <c r="P1623" s="4" t="b">
        <v>1</v>
      </c>
      <c r="Q1623" s="4" t="s">
        <v>8276</v>
      </c>
      <c r="R1623" s="17">
        <f>E1623/D1623*100</f>
        <v>121.2</v>
      </c>
      <c r="S1623">
        <f>AVERAGEIF(O:O,O1623,E:E)</f>
        <v>4326.8844444444449</v>
      </c>
      <c r="T1623" t="str">
        <f t="shared" si="128"/>
        <v>music</v>
      </c>
      <c r="U1623" t="str">
        <f t="shared" si="129"/>
        <v>rock</v>
      </c>
    </row>
    <row r="1624" spans="1:21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tr">
        <f t="shared" si="125"/>
        <v>successful</v>
      </c>
      <c r="G1624" s="4" t="s">
        <v>8219</v>
      </c>
      <c r="H1624" s="4" t="s">
        <v>8224</v>
      </c>
      <c r="I1624" s="4" t="s">
        <v>8246</v>
      </c>
      <c r="J1624" s="4">
        <v>1418803140</v>
      </c>
      <c r="K1624" s="13">
        <f t="shared" si="126"/>
        <v>41990.165972222225</v>
      </c>
      <c r="L1624" s="4">
        <v>1415343874</v>
      </c>
      <c r="M1624" s="13">
        <f t="shared" si="127"/>
        <v>41950.128171296295</v>
      </c>
      <c r="N1624" s="4" t="b">
        <v>0</v>
      </c>
      <c r="O1624" s="4">
        <v>65</v>
      </c>
      <c r="P1624" s="4" t="b">
        <v>1</v>
      </c>
      <c r="Q1624" s="4" t="s">
        <v>8276</v>
      </c>
      <c r="R1624" s="17">
        <f>E1624/D1624*100</f>
        <v>101.72463768115942</v>
      </c>
      <c r="S1624">
        <f>AVERAGEIF(O:O,O1624,E:E)</f>
        <v>5722.2508333333344</v>
      </c>
      <c r="T1624" t="str">
        <f t="shared" si="128"/>
        <v>music</v>
      </c>
      <c r="U1624" t="str">
        <f t="shared" si="129"/>
        <v>rock</v>
      </c>
    </row>
    <row r="1625" spans="1:21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tr">
        <f t="shared" si="125"/>
        <v>successful</v>
      </c>
      <c r="G1625" s="4" t="s">
        <v>8219</v>
      </c>
      <c r="H1625" s="4" t="s">
        <v>8225</v>
      </c>
      <c r="I1625" s="4" t="s">
        <v>8247</v>
      </c>
      <c r="J1625" s="4">
        <v>1377621089</v>
      </c>
      <c r="K1625" s="13">
        <f t="shared" si="126"/>
        <v>41513.521863425929</v>
      </c>
      <c r="L1625" s="4">
        <v>1372437089</v>
      </c>
      <c r="M1625" s="13">
        <f t="shared" si="127"/>
        <v>41453.521863425929</v>
      </c>
      <c r="N1625" s="4" t="b">
        <v>0</v>
      </c>
      <c r="O1625" s="4">
        <v>18</v>
      </c>
      <c r="P1625" s="4" t="b">
        <v>1</v>
      </c>
      <c r="Q1625" s="4" t="s">
        <v>8276</v>
      </c>
      <c r="R1625" s="17">
        <f>E1625/D1625*100</f>
        <v>101.06666666666666</v>
      </c>
      <c r="S1625">
        <f>AVERAGEIF(O:O,O1625,E:E)</f>
        <v>1443.423</v>
      </c>
      <c r="T1625" t="str">
        <f t="shared" si="128"/>
        <v>music</v>
      </c>
      <c r="U1625" t="str">
        <f t="shared" si="129"/>
        <v>rock</v>
      </c>
    </row>
    <row r="1626" spans="1:21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tr">
        <f t="shared" si="125"/>
        <v>successful</v>
      </c>
      <c r="G1626" s="4" t="s">
        <v>8219</v>
      </c>
      <c r="H1626" s="4" t="s">
        <v>8224</v>
      </c>
      <c r="I1626" s="4" t="s">
        <v>8246</v>
      </c>
      <c r="J1626" s="4">
        <v>1357721335</v>
      </c>
      <c r="K1626" s="13">
        <f t="shared" si="126"/>
        <v>41283.200636574074</v>
      </c>
      <c r="L1626" s="4">
        <v>1354265335</v>
      </c>
      <c r="M1626" s="13">
        <f t="shared" si="127"/>
        <v>41243.200636574074</v>
      </c>
      <c r="N1626" s="4" t="b">
        <v>0</v>
      </c>
      <c r="O1626" s="4">
        <v>25</v>
      </c>
      <c r="P1626" s="4" t="b">
        <v>1</v>
      </c>
      <c r="Q1626" s="4" t="s">
        <v>8276</v>
      </c>
      <c r="R1626" s="17">
        <f>E1626/D1626*100</f>
        <v>118</v>
      </c>
      <c r="S1626">
        <f>AVERAGEIF(O:O,O1626,E:E)</f>
        <v>1634.83275</v>
      </c>
      <c r="T1626" t="str">
        <f t="shared" si="128"/>
        <v>music</v>
      </c>
      <c r="U1626" t="str">
        <f t="shared" si="129"/>
        <v>rock</v>
      </c>
    </row>
    <row r="1627" spans="1:21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tr">
        <f t="shared" si="125"/>
        <v>successful</v>
      </c>
      <c r="G1627" s="4" t="s">
        <v>8219</v>
      </c>
      <c r="H1627" s="4" t="s">
        <v>8224</v>
      </c>
      <c r="I1627" s="4" t="s">
        <v>8246</v>
      </c>
      <c r="J1627" s="4">
        <v>1347382053</v>
      </c>
      <c r="K1627" s="13">
        <f t="shared" si="126"/>
        <v>41163.53302083334</v>
      </c>
      <c r="L1627" s="4">
        <v>1344962853</v>
      </c>
      <c r="M1627" s="13">
        <f t="shared" si="127"/>
        <v>41135.53302083334</v>
      </c>
      <c r="N1627" s="4" t="b">
        <v>0</v>
      </c>
      <c r="O1627" s="4">
        <v>104</v>
      </c>
      <c r="P1627" s="4" t="b">
        <v>1</v>
      </c>
      <c r="Q1627" s="4" t="s">
        <v>8276</v>
      </c>
      <c r="R1627" s="17">
        <f>E1627/D1627*100</f>
        <v>155.33333333333331</v>
      </c>
      <c r="S1627">
        <f>AVERAGEIF(O:O,O1627,E:E)</f>
        <v>11106.835333333333</v>
      </c>
      <c r="T1627" t="str">
        <f t="shared" si="128"/>
        <v>music</v>
      </c>
      <c r="U1627" t="str">
        <f t="shared" si="129"/>
        <v>rock</v>
      </c>
    </row>
    <row r="1628" spans="1:21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tr">
        <f t="shared" si="125"/>
        <v>successful</v>
      </c>
      <c r="G1628" s="4" t="s">
        <v>8219</v>
      </c>
      <c r="H1628" s="4" t="s">
        <v>8224</v>
      </c>
      <c r="I1628" s="4" t="s">
        <v>8246</v>
      </c>
      <c r="J1628" s="4">
        <v>1385932867</v>
      </c>
      <c r="K1628" s="13">
        <f t="shared" si="126"/>
        <v>41609.722997685189</v>
      </c>
      <c r="L1628" s="4">
        <v>1383337267</v>
      </c>
      <c r="M1628" s="13">
        <f t="shared" si="127"/>
        <v>41579.681331018524</v>
      </c>
      <c r="N1628" s="4" t="b">
        <v>0</v>
      </c>
      <c r="O1628" s="4">
        <v>108</v>
      </c>
      <c r="P1628" s="4" t="b">
        <v>1</v>
      </c>
      <c r="Q1628" s="4" t="s">
        <v>8276</v>
      </c>
      <c r="R1628" s="17">
        <f>E1628/D1628*100</f>
        <v>101.18750000000001</v>
      </c>
      <c r="S1628">
        <f>AVERAGEIF(O:O,O1628,E:E)</f>
        <v>7348.954999999999</v>
      </c>
      <c r="T1628" t="str">
        <f t="shared" si="128"/>
        <v>music</v>
      </c>
      <c r="U1628" t="str">
        <f t="shared" si="129"/>
        <v>rock</v>
      </c>
    </row>
    <row r="1629" spans="1:21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tr">
        <f t="shared" si="125"/>
        <v>successful</v>
      </c>
      <c r="G1629" s="4" t="s">
        <v>8219</v>
      </c>
      <c r="H1629" s="4" t="s">
        <v>8224</v>
      </c>
      <c r="I1629" s="4" t="s">
        <v>8246</v>
      </c>
      <c r="J1629" s="4">
        <v>1353905940</v>
      </c>
      <c r="K1629" s="13">
        <f t="shared" si="126"/>
        <v>41239.040972222225</v>
      </c>
      <c r="L1629" s="4">
        <v>1351011489</v>
      </c>
      <c r="M1629" s="13">
        <f t="shared" si="127"/>
        <v>41205.540381944447</v>
      </c>
      <c r="N1629" s="4" t="b">
        <v>0</v>
      </c>
      <c r="O1629" s="4">
        <v>38</v>
      </c>
      <c r="P1629" s="4" t="b">
        <v>1</v>
      </c>
      <c r="Q1629" s="4" t="s">
        <v>8276</v>
      </c>
      <c r="R1629" s="17">
        <f>E1629/D1629*100</f>
        <v>117</v>
      </c>
      <c r="S1629">
        <f>AVERAGEIF(O:O,O1629,E:E)</f>
        <v>2935.7157894736843</v>
      </c>
      <c r="T1629" t="str">
        <f t="shared" si="128"/>
        <v>music</v>
      </c>
      <c r="U1629" t="str">
        <f t="shared" si="129"/>
        <v>rock</v>
      </c>
    </row>
    <row r="1630" spans="1:21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tr">
        <f t="shared" si="125"/>
        <v>successful</v>
      </c>
      <c r="G1630" s="4" t="s">
        <v>8219</v>
      </c>
      <c r="H1630" s="4" t="s">
        <v>8224</v>
      </c>
      <c r="I1630" s="4" t="s">
        <v>8246</v>
      </c>
      <c r="J1630" s="4">
        <v>1403026882</v>
      </c>
      <c r="K1630" s="13">
        <f t="shared" si="126"/>
        <v>41807.570393518523</v>
      </c>
      <c r="L1630" s="4">
        <v>1400175682</v>
      </c>
      <c r="M1630" s="13">
        <f t="shared" si="127"/>
        <v>41774.570393518523</v>
      </c>
      <c r="N1630" s="4" t="b">
        <v>0</v>
      </c>
      <c r="O1630" s="4">
        <v>88</v>
      </c>
      <c r="P1630" s="4" t="b">
        <v>1</v>
      </c>
      <c r="Q1630" s="4" t="s">
        <v>8276</v>
      </c>
      <c r="R1630" s="17">
        <f>E1630/D1630*100</f>
        <v>100.925</v>
      </c>
      <c r="S1630">
        <f>AVERAGEIF(O:O,O1630,E:E)</f>
        <v>5830.295000000001</v>
      </c>
      <c r="T1630" t="str">
        <f t="shared" si="128"/>
        <v>music</v>
      </c>
      <c r="U1630" t="str">
        <f t="shared" si="129"/>
        <v>rock</v>
      </c>
    </row>
    <row r="1631" spans="1:21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tr">
        <f t="shared" si="125"/>
        <v>successful</v>
      </c>
      <c r="G1631" s="4" t="s">
        <v>8219</v>
      </c>
      <c r="H1631" s="4" t="s">
        <v>8224</v>
      </c>
      <c r="I1631" s="4" t="s">
        <v>8246</v>
      </c>
      <c r="J1631" s="4">
        <v>1392929333</v>
      </c>
      <c r="K1631" s="13">
        <f t="shared" si="126"/>
        <v>41690.700613425928</v>
      </c>
      <c r="L1631" s="4">
        <v>1389041333</v>
      </c>
      <c r="M1631" s="13">
        <f t="shared" si="127"/>
        <v>41645.700613425928</v>
      </c>
      <c r="N1631" s="4" t="b">
        <v>0</v>
      </c>
      <c r="O1631" s="4">
        <v>82</v>
      </c>
      <c r="P1631" s="4" t="b">
        <v>1</v>
      </c>
      <c r="Q1631" s="4" t="s">
        <v>8276</v>
      </c>
      <c r="R1631" s="17">
        <f>E1631/D1631*100</f>
        <v>103.66666666666666</v>
      </c>
      <c r="S1631">
        <f>AVERAGEIF(O:O,O1631,E:E)</f>
        <v>5487.2133333333331</v>
      </c>
      <c r="T1631" t="str">
        <f t="shared" si="128"/>
        <v>music</v>
      </c>
      <c r="U1631" t="str">
        <f t="shared" si="129"/>
        <v>rock</v>
      </c>
    </row>
    <row r="1632" spans="1:21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tr">
        <f t="shared" si="125"/>
        <v>successful</v>
      </c>
      <c r="G1632" s="4" t="s">
        <v>8219</v>
      </c>
      <c r="H1632" s="4" t="s">
        <v>8224</v>
      </c>
      <c r="I1632" s="4" t="s">
        <v>8246</v>
      </c>
      <c r="J1632" s="4">
        <v>1330671540</v>
      </c>
      <c r="K1632" s="13">
        <f t="shared" si="126"/>
        <v>40970.124305555561</v>
      </c>
      <c r="L1632" s="4">
        <v>1328040375</v>
      </c>
      <c r="M1632" s="13">
        <f t="shared" si="127"/>
        <v>40939.671006944445</v>
      </c>
      <c r="N1632" s="4" t="b">
        <v>0</v>
      </c>
      <c r="O1632" s="4">
        <v>126</v>
      </c>
      <c r="P1632" s="4" t="b">
        <v>1</v>
      </c>
      <c r="Q1632" s="4" t="s">
        <v>8276</v>
      </c>
      <c r="R1632" s="17">
        <f>E1632/D1632*100</f>
        <v>265.25</v>
      </c>
      <c r="S1632">
        <f>AVERAGEIF(O:O,O1632,E:E)</f>
        <v>13735.666666666666</v>
      </c>
      <c r="T1632" t="str">
        <f t="shared" si="128"/>
        <v>music</v>
      </c>
      <c r="U1632" t="str">
        <f t="shared" si="129"/>
        <v>rock</v>
      </c>
    </row>
    <row r="1633" spans="1:21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tr">
        <f t="shared" si="125"/>
        <v>successful</v>
      </c>
      <c r="G1633" s="4" t="s">
        <v>8219</v>
      </c>
      <c r="H1633" s="4" t="s">
        <v>8224</v>
      </c>
      <c r="I1633" s="4" t="s">
        <v>8246</v>
      </c>
      <c r="J1633" s="4">
        <v>1350074261</v>
      </c>
      <c r="K1633" s="13">
        <f t="shared" si="126"/>
        <v>41194.692835648151</v>
      </c>
      <c r="L1633" s="4">
        <v>1347482261</v>
      </c>
      <c r="M1633" s="13">
        <f t="shared" si="127"/>
        <v>41164.692835648151</v>
      </c>
      <c r="N1633" s="4" t="b">
        <v>0</v>
      </c>
      <c r="O1633" s="4">
        <v>133</v>
      </c>
      <c r="P1633" s="4" t="b">
        <v>1</v>
      </c>
      <c r="Q1633" s="4" t="s">
        <v>8276</v>
      </c>
      <c r="R1633" s="17">
        <f>E1633/D1633*100</f>
        <v>155.91</v>
      </c>
      <c r="S1633">
        <f>AVERAGEIF(O:O,O1633,E:E)</f>
        <v>8990.2000000000007</v>
      </c>
      <c r="T1633" t="str">
        <f t="shared" si="128"/>
        <v>music</v>
      </c>
      <c r="U1633" t="str">
        <f t="shared" si="129"/>
        <v>rock</v>
      </c>
    </row>
    <row r="1634" spans="1:21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tr">
        <f t="shared" si="125"/>
        <v>successful</v>
      </c>
      <c r="G1634" s="4" t="s">
        <v>8219</v>
      </c>
      <c r="H1634" s="4" t="s">
        <v>8224</v>
      </c>
      <c r="I1634" s="4" t="s">
        <v>8246</v>
      </c>
      <c r="J1634" s="4">
        <v>1316851854</v>
      </c>
      <c r="K1634" s="13">
        <f t="shared" si="126"/>
        <v>40810.17423611111</v>
      </c>
      <c r="L1634" s="4">
        <v>1311667854</v>
      </c>
      <c r="M1634" s="13">
        <f t="shared" si="127"/>
        <v>40750.17423611111</v>
      </c>
      <c r="N1634" s="4" t="b">
        <v>0</v>
      </c>
      <c r="O1634" s="4">
        <v>47</v>
      </c>
      <c r="P1634" s="4" t="b">
        <v>1</v>
      </c>
      <c r="Q1634" s="4" t="s">
        <v>8276</v>
      </c>
      <c r="R1634" s="17">
        <f>E1634/D1634*100</f>
        <v>101.62500000000001</v>
      </c>
      <c r="S1634">
        <f>AVERAGEIF(O:O,O1634,E:E)</f>
        <v>4347.336956521739</v>
      </c>
      <c r="T1634" t="str">
        <f t="shared" si="128"/>
        <v>music</v>
      </c>
      <c r="U1634" t="str">
        <f t="shared" si="129"/>
        <v>rock</v>
      </c>
    </row>
    <row r="1635" spans="1:21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tr">
        <f t="shared" si="125"/>
        <v>successful</v>
      </c>
      <c r="G1635" s="4" t="s">
        <v>8219</v>
      </c>
      <c r="H1635" s="4" t="s">
        <v>8224</v>
      </c>
      <c r="I1635" s="4" t="s">
        <v>8246</v>
      </c>
      <c r="J1635" s="4">
        <v>1326690000</v>
      </c>
      <c r="K1635" s="13">
        <f t="shared" si="126"/>
        <v>40924.041666666672</v>
      </c>
      <c r="L1635" s="4">
        <v>1324329156</v>
      </c>
      <c r="M1635" s="13">
        <f t="shared" si="127"/>
        <v>40896.717083333337</v>
      </c>
      <c r="N1635" s="4" t="b">
        <v>0</v>
      </c>
      <c r="O1635" s="4">
        <v>58</v>
      </c>
      <c r="P1635" s="4" t="b">
        <v>1</v>
      </c>
      <c r="Q1635" s="4" t="s">
        <v>8276</v>
      </c>
      <c r="R1635" s="17">
        <f>E1635/D1635*100</f>
        <v>100</v>
      </c>
      <c r="S1635">
        <f>AVERAGEIF(O:O,O1635,E:E)</f>
        <v>5705.3728571428574</v>
      </c>
      <c r="T1635" t="str">
        <f t="shared" si="128"/>
        <v>music</v>
      </c>
      <c r="U1635" t="str">
        <f t="shared" si="129"/>
        <v>rock</v>
      </c>
    </row>
    <row r="1636" spans="1:21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tr">
        <f t="shared" si="125"/>
        <v>successful</v>
      </c>
      <c r="G1636" s="4" t="s">
        <v>8219</v>
      </c>
      <c r="H1636" s="4" t="s">
        <v>8224</v>
      </c>
      <c r="I1636" s="4" t="s">
        <v>8246</v>
      </c>
      <c r="J1636" s="4">
        <v>1306994340</v>
      </c>
      <c r="K1636" s="13">
        <f t="shared" si="126"/>
        <v>40696.082638888889</v>
      </c>
      <c r="L1636" s="4">
        <v>1303706001</v>
      </c>
      <c r="M1636" s="13">
        <f t="shared" si="127"/>
        <v>40658.023159722223</v>
      </c>
      <c r="N1636" s="4" t="b">
        <v>0</v>
      </c>
      <c r="O1636" s="4">
        <v>32</v>
      </c>
      <c r="P1636" s="4" t="b">
        <v>1</v>
      </c>
      <c r="Q1636" s="4" t="s">
        <v>8276</v>
      </c>
      <c r="R1636" s="17">
        <f>E1636/D1636*100</f>
        <v>100.49999999999999</v>
      </c>
      <c r="S1636">
        <f>AVERAGEIF(O:O,O1636,E:E)</f>
        <v>2546.9</v>
      </c>
      <c r="T1636" t="str">
        <f t="shared" si="128"/>
        <v>music</v>
      </c>
      <c r="U1636" t="str">
        <f t="shared" si="129"/>
        <v>rock</v>
      </c>
    </row>
    <row r="1637" spans="1:21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tr">
        <f t="shared" si="125"/>
        <v>successful</v>
      </c>
      <c r="G1637" s="4" t="s">
        <v>8219</v>
      </c>
      <c r="H1637" s="4" t="s">
        <v>8224</v>
      </c>
      <c r="I1637" s="4" t="s">
        <v>8246</v>
      </c>
      <c r="J1637" s="4">
        <v>1468270261</v>
      </c>
      <c r="K1637" s="13">
        <f t="shared" si="126"/>
        <v>42562.702094907414</v>
      </c>
      <c r="L1637" s="4">
        <v>1463086261</v>
      </c>
      <c r="M1637" s="13">
        <f t="shared" si="127"/>
        <v>42502.702094907414</v>
      </c>
      <c r="N1637" s="4" t="b">
        <v>0</v>
      </c>
      <c r="O1637" s="4">
        <v>37</v>
      </c>
      <c r="P1637" s="4" t="b">
        <v>1</v>
      </c>
      <c r="Q1637" s="4" t="s">
        <v>8276</v>
      </c>
      <c r="R1637" s="17">
        <f>E1637/D1637*100</f>
        <v>125.29999999999998</v>
      </c>
      <c r="S1637">
        <f>AVERAGEIF(O:O,O1637,E:E)</f>
        <v>4326.8844444444449</v>
      </c>
      <c r="T1637" t="str">
        <f t="shared" si="128"/>
        <v>music</v>
      </c>
      <c r="U1637" t="str">
        <f t="shared" si="129"/>
        <v>rock</v>
      </c>
    </row>
    <row r="1638" spans="1:21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tr">
        <f t="shared" si="125"/>
        <v>successful</v>
      </c>
      <c r="G1638" s="4" t="s">
        <v>8219</v>
      </c>
      <c r="H1638" s="4" t="s">
        <v>8224</v>
      </c>
      <c r="I1638" s="4" t="s">
        <v>8246</v>
      </c>
      <c r="J1638" s="4">
        <v>1307851200</v>
      </c>
      <c r="K1638" s="13">
        <f t="shared" si="126"/>
        <v>40706</v>
      </c>
      <c r="L1638" s="4">
        <v>1304129088</v>
      </c>
      <c r="M1638" s="13">
        <f t="shared" si="127"/>
        <v>40662.920000000006</v>
      </c>
      <c r="N1638" s="4" t="b">
        <v>0</v>
      </c>
      <c r="O1638" s="4">
        <v>87</v>
      </c>
      <c r="P1638" s="4" t="b">
        <v>1</v>
      </c>
      <c r="Q1638" s="4" t="s">
        <v>8276</v>
      </c>
      <c r="R1638" s="17">
        <f>E1638/D1638*100</f>
        <v>103.55555555555556</v>
      </c>
      <c r="S1638">
        <f>AVERAGEIF(O:O,O1638,E:E)</f>
        <v>7158.84</v>
      </c>
      <c r="T1638" t="str">
        <f t="shared" si="128"/>
        <v>music</v>
      </c>
      <c r="U1638" t="str">
        <f t="shared" si="129"/>
        <v>rock</v>
      </c>
    </row>
    <row r="1639" spans="1:21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tr">
        <f t="shared" si="125"/>
        <v>successful</v>
      </c>
      <c r="G1639" s="4" t="s">
        <v>8219</v>
      </c>
      <c r="H1639" s="4" t="s">
        <v>8224</v>
      </c>
      <c r="I1639" s="4" t="s">
        <v>8246</v>
      </c>
      <c r="J1639" s="4">
        <v>1262302740</v>
      </c>
      <c r="K1639" s="13">
        <f t="shared" si="126"/>
        <v>40178.818750000006</v>
      </c>
      <c r="L1639" s="4">
        <v>1257444140</v>
      </c>
      <c r="M1639" s="13">
        <f t="shared" si="127"/>
        <v>40122.584953703707</v>
      </c>
      <c r="N1639" s="4" t="b">
        <v>0</v>
      </c>
      <c r="O1639" s="4">
        <v>15</v>
      </c>
      <c r="P1639" s="4" t="b">
        <v>1</v>
      </c>
      <c r="Q1639" s="4" t="s">
        <v>8276</v>
      </c>
      <c r="R1639" s="17">
        <f>E1639/D1639*100</f>
        <v>103.8</v>
      </c>
      <c r="S1639">
        <f>AVERAGEIF(O:O,O1639,E:E)</f>
        <v>2424.782608695652</v>
      </c>
      <c r="T1639" t="str">
        <f t="shared" si="128"/>
        <v>music</v>
      </c>
      <c r="U1639" t="str">
        <f t="shared" si="129"/>
        <v>rock</v>
      </c>
    </row>
    <row r="1640" spans="1:21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tr">
        <f t="shared" si="125"/>
        <v>successful</v>
      </c>
      <c r="G1640" s="4" t="s">
        <v>8219</v>
      </c>
      <c r="H1640" s="4" t="s">
        <v>8224</v>
      </c>
      <c r="I1640" s="4" t="s">
        <v>8246</v>
      </c>
      <c r="J1640" s="4">
        <v>1362086700</v>
      </c>
      <c r="K1640" s="13">
        <f t="shared" si="126"/>
        <v>41333.725694444445</v>
      </c>
      <c r="L1640" s="4">
        <v>1358180968</v>
      </c>
      <c r="M1640" s="13">
        <f t="shared" si="127"/>
        <v>41288.520462962966</v>
      </c>
      <c r="N1640" s="4" t="b">
        <v>0</v>
      </c>
      <c r="O1640" s="4">
        <v>27</v>
      </c>
      <c r="P1640" s="4" t="b">
        <v>1</v>
      </c>
      <c r="Q1640" s="4" t="s">
        <v>8276</v>
      </c>
      <c r="R1640" s="17">
        <f>E1640/D1640*100</f>
        <v>105</v>
      </c>
      <c r="S1640">
        <f>AVERAGEIF(O:O,O1640,E:E)</f>
        <v>3204.2722222222224</v>
      </c>
      <c r="T1640" t="str">
        <f t="shared" si="128"/>
        <v>music</v>
      </c>
      <c r="U1640" t="str">
        <f t="shared" si="129"/>
        <v>rock</v>
      </c>
    </row>
    <row r="1641" spans="1:21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tr">
        <f t="shared" si="125"/>
        <v>successful</v>
      </c>
      <c r="G1641" s="4" t="s">
        <v>8219</v>
      </c>
      <c r="H1641" s="4" t="s">
        <v>8224</v>
      </c>
      <c r="I1641" s="4" t="s">
        <v>8246</v>
      </c>
      <c r="J1641" s="4">
        <v>1330789165</v>
      </c>
      <c r="K1641" s="13">
        <f t="shared" si="126"/>
        <v>40971.485706018524</v>
      </c>
      <c r="L1641" s="4">
        <v>1328197165</v>
      </c>
      <c r="M1641" s="13">
        <f t="shared" si="127"/>
        <v>40941.485706018524</v>
      </c>
      <c r="N1641" s="4" t="b">
        <v>0</v>
      </c>
      <c r="O1641" s="4">
        <v>19</v>
      </c>
      <c r="P1641" s="4" t="b">
        <v>1</v>
      </c>
      <c r="Q1641" s="4" t="s">
        <v>8276</v>
      </c>
      <c r="R1641" s="17">
        <f>E1641/D1641*100</f>
        <v>100</v>
      </c>
      <c r="S1641">
        <f>AVERAGEIF(O:O,O1641,E:E)</f>
        <v>2005.9729729729729</v>
      </c>
      <c r="T1641" t="str">
        <f t="shared" si="128"/>
        <v>music</v>
      </c>
      <c r="U1641" t="str">
        <f t="shared" si="129"/>
        <v>rock</v>
      </c>
    </row>
    <row r="1642" spans="1:21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tr">
        <f t="shared" si="125"/>
        <v>successful</v>
      </c>
      <c r="G1642" s="4" t="s">
        <v>8219</v>
      </c>
      <c r="H1642" s="4" t="s">
        <v>8224</v>
      </c>
      <c r="I1642" s="4" t="s">
        <v>8246</v>
      </c>
      <c r="J1642" s="4">
        <v>1280800740</v>
      </c>
      <c r="K1642" s="13">
        <f t="shared" si="126"/>
        <v>40392.915972222225</v>
      </c>
      <c r="L1642" s="4">
        <v>1279603955</v>
      </c>
      <c r="M1642" s="13">
        <f t="shared" si="127"/>
        <v>40379.064293981486</v>
      </c>
      <c r="N1642" s="4" t="b">
        <v>0</v>
      </c>
      <c r="O1642" s="4">
        <v>17</v>
      </c>
      <c r="P1642" s="4" t="b">
        <v>1</v>
      </c>
      <c r="Q1642" s="4" t="s">
        <v>8276</v>
      </c>
      <c r="R1642" s="17">
        <f>E1642/D1642*100</f>
        <v>169.86</v>
      </c>
      <c r="S1642">
        <f>AVERAGEIF(O:O,O1642,E:E)</f>
        <v>1808.7556603773585</v>
      </c>
      <c r="T1642" t="str">
        <f t="shared" si="128"/>
        <v>music</v>
      </c>
      <c r="U1642" t="str">
        <f t="shared" si="129"/>
        <v>rock</v>
      </c>
    </row>
    <row r="1643" spans="1:21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tr">
        <f t="shared" si="125"/>
        <v>successful</v>
      </c>
      <c r="G1643" s="4" t="s">
        <v>8219</v>
      </c>
      <c r="H1643" s="4" t="s">
        <v>8224</v>
      </c>
      <c r="I1643" s="4" t="s">
        <v>8246</v>
      </c>
      <c r="J1643" s="4">
        <v>1418998744</v>
      </c>
      <c r="K1643" s="13">
        <f t="shared" si="126"/>
        <v>41992.429907407415</v>
      </c>
      <c r="L1643" s="4">
        <v>1416406744</v>
      </c>
      <c r="M1643" s="13">
        <f t="shared" si="127"/>
        <v>41962.429907407415</v>
      </c>
      <c r="N1643" s="4" t="b">
        <v>0</v>
      </c>
      <c r="O1643" s="4">
        <v>26</v>
      </c>
      <c r="P1643" s="4" t="b">
        <v>1</v>
      </c>
      <c r="Q1643" s="4" t="s">
        <v>8292</v>
      </c>
      <c r="R1643" s="17">
        <f>E1643/D1643*100</f>
        <v>101.4</v>
      </c>
      <c r="S1643">
        <f>AVERAGEIF(O:O,O1643,E:E)</f>
        <v>2505.9714285714285</v>
      </c>
      <c r="T1643" t="str">
        <f t="shared" si="128"/>
        <v>music</v>
      </c>
      <c r="U1643" t="str">
        <f t="shared" si="129"/>
        <v>pop</v>
      </c>
    </row>
    <row r="1644" spans="1:21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tr">
        <f t="shared" si="125"/>
        <v>successful</v>
      </c>
      <c r="G1644" s="4" t="s">
        <v>8219</v>
      </c>
      <c r="H1644" s="4" t="s">
        <v>8224</v>
      </c>
      <c r="I1644" s="4" t="s">
        <v>8246</v>
      </c>
      <c r="J1644" s="4">
        <v>1308011727</v>
      </c>
      <c r="K1644" s="13">
        <f t="shared" si="126"/>
        <v>40707.857951388891</v>
      </c>
      <c r="L1644" s="4">
        <v>1306283727</v>
      </c>
      <c r="M1644" s="13">
        <f t="shared" si="127"/>
        <v>40687.857951388891</v>
      </c>
      <c r="N1644" s="4" t="b">
        <v>0</v>
      </c>
      <c r="O1644" s="4">
        <v>28</v>
      </c>
      <c r="P1644" s="4" t="b">
        <v>1</v>
      </c>
      <c r="Q1644" s="4" t="s">
        <v>8292</v>
      </c>
      <c r="R1644" s="17">
        <f>E1644/D1644*100</f>
        <v>100</v>
      </c>
      <c r="S1644">
        <f>AVERAGEIF(O:O,O1644,E:E)</f>
        <v>3472.1178947368426</v>
      </c>
      <c r="T1644" t="str">
        <f t="shared" si="128"/>
        <v>music</v>
      </c>
      <c r="U1644" t="str">
        <f t="shared" si="129"/>
        <v>pop</v>
      </c>
    </row>
    <row r="1645" spans="1:21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tr">
        <f t="shared" si="125"/>
        <v>successful</v>
      </c>
      <c r="G1645" s="4" t="s">
        <v>8219</v>
      </c>
      <c r="H1645" s="4" t="s">
        <v>8224</v>
      </c>
      <c r="I1645" s="4" t="s">
        <v>8246</v>
      </c>
      <c r="J1645" s="4">
        <v>1348516012</v>
      </c>
      <c r="K1645" s="13">
        <f t="shared" si="126"/>
        <v>41176.657546296301</v>
      </c>
      <c r="L1645" s="4">
        <v>1345924012</v>
      </c>
      <c r="M1645" s="13">
        <f t="shared" si="127"/>
        <v>41146.657546296301</v>
      </c>
      <c r="N1645" s="4" t="b">
        <v>0</v>
      </c>
      <c r="O1645" s="4">
        <v>37</v>
      </c>
      <c r="P1645" s="4" t="b">
        <v>1</v>
      </c>
      <c r="Q1645" s="4" t="s">
        <v>8292</v>
      </c>
      <c r="R1645" s="17">
        <f>E1645/D1645*100</f>
        <v>124.70000000000002</v>
      </c>
      <c r="S1645">
        <f>AVERAGEIF(O:O,O1645,E:E)</f>
        <v>4326.8844444444449</v>
      </c>
      <c r="T1645" t="str">
        <f t="shared" si="128"/>
        <v>music</v>
      </c>
      <c r="U1645" t="str">
        <f t="shared" si="129"/>
        <v>pop</v>
      </c>
    </row>
    <row r="1646" spans="1:21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tr">
        <f t="shared" si="125"/>
        <v>successful</v>
      </c>
      <c r="G1646" s="4" t="s">
        <v>8219</v>
      </c>
      <c r="H1646" s="4" t="s">
        <v>8224</v>
      </c>
      <c r="I1646" s="4" t="s">
        <v>8246</v>
      </c>
      <c r="J1646" s="4">
        <v>1353551160</v>
      </c>
      <c r="K1646" s="13">
        <f t="shared" si="126"/>
        <v>41234.934722222228</v>
      </c>
      <c r="L1646" s="4">
        <v>1348363560</v>
      </c>
      <c r="M1646" s="13">
        <f t="shared" si="127"/>
        <v>41174.893055555556</v>
      </c>
      <c r="N1646" s="4" t="b">
        <v>0</v>
      </c>
      <c r="O1646" s="4">
        <v>128</v>
      </c>
      <c r="P1646" s="4" t="b">
        <v>1</v>
      </c>
      <c r="Q1646" s="4" t="s">
        <v>8292</v>
      </c>
      <c r="R1646" s="17">
        <f>E1646/D1646*100</f>
        <v>109.5</v>
      </c>
      <c r="S1646">
        <f>AVERAGEIF(O:O,O1646,E:E)</f>
        <v>12864.142857142857</v>
      </c>
      <c r="T1646" t="str">
        <f t="shared" si="128"/>
        <v>music</v>
      </c>
      <c r="U1646" t="str">
        <f t="shared" si="129"/>
        <v>pop</v>
      </c>
    </row>
    <row r="1647" spans="1:21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tr">
        <f t="shared" si="125"/>
        <v>successful</v>
      </c>
      <c r="G1647" s="4" t="s">
        <v>8219</v>
      </c>
      <c r="H1647" s="4" t="s">
        <v>8224</v>
      </c>
      <c r="I1647" s="4" t="s">
        <v>8246</v>
      </c>
      <c r="J1647" s="4">
        <v>1379515740</v>
      </c>
      <c r="K1647" s="13">
        <f t="shared" si="126"/>
        <v>41535.450694444444</v>
      </c>
      <c r="L1647" s="4">
        <v>1378306140</v>
      </c>
      <c r="M1647" s="13">
        <f t="shared" si="127"/>
        <v>41521.450694444444</v>
      </c>
      <c r="N1647" s="4" t="b">
        <v>0</v>
      </c>
      <c r="O1647" s="4">
        <v>10</v>
      </c>
      <c r="P1647" s="4" t="b">
        <v>1</v>
      </c>
      <c r="Q1647" s="4" t="s">
        <v>8292</v>
      </c>
      <c r="R1647" s="17">
        <f>E1647/D1647*100</f>
        <v>110.80000000000001</v>
      </c>
      <c r="S1647">
        <f>AVERAGEIF(O:O,O1647,E:E)</f>
        <v>842.98978723404264</v>
      </c>
      <c r="T1647" t="str">
        <f t="shared" si="128"/>
        <v>music</v>
      </c>
      <c r="U1647" t="str">
        <f t="shared" si="129"/>
        <v>pop</v>
      </c>
    </row>
    <row r="1648" spans="1:21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tr">
        <f t="shared" si="125"/>
        <v>successful</v>
      </c>
      <c r="G1648" s="4" t="s">
        <v>8219</v>
      </c>
      <c r="H1648" s="4" t="s">
        <v>8225</v>
      </c>
      <c r="I1648" s="4" t="s">
        <v>8247</v>
      </c>
      <c r="J1648" s="4">
        <v>1408039860</v>
      </c>
      <c r="K1648" s="13">
        <f t="shared" si="126"/>
        <v>41865.590972222228</v>
      </c>
      <c r="L1648" s="4">
        <v>1405248503</v>
      </c>
      <c r="M1648" s="13">
        <f t="shared" si="127"/>
        <v>41833.283599537041</v>
      </c>
      <c r="N1648" s="4" t="b">
        <v>0</v>
      </c>
      <c r="O1648" s="4">
        <v>83</v>
      </c>
      <c r="P1648" s="4" t="b">
        <v>1</v>
      </c>
      <c r="Q1648" s="4" t="s">
        <v>8292</v>
      </c>
      <c r="R1648" s="17">
        <f>E1648/D1648*100</f>
        <v>110.2</v>
      </c>
      <c r="S1648">
        <f>AVERAGEIF(O:O,O1648,E:E)</f>
        <v>4174.1111111111113</v>
      </c>
      <c r="T1648" t="str">
        <f t="shared" si="128"/>
        <v>music</v>
      </c>
      <c r="U1648" t="str">
        <f t="shared" si="129"/>
        <v>pop</v>
      </c>
    </row>
    <row r="1649" spans="1:21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tr">
        <f t="shared" si="125"/>
        <v>successful</v>
      </c>
      <c r="G1649" s="4" t="s">
        <v>8219</v>
      </c>
      <c r="H1649" s="4" t="s">
        <v>8224</v>
      </c>
      <c r="I1649" s="4" t="s">
        <v>8246</v>
      </c>
      <c r="J1649" s="4">
        <v>1339235377</v>
      </c>
      <c r="K1649" s="13">
        <f t="shared" si="126"/>
        <v>41069.242789351854</v>
      </c>
      <c r="L1649" s="4">
        <v>1336643377</v>
      </c>
      <c r="M1649" s="13">
        <f t="shared" si="127"/>
        <v>41039.242789351854</v>
      </c>
      <c r="N1649" s="4" t="b">
        <v>0</v>
      </c>
      <c r="O1649" s="4">
        <v>46</v>
      </c>
      <c r="P1649" s="4" t="b">
        <v>1</v>
      </c>
      <c r="Q1649" s="4" t="s">
        <v>8292</v>
      </c>
      <c r="R1649" s="17">
        <f>E1649/D1649*100</f>
        <v>104.71999999999998</v>
      </c>
      <c r="S1649">
        <f>AVERAGEIF(O:O,O1649,E:E)</f>
        <v>4256.6611999999996</v>
      </c>
      <c r="T1649" t="str">
        <f t="shared" si="128"/>
        <v>music</v>
      </c>
      <c r="U1649" t="str">
        <f t="shared" si="129"/>
        <v>pop</v>
      </c>
    </row>
    <row r="1650" spans="1:21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tr">
        <f t="shared" si="125"/>
        <v>successful</v>
      </c>
      <c r="G1650" s="4" t="s">
        <v>8219</v>
      </c>
      <c r="H1650" s="4" t="s">
        <v>8224</v>
      </c>
      <c r="I1650" s="4" t="s">
        <v>8246</v>
      </c>
      <c r="J1650" s="4">
        <v>1300636482</v>
      </c>
      <c r="K1650" s="13">
        <f t="shared" si="126"/>
        <v>40622.49631944445</v>
      </c>
      <c r="L1650" s="4">
        <v>1298048082</v>
      </c>
      <c r="M1650" s="13">
        <f t="shared" si="127"/>
        <v>40592.537986111114</v>
      </c>
      <c r="N1650" s="4" t="b">
        <v>0</v>
      </c>
      <c r="O1650" s="4">
        <v>90</v>
      </c>
      <c r="P1650" s="4" t="b">
        <v>1</v>
      </c>
      <c r="Q1650" s="4" t="s">
        <v>8292</v>
      </c>
      <c r="R1650" s="17">
        <f>E1650/D1650*100</f>
        <v>125.26086956521738</v>
      </c>
      <c r="S1650">
        <f>AVERAGEIF(O:O,O1650,E:E)</f>
        <v>6285.2591666666667</v>
      </c>
      <c r="T1650" t="str">
        <f t="shared" si="128"/>
        <v>music</v>
      </c>
      <c r="U1650" t="str">
        <f t="shared" si="129"/>
        <v>pop</v>
      </c>
    </row>
    <row r="1651" spans="1:21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tr">
        <f t="shared" si="125"/>
        <v>successful</v>
      </c>
      <c r="G1651" s="4" t="s">
        <v>8219</v>
      </c>
      <c r="H1651" s="4" t="s">
        <v>8224</v>
      </c>
      <c r="I1651" s="4" t="s">
        <v>8246</v>
      </c>
      <c r="J1651" s="4">
        <v>1400862355</v>
      </c>
      <c r="K1651" s="13">
        <f t="shared" si="126"/>
        <v>41782.517997685187</v>
      </c>
      <c r="L1651" s="4">
        <v>1396974355</v>
      </c>
      <c r="M1651" s="13">
        <f t="shared" si="127"/>
        <v>41737.517997685187</v>
      </c>
      <c r="N1651" s="4" t="b">
        <v>0</v>
      </c>
      <c r="O1651" s="4">
        <v>81</v>
      </c>
      <c r="P1651" s="4" t="b">
        <v>1</v>
      </c>
      <c r="Q1651" s="4" t="s">
        <v>8292</v>
      </c>
      <c r="R1651" s="17">
        <f>E1651/D1651*100</f>
        <v>100.58763157894737</v>
      </c>
      <c r="S1651">
        <f>AVERAGEIF(O:O,O1651,E:E)</f>
        <v>4602.4861538461537</v>
      </c>
      <c r="T1651" t="str">
        <f t="shared" si="128"/>
        <v>music</v>
      </c>
      <c r="U1651" t="str">
        <f t="shared" si="129"/>
        <v>pop</v>
      </c>
    </row>
    <row r="1652" spans="1:21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tr">
        <f t="shared" si="125"/>
        <v>successful</v>
      </c>
      <c r="G1652" s="4" t="s">
        <v>8219</v>
      </c>
      <c r="H1652" s="4" t="s">
        <v>8224</v>
      </c>
      <c r="I1652" s="4" t="s">
        <v>8246</v>
      </c>
      <c r="J1652" s="4">
        <v>1381314437</v>
      </c>
      <c r="K1652" s="13">
        <f t="shared" si="126"/>
        <v>41556.268946759265</v>
      </c>
      <c r="L1652" s="4">
        <v>1378722437</v>
      </c>
      <c r="M1652" s="13">
        <f t="shared" si="127"/>
        <v>41526.268946759265</v>
      </c>
      <c r="N1652" s="4" t="b">
        <v>0</v>
      </c>
      <c r="O1652" s="4">
        <v>32</v>
      </c>
      <c r="P1652" s="4" t="b">
        <v>1</v>
      </c>
      <c r="Q1652" s="4" t="s">
        <v>8292</v>
      </c>
      <c r="R1652" s="17">
        <f>E1652/D1652*100</f>
        <v>141.55000000000001</v>
      </c>
      <c r="S1652">
        <f>AVERAGEIF(O:O,O1652,E:E)</f>
        <v>2546.9</v>
      </c>
      <c r="T1652" t="str">
        <f t="shared" si="128"/>
        <v>music</v>
      </c>
      <c r="U1652" t="str">
        <f t="shared" si="129"/>
        <v>pop</v>
      </c>
    </row>
    <row r="1653" spans="1:21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tr">
        <f t="shared" si="125"/>
        <v>successful</v>
      </c>
      <c r="G1653" s="4" t="s">
        <v>8219</v>
      </c>
      <c r="H1653" s="4" t="s">
        <v>8224</v>
      </c>
      <c r="I1653" s="4" t="s">
        <v>8246</v>
      </c>
      <c r="J1653" s="4">
        <v>1303801140</v>
      </c>
      <c r="K1653" s="13">
        <f t="shared" si="126"/>
        <v>40659.124305555561</v>
      </c>
      <c r="L1653" s="4">
        <v>1300916220</v>
      </c>
      <c r="M1653" s="13">
        <f t="shared" si="127"/>
        <v>40625.734027777777</v>
      </c>
      <c r="N1653" s="4" t="b">
        <v>0</v>
      </c>
      <c r="O1653" s="4">
        <v>20</v>
      </c>
      <c r="P1653" s="4" t="b">
        <v>1</v>
      </c>
      <c r="Q1653" s="4" t="s">
        <v>8292</v>
      </c>
      <c r="R1653" s="17">
        <f>E1653/D1653*100</f>
        <v>100.75</v>
      </c>
      <c r="S1653">
        <f>AVERAGEIF(O:O,O1653,E:E)</f>
        <v>1494.1595454545457</v>
      </c>
      <c r="T1653" t="str">
        <f t="shared" si="128"/>
        <v>music</v>
      </c>
      <c r="U1653" t="str">
        <f t="shared" si="129"/>
        <v>pop</v>
      </c>
    </row>
    <row r="1654" spans="1:21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tr">
        <f t="shared" si="125"/>
        <v>successful</v>
      </c>
      <c r="G1654" s="4" t="s">
        <v>8219</v>
      </c>
      <c r="H1654" s="4" t="s">
        <v>8224</v>
      </c>
      <c r="I1654" s="4" t="s">
        <v>8246</v>
      </c>
      <c r="J1654" s="4">
        <v>1385297393</v>
      </c>
      <c r="K1654" s="13">
        <f t="shared" si="126"/>
        <v>41602.367974537039</v>
      </c>
      <c r="L1654" s="4">
        <v>1382701793</v>
      </c>
      <c r="M1654" s="13">
        <f t="shared" si="127"/>
        <v>41572.326307870375</v>
      </c>
      <c r="N1654" s="4" t="b">
        <v>0</v>
      </c>
      <c r="O1654" s="4">
        <v>70</v>
      </c>
      <c r="P1654" s="4" t="b">
        <v>1</v>
      </c>
      <c r="Q1654" s="4" t="s">
        <v>8292</v>
      </c>
      <c r="R1654" s="17">
        <f>E1654/D1654*100</f>
        <v>100.66666666666666</v>
      </c>
      <c r="S1654">
        <f>AVERAGEIF(O:O,O1654,E:E)</f>
        <v>15630.539500000003</v>
      </c>
      <c r="T1654" t="str">
        <f t="shared" si="128"/>
        <v>music</v>
      </c>
      <c r="U1654" t="str">
        <f t="shared" si="129"/>
        <v>pop</v>
      </c>
    </row>
    <row r="1655" spans="1:21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tr">
        <f t="shared" si="125"/>
        <v>successful</v>
      </c>
      <c r="G1655" s="4" t="s">
        <v>8219</v>
      </c>
      <c r="H1655" s="4" t="s">
        <v>8224</v>
      </c>
      <c r="I1655" s="4" t="s">
        <v>8246</v>
      </c>
      <c r="J1655" s="4">
        <v>1303675296</v>
      </c>
      <c r="K1655" s="13">
        <f t="shared" si="126"/>
        <v>40657.66777777778</v>
      </c>
      <c r="L1655" s="4">
        <v>1300996896</v>
      </c>
      <c r="M1655" s="13">
        <f t="shared" si="127"/>
        <v>40626.66777777778</v>
      </c>
      <c r="N1655" s="4" t="b">
        <v>0</v>
      </c>
      <c r="O1655" s="4">
        <v>168</v>
      </c>
      <c r="P1655" s="4" t="b">
        <v>1</v>
      </c>
      <c r="Q1655" s="4" t="s">
        <v>8292</v>
      </c>
      <c r="R1655" s="17">
        <f>E1655/D1655*100</f>
        <v>174.2304</v>
      </c>
      <c r="S1655">
        <f>AVERAGEIF(O:O,O1655,E:E)</f>
        <v>8352.33</v>
      </c>
      <c r="T1655" t="str">
        <f t="shared" si="128"/>
        <v>music</v>
      </c>
      <c r="U1655" t="str">
        <f t="shared" si="129"/>
        <v>pop</v>
      </c>
    </row>
    <row r="1656" spans="1:21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tr">
        <f t="shared" si="125"/>
        <v>successful</v>
      </c>
      <c r="G1656" s="4" t="s">
        <v>8219</v>
      </c>
      <c r="H1656" s="4" t="s">
        <v>8224</v>
      </c>
      <c r="I1656" s="4" t="s">
        <v>8246</v>
      </c>
      <c r="J1656" s="4">
        <v>1334784160</v>
      </c>
      <c r="K1656" s="13">
        <f t="shared" si="126"/>
        <v>41017.724074074074</v>
      </c>
      <c r="L1656" s="4">
        <v>1332192160</v>
      </c>
      <c r="M1656" s="13">
        <f t="shared" si="127"/>
        <v>40987.724074074074</v>
      </c>
      <c r="N1656" s="4" t="b">
        <v>0</v>
      </c>
      <c r="O1656" s="4">
        <v>34</v>
      </c>
      <c r="P1656" s="4" t="b">
        <v>1</v>
      </c>
      <c r="Q1656" s="4" t="s">
        <v>8292</v>
      </c>
      <c r="R1656" s="17">
        <f>E1656/D1656*100</f>
        <v>119.90909090909089</v>
      </c>
      <c r="S1656">
        <f>AVERAGEIF(O:O,O1656,E:E)</f>
        <v>3216.0669696969699</v>
      </c>
      <c r="T1656" t="str">
        <f t="shared" si="128"/>
        <v>music</v>
      </c>
      <c r="U1656" t="str">
        <f t="shared" si="129"/>
        <v>pop</v>
      </c>
    </row>
    <row r="1657" spans="1:21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tr">
        <f t="shared" si="125"/>
        <v>successful</v>
      </c>
      <c r="G1657" s="4" t="s">
        <v>8219</v>
      </c>
      <c r="H1657" s="4" t="s">
        <v>8224</v>
      </c>
      <c r="I1657" s="4" t="s">
        <v>8246</v>
      </c>
      <c r="J1657" s="4">
        <v>1333648820</v>
      </c>
      <c r="K1657" s="13">
        <f t="shared" si="126"/>
        <v>41004.583564814813</v>
      </c>
      <c r="L1657" s="4">
        <v>1331060420</v>
      </c>
      <c r="M1657" s="13">
        <f t="shared" si="127"/>
        <v>40974.625231481485</v>
      </c>
      <c r="N1657" s="4" t="b">
        <v>0</v>
      </c>
      <c r="O1657" s="4">
        <v>48</v>
      </c>
      <c r="P1657" s="4" t="b">
        <v>1</v>
      </c>
      <c r="Q1657" s="4" t="s">
        <v>8292</v>
      </c>
      <c r="R1657" s="17">
        <f>E1657/D1657*100</f>
        <v>142.86666666666667</v>
      </c>
      <c r="S1657">
        <f>AVERAGEIF(O:O,O1657,E:E)</f>
        <v>6681.7362499999999</v>
      </c>
      <c r="T1657" t="str">
        <f t="shared" si="128"/>
        <v>music</v>
      </c>
      <c r="U1657" t="str">
        <f t="shared" si="129"/>
        <v>pop</v>
      </c>
    </row>
    <row r="1658" spans="1:21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tr">
        <f t="shared" si="125"/>
        <v>successful</v>
      </c>
      <c r="G1658" s="4" t="s">
        <v>8219</v>
      </c>
      <c r="H1658" s="4" t="s">
        <v>8224</v>
      </c>
      <c r="I1658" s="4" t="s">
        <v>8246</v>
      </c>
      <c r="J1658" s="4">
        <v>1355437052</v>
      </c>
      <c r="K1658" s="13">
        <f t="shared" si="126"/>
        <v>41256.762175925927</v>
      </c>
      <c r="L1658" s="4">
        <v>1352845052</v>
      </c>
      <c r="M1658" s="13">
        <f t="shared" si="127"/>
        <v>41226.762175925927</v>
      </c>
      <c r="N1658" s="4" t="b">
        <v>0</v>
      </c>
      <c r="O1658" s="4">
        <v>48</v>
      </c>
      <c r="P1658" s="4" t="b">
        <v>1</v>
      </c>
      <c r="Q1658" s="4" t="s">
        <v>8292</v>
      </c>
      <c r="R1658" s="17">
        <f>E1658/D1658*100</f>
        <v>100.33493333333334</v>
      </c>
      <c r="S1658">
        <f>AVERAGEIF(O:O,O1658,E:E)</f>
        <v>6681.7362499999999</v>
      </c>
      <c r="T1658" t="str">
        <f t="shared" si="128"/>
        <v>music</v>
      </c>
      <c r="U1658" t="str">
        <f t="shared" si="129"/>
        <v>pop</v>
      </c>
    </row>
    <row r="1659" spans="1:21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tr">
        <f t="shared" si="125"/>
        <v>successful</v>
      </c>
      <c r="G1659" s="4" t="s">
        <v>8219</v>
      </c>
      <c r="H1659" s="4" t="s">
        <v>8224</v>
      </c>
      <c r="I1659" s="4" t="s">
        <v>8246</v>
      </c>
      <c r="J1659" s="4">
        <v>1337885168</v>
      </c>
      <c r="K1659" s="13">
        <f t="shared" si="126"/>
        <v>41053.615370370375</v>
      </c>
      <c r="L1659" s="4">
        <v>1335293168</v>
      </c>
      <c r="M1659" s="13">
        <f t="shared" si="127"/>
        <v>41023.615370370375</v>
      </c>
      <c r="N1659" s="4" t="b">
        <v>0</v>
      </c>
      <c r="O1659" s="4">
        <v>221</v>
      </c>
      <c r="P1659" s="4" t="b">
        <v>1</v>
      </c>
      <c r="Q1659" s="4" t="s">
        <v>8292</v>
      </c>
      <c r="R1659" s="17">
        <f>E1659/D1659*100</f>
        <v>104.93380000000001</v>
      </c>
      <c r="S1659">
        <f>AVERAGEIF(O:O,O1659,E:E)</f>
        <v>26830.483333333334</v>
      </c>
      <c r="T1659" t="str">
        <f t="shared" si="128"/>
        <v>music</v>
      </c>
      <c r="U1659" t="str">
        <f t="shared" si="129"/>
        <v>pop</v>
      </c>
    </row>
    <row r="1660" spans="1:21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tr">
        <f t="shared" si="125"/>
        <v>successful</v>
      </c>
      <c r="G1660" s="4" t="s">
        <v>8219</v>
      </c>
      <c r="H1660" s="4" t="s">
        <v>8224</v>
      </c>
      <c r="I1660" s="4" t="s">
        <v>8246</v>
      </c>
      <c r="J1660" s="4">
        <v>1355840400</v>
      </c>
      <c r="K1660" s="13">
        <f t="shared" si="126"/>
        <v>41261.430555555555</v>
      </c>
      <c r="L1660" s="4">
        <v>1352524767</v>
      </c>
      <c r="M1660" s="13">
        <f t="shared" si="127"/>
        <v>41223.055173611116</v>
      </c>
      <c r="N1660" s="4" t="b">
        <v>0</v>
      </c>
      <c r="O1660" s="4">
        <v>107</v>
      </c>
      <c r="P1660" s="4" t="b">
        <v>1</v>
      </c>
      <c r="Q1660" s="4" t="s">
        <v>8292</v>
      </c>
      <c r="R1660" s="17">
        <f>E1660/D1660*100</f>
        <v>132.23333333333335</v>
      </c>
      <c r="S1660">
        <f>AVERAGEIF(O:O,O1660,E:E)</f>
        <v>10065.451428571429</v>
      </c>
      <c r="T1660" t="str">
        <f t="shared" si="128"/>
        <v>music</v>
      </c>
      <c r="U1660" t="str">
        <f t="shared" si="129"/>
        <v>pop</v>
      </c>
    </row>
    <row r="1661" spans="1:21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tr">
        <f t="shared" si="125"/>
        <v>successful</v>
      </c>
      <c r="G1661" s="4" t="s">
        <v>8219</v>
      </c>
      <c r="H1661" s="4" t="s">
        <v>8225</v>
      </c>
      <c r="I1661" s="4" t="s">
        <v>8247</v>
      </c>
      <c r="J1661" s="4">
        <v>1387281600</v>
      </c>
      <c r="K1661" s="13">
        <f t="shared" si="126"/>
        <v>41625.333333333336</v>
      </c>
      <c r="L1661" s="4">
        <v>1384811721</v>
      </c>
      <c r="M1661" s="13">
        <f t="shared" si="127"/>
        <v>41596.746770833335</v>
      </c>
      <c r="N1661" s="4" t="b">
        <v>0</v>
      </c>
      <c r="O1661" s="4">
        <v>45</v>
      </c>
      <c r="P1661" s="4" t="b">
        <v>1</v>
      </c>
      <c r="Q1661" s="4" t="s">
        <v>8292</v>
      </c>
      <c r="R1661" s="17">
        <f>E1661/D1661*100</f>
        <v>112.79999999999998</v>
      </c>
      <c r="S1661">
        <f>AVERAGEIF(O:O,O1661,E:E)</f>
        <v>5035.5005000000001</v>
      </c>
      <c r="T1661" t="str">
        <f t="shared" si="128"/>
        <v>music</v>
      </c>
      <c r="U1661" t="str">
        <f t="shared" si="129"/>
        <v>pop</v>
      </c>
    </row>
    <row r="1662" spans="1:21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tr">
        <f t="shared" si="125"/>
        <v>successful</v>
      </c>
      <c r="G1662" s="4" t="s">
        <v>8219</v>
      </c>
      <c r="H1662" s="4" t="s">
        <v>8237</v>
      </c>
      <c r="I1662" s="4" t="s">
        <v>8249</v>
      </c>
      <c r="J1662" s="4">
        <v>1462053540</v>
      </c>
      <c r="K1662" s="13">
        <f t="shared" si="126"/>
        <v>42490.749305555561</v>
      </c>
      <c r="L1662" s="4">
        <v>1459355950</v>
      </c>
      <c r="M1662" s="13">
        <f t="shared" si="127"/>
        <v>42459.52719907408</v>
      </c>
      <c r="N1662" s="4" t="b">
        <v>0</v>
      </c>
      <c r="O1662" s="4">
        <v>36</v>
      </c>
      <c r="P1662" s="4" t="b">
        <v>1</v>
      </c>
      <c r="Q1662" s="4" t="s">
        <v>8292</v>
      </c>
      <c r="R1662" s="17">
        <f>E1662/D1662*100</f>
        <v>1253.75</v>
      </c>
      <c r="S1662">
        <f>AVERAGEIF(O:O,O1662,E:E)</f>
        <v>2893.0464999999999</v>
      </c>
      <c r="T1662" t="str">
        <f t="shared" si="128"/>
        <v>music</v>
      </c>
      <c r="U1662" t="str">
        <f t="shared" si="129"/>
        <v>pop</v>
      </c>
    </row>
    <row r="1663" spans="1:21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tr">
        <f t="shared" si="125"/>
        <v>successful</v>
      </c>
      <c r="G1663" s="4" t="s">
        <v>8219</v>
      </c>
      <c r="H1663" s="4" t="s">
        <v>8239</v>
      </c>
      <c r="I1663" s="4" t="s">
        <v>8249</v>
      </c>
      <c r="J1663" s="4">
        <v>1453064400</v>
      </c>
      <c r="K1663" s="13">
        <f t="shared" si="126"/>
        <v>42386.708333333336</v>
      </c>
      <c r="L1663" s="4">
        <v>1449359831</v>
      </c>
      <c r="M1663" s="13">
        <f t="shared" si="127"/>
        <v>42343.831377314818</v>
      </c>
      <c r="N1663" s="4" t="b">
        <v>0</v>
      </c>
      <c r="O1663" s="4">
        <v>101</v>
      </c>
      <c r="P1663" s="4" t="b">
        <v>1</v>
      </c>
      <c r="Q1663" s="4" t="s">
        <v>8292</v>
      </c>
      <c r="R1663" s="17">
        <f>E1663/D1663*100</f>
        <v>102.50632911392405</v>
      </c>
      <c r="S1663">
        <f>AVERAGEIF(O:O,O1663,E:E)</f>
        <v>11721.333333333334</v>
      </c>
      <c r="T1663" t="str">
        <f t="shared" si="128"/>
        <v>music</v>
      </c>
      <c r="U1663" t="str">
        <f t="shared" si="129"/>
        <v>pop</v>
      </c>
    </row>
    <row r="1664" spans="1:21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tr">
        <f t="shared" si="125"/>
        <v>successful</v>
      </c>
      <c r="G1664" s="4" t="s">
        <v>8219</v>
      </c>
      <c r="H1664" s="4" t="s">
        <v>8224</v>
      </c>
      <c r="I1664" s="4" t="s">
        <v>8246</v>
      </c>
      <c r="J1664" s="4">
        <v>1325310336</v>
      </c>
      <c r="K1664" s="13">
        <f t="shared" si="126"/>
        <v>40908.073333333334</v>
      </c>
      <c r="L1664" s="4">
        <v>1320122736</v>
      </c>
      <c r="M1664" s="13">
        <f t="shared" si="127"/>
        <v>40848.031666666669</v>
      </c>
      <c r="N1664" s="4" t="b">
        <v>0</v>
      </c>
      <c r="O1664" s="4">
        <v>62</v>
      </c>
      <c r="P1664" s="4" t="b">
        <v>1</v>
      </c>
      <c r="Q1664" s="4" t="s">
        <v>8292</v>
      </c>
      <c r="R1664" s="17">
        <f>E1664/D1664*100</f>
        <v>102.6375</v>
      </c>
      <c r="S1664">
        <f>AVERAGEIF(O:O,O1664,E:E)</f>
        <v>6333.2266666666674</v>
      </c>
      <c r="T1664" t="str">
        <f t="shared" si="128"/>
        <v>music</v>
      </c>
      <c r="U1664" t="str">
        <f t="shared" si="129"/>
        <v>pop</v>
      </c>
    </row>
    <row r="1665" spans="1:21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tr">
        <f t="shared" si="125"/>
        <v>successful</v>
      </c>
      <c r="G1665" s="4" t="s">
        <v>8219</v>
      </c>
      <c r="H1665" s="4" t="s">
        <v>8224</v>
      </c>
      <c r="I1665" s="4" t="s">
        <v>8246</v>
      </c>
      <c r="J1665" s="4">
        <v>1422750707</v>
      </c>
      <c r="K1665" s="13">
        <f t="shared" si="126"/>
        <v>42035.855405092596</v>
      </c>
      <c r="L1665" s="4">
        <v>1420158707</v>
      </c>
      <c r="M1665" s="13">
        <f t="shared" si="127"/>
        <v>42005.855405092596</v>
      </c>
      <c r="N1665" s="4" t="b">
        <v>0</v>
      </c>
      <c r="O1665" s="4">
        <v>32</v>
      </c>
      <c r="P1665" s="4" t="b">
        <v>1</v>
      </c>
      <c r="Q1665" s="4" t="s">
        <v>8292</v>
      </c>
      <c r="R1665" s="17">
        <f>E1665/D1665*100</f>
        <v>108</v>
      </c>
      <c r="S1665">
        <f>AVERAGEIF(O:O,O1665,E:E)</f>
        <v>2546.9</v>
      </c>
      <c r="T1665" t="str">
        <f t="shared" si="128"/>
        <v>music</v>
      </c>
      <c r="U1665" t="str">
        <f t="shared" si="129"/>
        <v>pop</v>
      </c>
    </row>
    <row r="1666" spans="1:21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tr">
        <f t="shared" si="125"/>
        <v>successful</v>
      </c>
      <c r="G1666" s="4" t="s">
        <v>8219</v>
      </c>
      <c r="H1666" s="4" t="s">
        <v>8224</v>
      </c>
      <c r="I1666" s="4" t="s">
        <v>8246</v>
      </c>
      <c r="J1666" s="4">
        <v>1331870340</v>
      </c>
      <c r="K1666" s="13">
        <f t="shared" si="126"/>
        <v>40983.999305555561</v>
      </c>
      <c r="L1666" s="4">
        <v>1328033818</v>
      </c>
      <c r="M1666" s="13">
        <f t="shared" si="127"/>
        <v>40939.59511574074</v>
      </c>
      <c r="N1666" s="4" t="b">
        <v>0</v>
      </c>
      <c r="O1666" s="4">
        <v>89</v>
      </c>
      <c r="P1666" s="4" t="b">
        <v>1</v>
      </c>
      <c r="Q1666" s="4" t="s">
        <v>8292</v>
      </c>
      <c r="R1666" s="17">
        <f>E1666/D1666*100</f>
        <v>122.40879999999999</v>
      </c>
      <c r="S1666">
        <f>AVERAGEIF(O:O,O1666,E:E)</f>
        <v>8175.8975</v>
      </c>
      <c r="T1666" t="str">
        <f t="shared" si="128"/>
        <v>music</v>
      </c>
      <c r="U1666" t="str">
        <f t="shared" si="129"/>
        <v>pop</v>
      </c>
    </row>
    <row r="1667" spans="1:21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tr">
        <f t="shared" ref="F1667:F1730" si="130">IF(E1667&gt;=D1667,"successful")</f>
        <v>successful</v>
      </c>
      <c r="G1667" s="4" t="s">
        <v>8219</v>
      </c>
      <c r="H1667" s="4" t="s">
        <v>8224</v>
      </c>
      <c r="I1667" s="4" t="s">
        <v>8246</v>
      </c>
      <c r="J1667" s="4">
        <v>1298343600</v>
      </c>
      <c r="K1667" s="13">
        <f t="shared" ref="K1667:K1730" si="131">(J1667/60)/60/24+DATE(1970,1,1)+(-4/24)</f>
        <v>40595.958333333336</v>
      </c>
      <c r="L1667" s="4">
        <v>1295624113</v>
      </c>
      <c r="M1667" s="13">
        <f t="shared" ref="M1667:M1730" si="132">(L1667/60)/60/24+DATE(1970,1,1)+(-4/24)</f>
        <v>40564.482789351852</v>
      </c>
      <c r="N1667" s="4" t="b">
        <v>0</v>
      </c>
      <c r="O1667" s="4">
        <v>93</v>
      </c>
      <c r="P1667" s="4" t="b">
        <v>1</v>
      </c>
      <c r="Q1667" s="4" t="s">
        <v>8292</v>
      </c>
      <c r="R1667" s="17">
        <f>E1667/D1667*100</f>
        <v>119.45714285714286</v>
      </c>
      <c r="S1667">
        <f>AVERAGEIF(O:O,O1667,E:E)</f>
        <v>6843.5957142857142</v>
      </c>
      <c r="T1667" t="str">
        <f t="shared" ref="T1667:T1730" si="133">LEFT(Q1667,FIND("/",Q1667)-1)</f>
        <v>music</v>
      </c>
      <c r="U1667" t="str">
        <f t="shared" ref="U1667:U1730" si="134">RIGHT(Q1667,LEN(Q1667)-FIND("/",Q1667))</f>
        <v>pop</v>
      </c>
    </row>
    <row r="1668" spans="1:21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tr">
        <f t="shared" si="130"/>
        <v>successful</v>
      </c>
      <c r="G1668" s="4" t="s">
        <v>8219</v>
      </c>
      <c r="H1668" s="4" t="s">
        <v>8224</v>
      </c>
      <c r="I1668" s="4" t="s">
        <v>8246</v>
      </c>
      <c r="J1668" s="4">
        <v>1364447073</v>
      </c>
      <c r="K1668" s="13">
        <f t="shared" si="131"/>
        <v>41361.04482638889</v>
      </c>
      <c r="L1668" s="4">
        <v>1361858673</v>
      </c>
      <c r="M1668" s="13">
        <f t="shared" si="132"/>
        <v>41331.086493055562</v>
      </c>
      <c r="N1668" s="4" t="b">
        <v>0</v>
      </c>
      <c r="O1668" s="4">
        <v>98</v>
      </c>
      <c r="P1668" s="4" t="b">
        <v>1</v>
      </c>
      <c r="Q1668" s="4" t="s">
        <v>8292</v>
      </c>
      <c r="R1668" s="17">
        <f>E1668/D1668*100</f>
        <v>160.88</v>
      </c>
      <c r="S1668">
        <f>AVERAGEIF(O:O,O1668,E:E)</f>
        <v>7234.5714285714284</v>
      </c>
      <c r="T1668" t="str">
        <f t="shared" si="133"/>
        <v>music</v>
      </c>
      <c r="U1668" t="str">
        <f t="shared" si="134"/>
        <v>pop</v>
      </c>
    </row>
    <row r="1669" spans="1:21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tr">
        <f t="shared" si="130"/>
        <v>successful</v>
      </c>
      <c r="G1669" s="4" t="s">
        <v>8219</v>
      </c>
      <c r="H1669" s="4" t="s">
        <v>8224</v>
      </c>
      <c r="I1669" s="4" t="s">
        <v>8246</v>
      </c>
      <c r="J1669" s="4">
        <v>1394521140</v>
      </c>
      <c r="K1669" s="13">
        <f t="shared" si="131"/>
        <v>41709.124305555561</v>
      </c>
      <c r="L1669" s="4">
        <v>1392169298</v>
      </c>
      <c r="M1669" s="13">
        <f t="shared" si="132"/>
        <v>41681.903912037036</v>
      </c>
      <c r="N1669" s="4" t="b">
        <v>0</v>
      </c>
      <c r="O1669" s="4">
        <v>82</v>
      </c>
      <c r="P1669" s="4" t="b">
        <v>1</v>
      </c>
      <c r="Q1669" s="4" t="s">
        <v>8292</v>
      </c>
      <c r="R1669" s="17">
        <f>E1669/D1669*100</f>
        <v>126.85294117647059</v>
      </c>
      <c r="S1669">
        <f>AVERAGEIF(O:O,O1669,E:E)</f>
        <v>5487.2133333333331</v>
      </c>
      <c r="T1669" t="str">
        <f t="shared" si="133"/>
        <v>music</v>
      </c>
      <c r="U1669" t="str">
        <f t="shared" si="134"/>
        <v>pop</v>
      </c>
    </row>
    <row r="1670" spans="1:21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tr">
        <f t="shared" si="130"/>
        <v>successful</v>
      </c>
      <c r="G1670" s="4" t="s">
        <v>8219</v>
      </c>
      <c r="H1670" s="4" t="s">
        <v>8224</v>
      </c>
      <c r="I1670" s="4" t="s">
        <v>8246</v>
      </c>
      <c r="J1670" s="4">
        <v>1322454939</v>
      </c>
      <c r="K1670" s="13">
        <f t="shared" si="131"/>
        <v>40875.024756944447</v>
      </c>
      <c r="L1670" s="4">
        <v>1319859339</v>
      </c>
      <c r="M1670" s="13">
        <f t="shared" si="132"/>
        <v>40844.983090277776</v>
      </c>
      <c r="N1670" s="4" t="b">
        <v>0</v>
      </c>
      <c r="O1670" s="4">
        <v>116</v>
      </c>
      <c r="P1670" s="4" t="b">
        <v>1</v>
      </c>
      <c r="Q1670" s="4" t="s">
        <v>8292</v>
      </c>
      <c r="R1670" s="17">
        <f>E1670/D1670*100</f>
        <v>102.6375</v>
      </c>
      <c r="S1670">
        <f>AVERAGEIF(O:O,O1670,E:E)</f>
        <v>13341.5</v>
      </c>
      <c r="T1670" t="str">
        <f t="shared" si="133"/>
        <v>music</v>
      </c>
      <c r="U1670" t="str">
        <f t="shared" si="134"/>
        <v>pop</v>
      </c>
    </row>
    <row r="1671" spans="1:21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tr">
        <f t="shared" si="130"/>
        <v>successful</v>
      </c>
      <c r="G1671" s="4" t="s">
        <v>8219</v>
      </c>
      <c r="H1671" s="4" t="s">
        <v>8224</v>
      </c>
      <c r="I1671" s="4" t="s">
        <v>8246</v>
      </c>
      <c r="J1671" s="4">
        <v>1464729276</v>
      </c>
      <c r="K1671" s="13">
        <f t="shared" si="131"/>
        <v>42521.718472222223</v>
      </c>
      <c r="L1671" s="4">
        <v>1459545276</v>
      </c>
      <c r="M1671" s="13">
        <f t="shared" si="132"/>
        <v>42461.718472222223</v>
      </c>
      <c r="N1671" s="4" t="b">
        <v>0</v>
      </c>
      <c r="O1671" s="4">
        <v>52</v>
      </c>
      <c r="P1671" s="4" t="b">
        <v>1</v>
      </c>
      <c r="Q1671" s="4" t="s">
        <v>8292</v>
      </c>
      <c r="R1671" s="17">
        <f>E1671/D1671*100</f>
        <v>139.75</v>
      </c>
      <c r="S1671">
        <f>AVERAGEIF(O:O,O1671,E:E)</f>
        <v>4562.0091666666667</v>
      </c>
      <c r="T1671" t="str">
        <f t="shared" si="133"/>
        <v>music</v>
      </c>
      <c r="U1671" t="str">
        <f t="shared" si="134"/>
        <v>pop</v>
      </c>
    </row>
    <row r="1672" spans="1:21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tr">
        <f t="shared" si="130"/>
        <v>successful</v>
      </c>
      <c r="G1672" s="4" t="s">
        <v>8219</v>
      </c>
      <c r="H1672" s="4" t="s">
        <v>8224</v>
      </c>
      <c r="I1672" s="4" t="s">
        <v>8246</v>
      </c>
      <c r="J1672" s="4">
        <v>1278302400</v>
      </c>
      <c r="K1672" s="13">
        <f t="shared" si="131"/>
        <v>40364</v>
      </c>
      <c r="L1672" s="4">
        <v>1273961999</v>
      </c>
      <c r="M1672" s="13">
        <f t="shared" si="132"/>
        <v>40313.763877314821</v>
      </c>
      <c r="N1672" s="4" t="b">
        <v>0</v>
      </c>
      <c r="O1672" s="4">
        <v>23</v>
      </c>
      <c r="P1672" s="4" t="b">
        <v>1</v>
      </c>
      <c r="Q1672" s="4" t="s">
        <v>8292</v>
      </c>
      <c r="R1672" s="17">
        <f>E1672/D1672*100</f>
        <v>102.60000000000001</v>
      </c>
      <c r="S1672">
        <f>AVERAGEIF(O:O,O1672,E:E)</f>
        <v>2210.1433333333334</v>
      </c>
      <c r="T1672" t="str">
        <f t="shared" si="133"/>
        <v>music</v>
      </c>
      <c r="U1672" t="str">
        <f t="shared" si="134"/>
        <v>pop</v>
      </c>
    </row>
    <row r="1673" spans="1:21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tr">
        <f t="shared" si="130"/>
        <v>successful</v>
      </c>
      <c r="G1673" s="4" t="s">
        <v>8219</v>
      </c>
      <c r="H1673" s="4" t="s">
        <v>8224</v>
      </c>
      <c r="I1673" s="4" t="s">
        <v>8246</v>
      </c>
      <c r="J1673" s="4">
        <v>1470056614</v>
      </c>
      <c r="K1673" s="13">
        <f t="shared" si="131"/>
        <v>42583.377476851856</v>
      </c>
      <c r="L1673" s="4">
        <v>1467464614</v>
      </c>
      <c r="M1673" s="13">
        <f t="shared" si="132"/>
        <v>42553.377476851856</v>
      </c>
      <c r="N1673" s="4" t="b">
        <v>0</v>
      </c>
      <c r="O1673" s="4">
        <v>77</v>
      </c>
      <c r="P1673" s="4" t="b">
        <v>1</v>
      </c>
      <c r="Q1673" s="4" t="s">
        <v>8292</v>
      </c>
      <c r="R1673" s="17">
        <f>E1673/D1673*100</f>
        <v>100.67349999999999</v>
      </c>
      <c r="S1673">
        <f>AVERAGEIF(O:O,O1673,E:E)</f>
        <v>6230.9337500000001</v>
      </c>
      <c r="T1673" t="str">
        <f t="shared" si="133"/>
        <v>music</v>
      </c>
      <c r="U1673" t="str">
        <f t="shared" si="134"/>
        <v>pop</v>
      </c>
    </row>
    <row r="1674" spans="1:21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tr">
        <f t="shared" si="130"/>
        <v>successful</v>
      </c>
      <c r="G1674" s="4" t="s">
        <v>8219</v>
      </c>
      <c r="H1674" s="4" t="s">
        <v>8224</v>
      </c>
      <c r="I1674" s="4" t="s">
        <v>8246</v>
      </c>
      <c r="J1674" s="4">
        <v>1338824730</v>
      </c>
      <c r="K1674" s="13">
        <f t="shared" si="131"/>
        <v>41064.489930555559</v>
      </c>
      <c r="L1674" s="4">
        <v>1336232730</v>
      </c>
      <c r="M1674" s="13">
        <f t="shared" si="132"/>
        <v>41034.489930555559</v>
      </c>
      <c r="N1674" s="4" t="b">
        <v>0</v>
      </c>
      <c r="O1674" s="4">
        <v>49</v>
      </c>
      <c r="P1674" s="4" t="b">
        <v>1</v>
      </c>
      <c r="Q1674" s="4" t="s">
        <v>8292</v>
      </c>
      <c r="R1674" s="17">
        <f>E1674/D1674*100</f>
        <v>112.94117647058823</v>
      </c>
      <c r="S1674">
        <f>AVERAGEIF(O:O,O1674,E:E)</f>
        <v>2909.8</v>
      </c>
      <c r="T1674" t="str">
        <f t="shared" si="133"/>
        <v>music</v>
      </c>
      <c r="U1674" t="str">
        <f t="shared" si="134"/>
        <v>pop</v>
      </c>
    </row>
    <row r="1675" spans="1:21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tr">
        <f t="shared" si="130"/>
        <v>successful</v>
      </c>
      <c r="G1675" s="4" t="s">
        <v>8219</v>
      </c>
      <c r="H1675" s="4" t="s">
        <v>8224</v>
      </c>
      <c r="I1675" s="4" t="s">
        <v>8246</v>
      </c>
      <c r="J1675" s="4">
        <v>1425675892</v>
      </c>
      <c r="K1675" s="13">
        <f t="shared" si="131"/>
        <v>42069.71171296297</v>
      </c>
      <c r="L1675" s="4">
        <v>1423083892</v>
      </c>
      <c r="M1675" s="13">
        <f t="shared" si="132"/>
        <v>42039.71171296297</v>
      </c>
      <c r="N1675" s="4" t="b">
        <v>0</v>
      </c>
      <c r="O1675" s="4">
        <v>59</v>
      </c>
      <c r="P1675" s="4" t="b">
        <v>1</v>
      </c>
      <c r="Q1675" s="4" t="s">
        <v>8292</v>
      </c>
      <c r="R1675" s="17">
        <f>E1675/D1675*100</f>
        <v>128.09523809523807</v>
      </c>
      <c r="S1675">
        <f>AVERAGEIF(O:O,O1675,E:E)</f>
        <v>5506.1350000000002</v>
      </c>
      <c r="T1675" t="str">
        <f t="shared" si="133"/>
        <v>music</v>
      </c>
      <c r="U1675" t="str">
        <f t="shared" si="134"/>
        <v>pop</v>
      </c>
    </row>
    <row r="1676" spans="1:21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tr">
        <f t="shared" si="130"/>
        <v>successful</v>
      </c>
      <c r="G1676" s="4" t="s">
        <v>8219</v>
      </c>
      <c r="H1676" s="4" t="s">
        <v>8224</v>
      </c>
      <c r="I1676" s="4" t="s">
        <v>8246</v>
      </c>
      <c r="J1676" s="4">
        <v>1471503540</v>
      </c>
      <c r="K1676" s="13">
        <f t="shared" si="131"/>
        <v>42600.124305555561</v>
      </c>
      <c r="L1676" s="4">
        <v>1468852306</v>
      </c>
      <c r="M1676" s="13">
        <f t="shared" si="132"/>
        <v>42569.438726851855</v>
      </c>
      <c r="N1676" s="4" t="b">
        <v>0</v>
      </c>
      <c r="O1676" s="4">
        <v>113</v>
      </c>
      <c r="P1676" s="4" t="b">
        <v>1</v>
      </c>
      <c r="Q1676" s="4" t="s">
        <v>8292</v>
      </c>
      <c r="R1676" s="17">
        <f>E1676/D1676*100</f>
        <v>201.7</v>
      </c>
      <c r="S1676">
        <f>AVERAGEIF(O:O,O1676,E:E)</f>
        <v>12470.146666666667</v>
      </c>
      <c r="T1676" t="str">
        <f t="shared" si="133"/>
        <v>music</v>
      </c>
      <c r="U1676" t="str">
        <f t="shared" si="134"/>
        <v>pop</v>
      </c>
    </row>
    <row r="1677" spans="1:21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tr">
        <f t="shared" si="130"/>
        <v>successful</v>
      </c>
      <c r="G1677" s="4" t="s">
        <v>8219</v>
      </c>
      <c r="H1677" s="4" t="s">
        <v>8224</v>
      </c>
      <c r="I1677" s="4" t="s">
        <v>8246</v>
      </c>
      <c r="J1677" s="4">
        <v>1318802580</v>
      </c>
      <c r="K1677" s="13">
        <f t="shared" si="131"/>
        <v>40832.752083333333</v>
      </c>
      <c r="L1677" s="4">
        <v>1316194540</v>
      </c>
      <c r="M1677" s="13">
        <f t="shared" si="132"/>
        <v>40802.566435185188</v>
      </c>
      <c r="N1677" s="4" t="b">
        <v>0</v>
      </c>
      <c r="O1677" s="4">
        <v>34</v>
      </c>
      <c r="P1677" s="4" t="b">
        <v>1</v>
      </c>
      <c r="Q1677" s="4" t="s">
        <v>8292</v>
      </c>
      <c r="R1677" s="17">
        <f>E1677/D1677*100</f>
        <v>137.416</v>
      </c>
      <c r="S1677">
        <f>AVERAGEIF(O:O,O1677,E:E)</f>
        <v>3216.0669696969699</v>
      </c>
      <c r="T1677" t="str">
        <f t="shared" si="133"/>
        <v>music</v>
      </c>
      <c r="U1677" t="str">
        <f t="shared" si="134"/>
        <v>pop</v>
      </c>
    </row>
    <row r="1678" spans="1:21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tr">
        <f t="shared" si="130"/>
        <v>successful</v>
      </c>
      <c r="G1678" s="4" t="s">
        <v>8219</v>
      </c>
      <c r="H1678" s="4" t="s">
        <v>8224</v>
      </c>
      <c r="I1678" s="4" t="s">
        <v>8246</v>
      </c>
      <c r="J1678" s="4">
        <v>1334980740</v>
      </c>
      <c r="K1678" s="13">
        <f t="shared" si="131"/>
        <v>41019.999305555561</v>
      </c>
      <c r="L1678" s="4">
        <v>1330968347</v>
      </c>
      <c r="M1678" s="13">
        <f t="shared" si="132"/>
        <v>40973.559571759266</v>
      </c>
      <c r="N1678" s="4" t="b">
        <v>0</v>
      </c>
      <c r="O1678" s="4">
        <v>42</v>
      </c>
      <c r="P1678" s="4" t="b">
        <v>1</v>
      </c>
      <c r="Q1678" s="4" t="s">
        <v>8292</v>
      </c>
      <c r="R1678" s="17">
        <f>E1678/D1678*100</f>
        <v>115.33333333333333</v>
      </c>
      <c r="S1678">
        <f>AVERAGEIF(O:O,O1678,E:E)</f>
        <v>2399.1906250000002</v>
      </c>
      <c r="T1678" t="str">
        <f t="shared" si="133"/>
        <v>music</v>
      </c>
      <c r="U1678" t="str">
        <f t="shared" si="134"/>
        <v>pop</v>
      </c>
    </row>
    <row r="1679" spans="1:21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tr">
        <f t="shared" si="130"/>
        <v>successful</v>
      </c>
      <c r="G1679" s="4" t="s">
        <v>8219</v>
      </c>
      <c r="H1679" s="4" t="s">
        <v>8227</v>
      </c>
      <c r="I1679" s="4" t="s">
        <v>8249</v>
      </c>
      <c r="J1679" s="4">
        <v>1460786340</v>
      </c>
      <c r="K1679" s="13">
        <f t="shared" si="131"/>
        <v>42476.082638888889</v>
      </c>
      <c r="L1679" s="4">
        <v>1455615976</v>
      </c>
      <c r="M1679" s="13">
        <f t="shared" si="132"/>
        <v>42416.240462962967</v>
      </c>
      <c r="N1679" s="4" t="b">
        <v>0</v>
      </c>
      <c r="O1679" s="4">
        <v>42</v>
      </c>
      <c r="P1679" s="4" t="b">
        <v>1</v>
      </c>
      <c r="Q1679" s="4" t="s">
        <v>8292</v>
      </c>
      <c r="R1679" s="17">
        <f>E1679/D1679*100</f>
        <v>111.66666666666667</v>
      </c>
      <c r="S1679">
        <f>AVERAGEIF(O:O,O1679,E:E)</f>
        <v>2399.1906250000002</v>
      </c>
      <c r="T1679" t="str">
        <f t="shared" si="133"/>
        <v>music</v>
      </c>
      <c r="U1679" t="str">
        <f t="shared" si="134"/>
        <v>pop</v>
      </c>
    </row>
    <row r="1680" spans="1:21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tr">
        <f t="shared" si="130"/>
        <v>successful</v>
      </c>
      <c r="G1680" s="4" t="s">
        <v>8219</v>
      </c>
      <c r="H1680" s="4" t="s">
        <v>8224</v>
      </c>
      <c r="I1680" s="4" t="s">
        <v>8246</v>
      </c>
      <c r="J1680" s="4">
        <v>1391718671</v>
      </c>
      <c r="K1680" s="13">
        <f t="shared" si="131"/>
        <v>41676.688321759262</v>
      </c>
      <c r="L1680" s="4">
        <v>1390509071</v>
      </c>
      <c r="M1680" s="13">
        <f t="shared" si="132"/>
        <v>41662.688321759262</v>
      </c>
      <c r="N1680" s="4" t="b">
        <v>0</v>
      </c>
      <c r="O1680" s="4">
        <v>49</v>
      </c>
      <c r="P1680" s="4" t="b">
        <v>1</v>
      </c>
      <c r="Q1680" s="4" t="s">
        <v>8292</v>
      </c>
      <c r="R1680" s="17">
        <f>E1680/D1680*100</f>
        <v>118.39999999999999</v>
      </c>
      <c r="S1680">
        <f>AVERAGEIF(O:O,O1680,E:E)</f>
        <v>2909.8</v>
      </c>
      <c r="T1680" t="str">
        <f t="shared" si="133"/>
        <v>music</v>
      </c>
      <c r="U1680" t="str">
        <f t="shared" si="134"/>
        <v>pop</v>
      </c>
    </row>
    <row r="1681" spans="1:21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tr">
        <f t="shared" si="130"/>
        <v>successful</v>
      </c>
      <c r="G1681" s="4" t="s">
        <v>8219</v>
      </c>
      <c r="H1681" s="4" t="s">
        <v>8224</v>
      </c>
      <c r="I1681" s="4" t="s">
        <v>8246</v>
      </c>
      <c r="J1681" s="4">
        <v>1311298745</v>
      </c>
      <c r="K1681" s="13">
        <f t="shared" si="131"/>
        <v>40745.902141203704</v>
      </c>
      <c r="L1681" s="4">
        <v>1309311545</v>
      </c>
      <c r="M1681" s="13">
        <f t="shared" si="132"/>
        <v>40722.902141203704</v>
      </c>
      <c r="N1681" s="4" t="b">
        <v>0</v>
      </c>
      <c r="O1681" s="4">
        <v>56</v>
      </c>
      <c r="P1681" s="4" t="b">
        <v>1</v>
      </c>
      <c r="Q1681" s="4" t="s">
        <v>8292</v>
      </c>
      <c r="R1681" s="17">
        <f>E1681/D1681*100</f>
        <v>175</v>
      </c>
      <c r="S1681">
        <f>AVERAGEIF(O:O,O1681,E:E)</f>
        <v>4556.6774999999998</v>
      </c>
      <c r="T1681" t="str">
        <f t="shared" si="133"/>
        <v>music</v>
      </c>
      <c r="U1681" t="str">
        <f t="shared" si="134"/>
        <v>pop</v>
      </c>
    </row>
    <row r="1682" spans="1:21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tr">
        <f t="shared" si="130"/>
        <v>successful</v>
      </c>
      <c r="G1682" s="4" t="s">
        <v>8219</v>
      </c>
      <c r="H1682" s="4" t="s">
        <v>8224</v>
      </c>
      <c r="I1682" s="4" t="s">
        <v>8246</v>
      </c>
      <c r="J1682" s="4">
        <v>1405188667</v>
      </c>
      <c r="K1682" s="13">
        <f t="shared" si="131"/>
        <v>41832.591053240743</v>
      </c>
      <c r="L1682" s="4">
        <v>1402596667</v>
      </c>
      <c r="M1682" s="13">
        <f t="shared" si="132"/>
        <v>41802.591053240743</v>
      </c>
      <c r="N1682" s="4" t="b">
        <v>0</v>
      </c>
      <c r="O1682" s="4">
        <v>25</v>
      </c>
      <c r="P1682" s="4" t="b">
        <v>1</v>
      </c>
      <c r="Q1682" s="4" t="s">
        <v>8292</v>
      </c>
      <c r="R1682" s="17">
        <f>E1682/D1682*100</f>
        <v>117.5</v>
      </c>
      <c r="S1682">
        <f>AVERAGEIF(O:O,O1682,E:E)</f>
        <v>1634.83275</v>
      </c>
      <c r="T1682" t="str">
        <f t="shared" si="133"/>
        <v>music</v>
      </c>
      <c r="U1682" t="str">
        <f t="shared" si="134"/>
        <v>pop</v>
      </c>
    </row>
    <row r="1683" spans="1:21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tr">
        <f t="shared" si="130"/>
        <v>successful</v>
      </c>
      <c r="G1683" s="4" t="s">
        <v>8222</v>
      </c>
      <c r="H1683" s="4" t="s">
        <v>8224</v>
      </c>
      <c r="I1683" s="4" t="s">
        <v>8246</v>
      </c>
      <c r="J1683" s="4">
        <v>1490752800</v>
      </c>
      <c r="K1683" s="13">
        <f t="shared" si="131"/>
        <v>42822.916666666664</v>
      </c>
      <c r="L1683" s="4">
        <v>1486522484</v>
      </c>
      <c r="M1683" s="13">
        <f t="shared" si="132"/>
        <v>42773.954675925932</v>
      </c>
      <c r="N1683" s="4" t="b">
        <v>0</v>
      </c>
      <c r="O1683" s="4">
        <v>884</v>
      </c>
      <c r="P1683" s="4" t="b">
        <v>0</v>
      </c>
      <c r="Q1683" s="4" t="s">
        <v>8293</v>
      </c>
      <c r="R1683" s="17">
        <f>E1683/D1683*100</f>
        <v>101.42212307692309</v>
      </c>
      <c r="S1683">
        <f>AVERAGEIF(O:O,O1683,E:E)</f>
        <v>65924.38</v>
      </c>
      <c r="T1683" t="str">
        <f t="shared" si="133"/>
        <v>music</v>
      </c>
      <c r="U1683" t="str">
        <f t="shared" si="134"/>
        <v>faith</v>
      </c>
    </row>
    <row r="1684" spans="1:21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b">
        <f t="shared" si="130"/>
        <v>0</v>
      </c>
      <c r="G1684" s="4" t="s">
        <v>8222</v>
      </c>
      <c r="H1684" s="4" t="s">
        <v>8224</v>
      </c>
      <c r="I1684" s="4" t="s">
        <v>8246</v>
      </c>
      <c r="J1684" s="4">
        <v>1492142860</v>
      </c>
      <c r="K1684" s="13">
        <f t="shared" si="131"/>
        <v>42839.005324074074</v>
      </c>
      <c r="L1684" s="4">
        <v>1486962460</v>
      </c>
      <c r="M1684" s="13">
        <f t="shared" si="132"/>
        <v>42779.046990740746</v>
      </c>
      <c r="N1684" s="4" t="b">
        <v>0</v>
      </c>
      <c r="O1684" s="4">
        <v>0</v>
      </c>
      <c r="P1684" s="4" t="b">
        <v>0</v>
      </c>
      <c r="Q1684" s="4" t="s">
        <v>8293</v>
      </c>
      <c r="R1684" s="17">
        <f>E1684/D1684*100</f>
        <v>0</v>
      </c>
      <c r="S1684">
        <f>AVERAGEIF(O:O,O1684,E:E)</f>
        <v>0</v>
      </c>
      <c r="T1684" t="str">
        <f t="shared" si="133"/>
        <v>music</v>
      </c>
      <c r="U1684" t="str">
        <f t="shared" si="134"/>
        <v>faith</v>
      </c>
    </row>
    <row r="1685" spans="1:21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b">
        <f t="shared" si="130"/>
        <v>0</v>
      </c>
      <c r="G1685" s="4" t="s">
        <v>8222</v>
      </c>
      <c r="H1685" s="4" t="s">
        <v>8230</v>
      </c>
      <c r="I1685" s="4" t="s">
        <v>8249</v>
      </c>
      <c r="J1685" s="4">
        <v>1491590738</v>
      </c>
      <c r="K1685" s="13">
        <f t="shared" si="131"/>
        <v>42832.615023148152</v>
      </c>
      <c r="L1685" s="4">
        <v>1489517138</v>
      </c>
      <c r="M1685" s="13">
        <f t="shared" si="132"/>
        <v>42808.615023148152</v>
      </c>
      <c r="N1685" s="4" t="b">
        <v>0</v>
      </c>
      <c r="O1685" s="4">
        <v>10</v>
      </c>
      <c r="P1685" s="4" t="b">
        <v>0</v>
      </c>
      <c r="Q1685" s="4" t="s">
        <v>8293</v>
      </c>
      <c r="R1685" s="17">
        <f>E1685/D1685*100</f>
        <v>21.714285714285715</v>
      </c>
      <c r="S1685">
        <f>AVERAGEIF(O:O,O1685,E:E)</f>
        <v>842.98978723404264</v>
      </c>
      <c r="T1685" t="str">
        <f t="shared" si="133"/>
        <v>music</v>
      </c>
      <c r="U1685" t="str">
        <f t="shared" si="134"/>
        <v>faith</v>
      </c>
    </row>
    <row r="1686" spans="1:21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tr">
        <f t="shared" si="130"/>
        <v>successful</v>
      </c>
      <c r="G1686" s="4" t="s">
        <v>8222</v>
      </c>
      <c r="H1686" s="4" t="s">
        <v>8224</v>
      </c>
      <c r="I1686" s="4" t="s">
        <v>8246</v>
      </c>
      <c r="J1686" s="4">
        <v>1489775641</v>
      </c>
      <c r="K1686" s="13">
        <f t="shared" si="131"/>
        <v>42811.606956018521</v>
      </c>
      <c r="L1686" s="4">
        <v>1487360041</v>
      </c>
      <c r="M1686" s="13">
        <f t="shared" si="132"/>
        <v>42783.648622685192</v>
      </c>
      <c r="N1686" s="4" t="b">
        <v>0</v>
      </c>
      <c r="O1686" s="4">
        <v>101</v>
      </c>
      <c r="P1686" s="4" t="b">
        <v>0</v>
      </c>
      <c r="Q1686" s="4" t="s">
        <v>8293</v>
      </c>
      <c r="R1686" s="17">
        <f>E1686/D1686*100</f>
        <v>109.125</v>
      </c>
      <c r="S1686">
        <f>AVERAGEIF(O:O,O1686,E:E)</f>
        <v>11721.333333333334</v>
      </c>
      <c r="T1686" t="str">
        <f t="shared" si="133"/>
        <v>music</v>
      </c>
      <c r="U1686" t="str">
        <f t="shared" si="134"/>
        <v>faith</v>
      </c>
    </row>
    <row r="1687" spans="1:21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tr">
        <f t="shared" si="130"/>
        <v>successful</v>
      </c>
      <c r="G1687" s="4" t="s">
        <v>8222</v>
      </c>
      <c r="H1687" s="4" t="s">
        <v>8224</v>
      </c>
      <c r="I1687" s="4" t="s">
        <v>8246</v>
      </c>
      <c r="J1687" s="4">
        <v>1490331623</v>
      </c>
      <c r="K1687" s="13">
        <f t="shared" si="131"/>
        <v>42818.041932870372</v>
      </c>
      <c r="L1687" s="4">
        <v>1487743223</v>
      </c>
      <c r="M1687" s="13">
        <f t="shared" si="132"/>
        <v>42788.083599537036</v>
      </c>
      <c r="N1687" s="4" t="b">
        <v>0</v>
      </c>
      <c r="O1687" s="4">
        <v>15</v>
      </c>
      <c r="P1687" s="4" t="b">
        <v>0</v>
      </c>
      <c r="Q1687" s="4" t="s">
        <v>8293</v>
      </c>
      <c r="R1687" s="17">
        <f>E1687/D1687*100</f>
        <v>102.85714285714285</v>
      </c>
      <c r="S1687">
        <f>AVERAGEIF(O:O,O1687,E:E)</f>
        <v>2424.782608695652</v>
      </c>
      <c r="T1687" t="str">
        <f t="shared" si="133"/>
        <v>music</v>
      </c>
      <c r="U1687" t="str">
        <f t="shared" si="134"/>
        <v>faith</v>
      </c>
    </row>
    <row r="1688" spans="1:21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b">
        <f t="shared" si="130"/>
        <v>0</v>
      </c>
      <c r="G1688" s="4" t="s">
        <v>8222</v>
      </c>
      <c r="H1688" s="4" t="s">
        <v>8229</v>
      </c>
      <c r="I1688" s="4" t="s">
        <v>8251</v>
      </c>
      <c r="J1688" s="4">
        <v>1493320519</v>
      </c>
      <c r="K1688" s="13">
        <f t="shared" si="131"/>
        <v>42852.635636574072</v>
      </c>
      <c r="L1688" s="4">
        <v>1488140119</v>
      </c>
      <c r="M1688" s="13">
        <f t="shared" si="132"/>
        <v>42792.677303240744</v>
      </c>
      <c r="N1688" s="4" t="b">
        <v>0</v>
      </c>
      <c r="O1688" s="4">
        <v>1</v>
      </c>
      <c r="P1688" s="4" t="b">
        <v>0</v>
      </c>
      <c r="Q1688" s="4" t="s">
        <v>8293</v>
      </c>
      <c r="R1688" s="17">
        <f>E1688/D1688*100</f>
        <v>0.36</v>
      </c>
      <c r="S1688">
        <f>AVERAGEIF(O:O,O1688,E:E)</f>
        <v>50.223295454545458</v>
      </c>
      <c r="T1688" t="str">
        <f t="shared" si="133"/>
        <v>music</v>
      </c>
      <c r="U1688" t="str">
        <f t="shared" si="134"/>
        <v>faith</v>
      </c>
    </row>
    <row r="1689" spans="1:21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b">
        <f t="shared" si="130"/>
        <v>0</v>
      </c>
      <c r="G1689" s="4" t="s">
        <v>8222</v>
      </c>
      <c r="H1689" s="4" t="s">
        <v>8224</v>
      </c>
      <c r="I1689" s="4" t="s">
        <v>8246</v>
      </c>
      <c r="J1689" s="4">
        <v>1491855300</v>
      </c>
      <c r="K1689" s="13">
        <f t="shared" si="131"/>
        <v>42835.677083333336</v>
      </c>
      <c r="L1689" s="4">
        <v>1488935245</v>
      </c>
      <c r="M1689" s="13">
        <f t="shared" si="132"/>
        <v>42801.880150462966</v>
      </c>
      <c r="N1689" s="4" t="b">
        <v>0</v>
      </c>
      <c r="O1689" s="4">
        <v>39</v>
      </c>
      <c r="P1689" s="4" t="b">
        <v>0</v>
      </c>
      <c r="Q1689" s="4" t="s">
        <v>8293</v>
      </c>
      <c r="R1689" s="17">
        <f>E1689/D1689*100</f>
        <v>31.25</v>
      </c>
      <c r="S1689">
        <f>AVERAGEIF(O:O,O1689,E:E)</f>
        <v>2905.058</v>
      </c>
      <c r="T1689" t="str">
        <f t="shared" si="133"/>
        <v>music</v>
      </c>
      <c r="U1689" t="str">
        <f t="shared" si="134"/>
        <v>faith</v>
      </c>
    </row>
    <row r="1690" spans="1:21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b">
        <f t="shared" si="130"/>
        <v>0</v>
      </c>
      <c r="G1690" s="4" t="s">
        <v>8222</v>
      </c>
      <c r="H1690" s="4" t="s">
        <v>8224</v>
      </c>
      <c r="I1690" s="4" t="s">
        <v>8246</v>
      </c>
      <c r="J1690" s="4">
        <v>1491738594</v>
      </c>
      <c r="K1690" s="13">
        <f t="shared" si="131"/>
        <v>42834.326319444452</v>
      </c>
      <c r="L1690" s="4">
        <v>1489150194</v>
      </c>
      <c r="M1690" s="13">
        <f t="shared" si="132"/>
        <v>42804.367986111109</v>
      </c>
      <c r="N1690" s="4" t="b">
        <v>0</v>
      </c>
      <c r="O1690" s="4">
        <v>7</v>
      </c>
      <c r="P1690" s="4" t="b">
        <v>0</v>
      </c>
      <c r="Q1690" s="4" t="s">
        <v>8293</v>
      </c>
      <c r="R1690" s="17">
        <f>E1690/D1690*100</f>
        <v>44.3</v>
      </c>
      <c r="S1690">
        <f>AVERAGEIF(O:O,O1690,E:E)</f>
        <v>705.95522388059703</v>
      </c>
      <c r="T1690" t="str">
        <f t="shared" si="133"/>
        <v>music</v>
      </c>
      <c r="U1690" t="str">
        <f t="shared" si="134"/>
        <v>faith</v>
      </c>
    </row>
    <row r="1691" spans="1:21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tr">
        <f t="shared" si="130"/>
        <v>successful</v>
      </c>
      <c r="G1691" s="4" t="s">
        <v>8222</v>
      </c>
      <c r="H1691" s="4" t="s">
        <v>8224</v>
      </c>
      <c r="I1691" s="4" t="s">
        <v>8246</v>
      </c>
      <c r="J1691" s="4">
        <v>1489700230</v>
      </c>
      <c r="K1691" s="13">
        <f t="shared" si="131"/>
        <v>42810.734143518523</v>
      </c>
      <c r="L1691" s="4">
        <v>1487111830</v>
      </c>
      <c r="M1691" s="13">
        <f t="shared" si="132"/>
        <v>42780.775810185187</v>
      </c>
      <c r="N1691" s="4" t="b">
        <v>0</v>
      </c>
      <c r="O1691" s="4">
        <v>14</v>
      </c>
      <c r="P1691" s="4" t="b">
        <v>0</v>
      </c>
      <c r="Q1691" s="4" t="s">
        <v>8293</v>
      </c>
      <c r="R1691" s="17">
        <f>E1691/D1691*100</f>
        <v>100</v>
      </c>
      <c r="S1691">
        <f>AVERAGEIF(O:O,O1691,E:E)</f>
        <v>1006.2454545454545</v>
      </c>
      <c r="T1691" t="str">
        <f t="shared" si="133"/>
        <v>music</v>
      </c>
      <c r="U1691" t="str">
        <f t="shared" si="134"/>
        <v>faith</v>
      </c>
    </row>
    <row r="1692" spans="1:21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b">
        <f t="shared" si="130"/>
        <v>0</v>
      </c>
      <c r="G1692" s="4" t="s">
        <v>8222</v>
      </c>
      <c r="H1692" s="4" t="s">
        <v>8224</v>
      </c>
      <c r="I1692" s="4" t="s">
        <v>8246</v>
      </c>
      <c r="J1692" s="4">
        <v>1491470442</v>
      </c>
      <c r="K1692" s="13">
        <f t="shared" si="131"/>
        <v>42831.222708333335</v>
      </c>
      <c r="L1692" s="4">
        <v>1488882042</v>
      </c>
      <c r="M1692" s="13">
        <f t="shared" si="132"/>
        <v>42801.264375000006</v>
      </c>
      <c r="N1692" s="4" t="b">
        <v>0</v>
      </c>
      <c r="O1692" s="4">
        <v>11</v>
      </c>
      <c r="P1692" s="4" t="b">
        <v>0</v>
      </c>
      <c r="Q1692" s="4" t="s">
        <v>8293</v>
      </c>
      <c r="R1692" s="17">
        <f>E1692/D1692*100</f>
        <v>25.4</v>
      </c>
      <c r="S1692">
        <f>AVERAGEIF(O:O,O1692,E:E)</f>
        <v>1461.2</v>
      </c>
      <c r="T1692" t="str">
        <f t="shared" si="133"/>
        <v>music</v>
      </c>
      <c r="U1692" t="str">
        <f t="shared" si="134"/>
        <v>faith</v>
      </c>
    </row>
    <row r="1693" spans="1:21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b">
        <f t="shared" si="130"/>
        <v>0</v>
      </c>
      <c r="G1693" s="4" t="s">
        <v>8222</v>
      </c>
      <c r="H1693" s="4" t="s">
        <v>8224</v>
      </c>
      <c r="I1693" s="4" t="s">
        <v>8246</v>
      </c>
      <c r="J1693" s="4">
        <v>1491181200</v>
      </c>
      <c r="K1693" s="13">
        <f t="shared" si="131"/>
        <v>42827.875000000007</v>
      </c>
      <c r="L1693" s="4">
        <v>1488387008</v>
      </c>
      <c r="M1693" s="13">
        <f t="shared" si="132"/>
        <v>42795.534814814811</v>
      </c>
      <c r="N1693" s="4" t="b">
        <v>0</v>
      </c>
      <c r="O1693" s="4">
        <v>38</v>
      </c>
      <c r="P1693" s="4" t="b">
        <v>0</v>
      </c>
      <c r="Q1693" s="4" t="s">
        <v>8293</v>
      </c>
      <c r="R1693" s="17">
        <f>E1693/D1693*100</f>
        <v>33.473333333333329</v>
      </c>
      <c r="S1693">
        <f>AVERAGEIF(O:O,O1693,E:E)</f>
        <v>2935.7157894736843</v>
      </c>
      <c r="T1693" t="str">
        <f t="shared" si="133"/>
        <v>music</v>
      </c>
      <c r="U1693" t="str">
        <f t="shared" si="134"/>
        <v>faith</v>
      </c>
    </row>
    <row r="1694" spans="1:21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b">
        <f t="shared" si="130"/>
        <v>0</v>
      </c>
      <c r="G1694" s="4" t="s">
        <v>8222</v>
      </c>
      <c r="H1694" s="4" t="s">
        <v>8224</v>
      </c>
      <c r="I1694" s="4" t="s">
        <v>8246</v>
      </c>
      <c r="J1694" s="4">
        <v>1490572740</v>
      </c>
      <c r="K1694" s="13">
        <f t="shared" si="131"/>
        <v>42820.832638888889</v>
      </c>
      <c r="L1694" s="4">
        <v>1487734667</v>
      </c>
      <c r="M1694" s="13">
        <f t="shared" si="132"/>
        <v>42787.984571759262</v>
      </c>
      <c r="N1694" s="4" t="b">
        <v>0</v>
      </c>
      <c r="O1694" s="4">
        <v>15</v>
      </c>
      <c r="P1694" s="4" t="b">
        <v>0</v>
      </c>
      <c r="Q1694" s="4" t="s">
        <v>8293</v>
      </c>
      <c r="R1694" s="17">
        <f>E1694/D1694*100</f>
        <v>47.8</v>
      </c>
      <c r="S1694">
        <f>AVERAGEIF(O:O,O1694,E:E)</f>
        <v>2424.782608695652</v>
      </c>
      <c r="T1694" t="str">
        <f t="shared" si="133"/>
        <v>music</v>
      </c>
      <c r="U1694" t="str">
        <f t="shared" si="134"/>
        <v>faith</v>
      </c>
    </row>
    <row r="1695" spans="1:21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b">
        <f t="shared" si="130"/>
        <v>0</v>
      </c>
      <c r="G1695" s="4" t="s">
        <v>8222</v>
      </c>
      <c r="H1695" s="4" t="s">
        <v>8225</v>
      </c>
      <c r="I1695" s="4" t="s">
        <v>8247</v>
      </c>
      <c r="J1695" s="4">
        <v>1491768000</v>
      </c>
      <c r="K1695" s="13">
        <f t="shared" si="131"/>
        <v>42834.666666666664</v>
      </c>
      <c r="L1695" s="4">
        <v>1489097112</v>
      </c>
      <c r="M1695" s="13">
        <f t="shared" si="132"/>
        <v>42803.753611111119</v>
      </c>
      <c r="N1695" s="4" t="b">
        <v>0</v>
      </c>
      <c r="O1695" s="4">
        <v>8</v>
      </c>
      <c r="P1695" s="4" t="b">
        <v>0</v>
      </c>
      <c r="Q1695" s="4" t="s">
        <v>8293</v>
      </c>
      <c r="R1695" s="17">
        <f>E1695/D1695*100</f>
        <v>9.3333333333333339</v>
      </c>
      <c r="S1695">
        <f>AVERAGEIF(O:O,O1695,E:E)</f>
        <v>570.671875</v>
      </c>
      <c r="T1695" t="str">
        <f t="shared" si="133"/>
        <v>music</v>
      </c>
      <c r="U1695" t="str">
        <f t="shared" si="134"/>
        <v>faith</v>
      </c>
    </row>
    <row r="1696" spans="1:21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b">
        <f t="shared" si="130"/>
        <v>0</v>
      </c>
      <c r="G1696" s="4" t="s">
        <v>8222</v>
      </c>
      <c r="H1696" s="4" t="s">
        <v>8224</v>
      </c>
      <c r="I1696" s="4" t="s">
        <v>8246</v>
      </c>
      <c r="J1696" s="4">
        <v>1490589360</v>
      </c>
      <c r="K1696" s="13">
        <f t="shared" si="131"/>
        <v>42821.025000000001</v>
      </c>
      <c r="L1696" s="4">
        <v>1488038674</v>
      </c>
      <c r="M1696" s="13">
        <f t="shared" si="132"/>
        <v>42791.503171296303</v>
      </c>
      <c r="N1696" s="4" t="b">
        <v>0</v>
      </c>
      <c r="O1696" s="4">
        <v>1</v>
      </c>
      <c r="P1696" s="4" t="b">
        <v>0</v>
      </c>
      <c r="Q1696" s="4" t="s">
        <v>8293</v>
      </c>
      <c r="R1696" s="17">
        <f>E1696/D1696*100</f>
        <v>0.05</v>
      </c>
      <c r="S1696">
        <f>AVERAGEIF(O:O,O1696,E:E)</f>
        <v>50.223295454545458</v>
      </c>
      <c r="T1696" t="str">
        <f t="shared" si="133"/>
        <v>music</v>
      </c>
      <c r="U1696" t="str">
        <f t="shared" si="134"/>
        <v>faith</v>
      </c>
    </row>
    <row r="1697" spans="1:21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b">
        <f t="shared" si="130"/>
        <v>0</v>
      </c>
      <c r="G1697" s="4" t="s">
        <v>8222</v>
      </c>
      <c r="H1697" s="4" t="s">
        <v>8224</v>
      </c>
      <c r="I1697" s="4" t="s">
        <v>8246</v>
      </c>
      <c r="J1697" s="4">
        <v>1491786000</v>
      </c>
      <c r="K1697" s="13">
        <f t="shared" si="131"/>
        <v>42834.875000000007</v>
      </c>
      <c r="L1697" s="4">
        <v>1488847514</v>
      </c>
      <c r="M1697" s="13">
        <f t="shared" si="132"/>
        <v>42800.864745370374</v>
      </c>
      <c r="N1697" s="4" t="b">
        <v>0</v>
      </c>
      <c r="O1697" s="4">
        <v>23</v>
      </c>
      <c r="P1697" s="4" t="b">
        <v>0</v>
      </c>
      <c r="Q1697" s="4" t="s">
        <v>8293</v>
      </c>
      <c r="R1697" s="17">
        <f>E1697/D1697*100</f>
        <v>11.708333333333334</v>
      </c>
      <c r="S1697">
        <f>AVERAGEIF(O:O,O1697,E:E)</f>
        <v>2210.1433333333334</v>
      </c>
      <c r="T1697" t="str">
        <f t="shared" si="133"/>
        <v>music</v>
      </c>
      <c r="U1697" t="str">
        <f t="shared" si="134"/>
        <v>faith</v>
      </c>
    </row>
    <row r="1698" spans="1:21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b">
        <f t="shared" si="130"/>
        <v>0</v>
      </c>
      <c r="G1698" s="4" t="s">
        <v>8222</v>
      </c>
      <c r="H1698" s="4" t="s">
        <v>8224</v>
      </c>
      <c r="I1698" s="4" t="s">
        <v>8246</v>
      </c>
      <c r="J1698" s="4">
        <v>1491007211</v>
      </c>
      <c r="K1698" s="13">
        <f t="shared" si="131"/>
        <v>42825.861238425925</v>
      </c>
      <c r="L1698" s="4">
        <v>1488418811</v>
      </c>
      <c r="M1698" s="13">
        <f t="shared" si="132"/>
        <v>42795.902905092596</v>
      </c>
      <c r="N1698" s="4" t="b">
        <v>0</v>
      </c>
      <c r="O1698" s="4">
        <v>0</v>
      </c>
      <c r="P1698" s="4" t="b">
        <v>0</v>
      </c>
      <c r="Q1698" s="4" t="s">
        <v>8293</v>
      </c>
      <c r="R1698" s="17">
        <f>E1698/D1698*100</f>
        <v>0</v>
      </c>
      <c r="S1698">
        <f>AVERAGEIF(O:O,O1698,E:E)</f>
        <v>0</v>
      </c>
      <c r="T1698" t="str">
        <f t="shared" si="133"/>
        <v>music</v>
      </c>
      <c r="U1698" t="str">
        <f t="shared" si="134"/>
        <v>faith</v>
      </c>
    </row>
    <row r="1699" spans="1:21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b">
        <f t="shared" si="130"/>
        <v>0</v>
      </c>
      <c r="G1699" s="4" t="s">
        <v>8222</v>
      </c>
      <c r="H1699" s="4" t="s">
        <v>8224</v>
      </c>
      <c r="I1699" s="4" t="s">
        <v>8246</v>
      </c>
      <c r="J1699" s="4">
        <v>1491781648</v>
      </c>
      <c r="K1699" s="13">
        <f t="shared" si="131"/>
        <v>42834.824629629635</v>
      </c>
      <c r="L1699" s="4">
        <v>1489193248</v>
      </c>
      <c r="M1699" s="13">
        <f t="shared" si="132"/>
        <v>42804.866296296292</v>
      </c>
      <c r="N1699" s="4" t="b">
        <v>0</v>
      </c>
      <c r="O1699" s="4">
        <v>22</v>
      </c>
      <c r="P1699" s="4" t="b">
        <v>0</v>
      </c>
      <c r="Q1699" s="4" t="s">
        <v>8293</v>
      </c>
      <c r="R1699" s="17">
        <f>E1699/D1699*100</f>
        <v>20.208000000000002</v>
      </c>
      <c r="S1699">
        <f>AVERAGEIF(O:O,O1699,E:E)</f>
        <v>1547.9137931034484</v>
      </c>
      <c r="T1699" t="str">
        <f t="shared" si="133"/>
        <v>music</v>
      </c>
      <c r="U1699" t="str">
        <f t="shared" si="134"/>
        <v>faith</v>
      </c>
    </row>
    <row r="1700" spans="1:21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b">
        <f t="shared" si="130"/>
        <v>0</v>
      </c>
      <c r="G1700" s="4" t="s">
        <v>8222</v>
      </c>
      <c r="H1700" s="4" t="s">
        <v>8224</v>
      </c>
      <c r="I1700" s="4" t="s">
        <v>8246</v>
      </c>
      <c r="J1700" s="4">
        <v>1490499180</v>
      </c>
      <c r="K1700" s="13">
        <f t="shared" si="131"/>
        <v>42819.981250000004</v>
      </c>
      <c r="L1700" s="4">
        <v>1488430760</v>
      </c>
      <c r="M1700" s="13">
        <f t="shared" si="132"/>
        <v>42796.041203703709</v>
      </c>
      <c r="N1700" s="4" t="b">
        <v>0</v>
      </c>
      <c r="O1700" s="4">
        <v>0</v>
      </c>
      <c r="P1700" s="4" t="b">
        <v>0</v>
      </c>
      <c r="Q1700" s="4" t="s">
        <v>8293</v>
      </c>
      <c r="R1700" s="17">
        <f>E1700/D1700*100</f>
        <v>0</v>
      </c>
      <c r="S1700">
        <f>AVERAGEIF(O:O,O1700,E:E)</f>
        <v>0</v>
      </c>
      <c r="T1700" t="str">
        <f t="shared" si="133"/>
        <v>music</v>
      </c>
      <c r="U1700" t="str">
        <f t="shared" si="134"/>
        <v>faith</v>
      </c>
    </row>
    <row r="1701" spans="1:21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b">
        <f t="shared" si="130"/>
        <v>0</v>
      </c>
      <c r="G1701" s="4" t="s">
        <v>8222</v>
      </c>
      <c r="H1701" s="4" t="s">
        <v>8224</v>
      </c>
      <c r="I1701" s="4" t="s">
        <v>8246</v>
      </c>
      <c r="J1701" s="4">
        <v>1491943445</v>
      </c>
      <c r="K1701" s="13">
        <f t="shared" si="131"/>
        <v>42836.697280092594</v>
      </c>
      <c r="L1701" s="4">
        <v>1489351445</v>
      </c>
      <c r="M1701" s="13">
        <f t="shared" si="132"/>
        <v>42806.697280092594</v>
      </c>
      <c r="N1701" s="4" t="b">
        <v>0</v>
      </c>
      <c r="O1701" s="4">
        <v>4</v>
      </c>
      <c r="P1701" s="4" t="b">
        <v>0</v>
      </c>
      <c r="Q1701" s="4" t="s">
        <v>8293</v>
      </c>
      <c r="R1701" s="17">
        <f>E1701/D1701*100</f>
        <v>4.2311459353574925</v>
      </c>
      <c r="S1701">
        <f>AVERAGEIF(O:O,O1701,E:E)</f>
        <v>227.77278688524589</v>
      </c>
      <c r="T1701" t="str">
        <f t="shared" si="133"/>
        <v>music</v>
      </c>
      <c r="U1701" t="str">
        <f t="shared" si="134"/>
        <v>faith</v>
      </c>
    </row>
    <row r="1702" spans="1:21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b">
        <f t="shared" si="130"/>
        <v>0</v>
      </c>
      <c r="G1702" s="4" t="s">
        <v>8222</v>
      </c>
      <c r="H1702" s="4" t="s">
        <v>8224</v>
      </c>
      <c r="I1702" s="4" t="s">
        <v>8246</v>
      </c>
      <c r="J1702" s="4">
        <v>1491019200</v>
      </c>
      <c r="K1702" s="13">
        <f t="shared" si="131"/>
        <v>42826.000000000007</v>
      </c>
      <c r="L1702" s="4">
        <v>1488418990</v>
      </c>
      <c r="M1702" s="13">
        <f t="shared" si="132"/>
        <v>42795.904976851853</v>
      </c>
      <c r="N1702" s="4" t="b">
        <v>0</v>
      </c>
      <c r="O1702" s="4">
        <v>79</v>
      </c>
      <c r="P1702" s="4" t="b">
        <v>0</v>
      </c>
      <c r="Q1702" s="4" t="s">
        <v>8293</v>
      </c>
      <c r="R1702" s="17">
        <f>E1702/D1702*100</f>
        <v>26.06</v>
      </c>
      <c r="S1702">
        <f>AVERAGEIF(O:O,O1702,E:E)</f>
        <v>5590.7553846153851</v>
      </c>
      <c r="T1702" t="str">
        <f t="shared" si="133"/>
        <v>music</v>
      </c>
      <c r="U1702" t="str">
        <f t="shared" si="134"/>
        <v>faith</v>
      </c>
    </row>
    <row r="1703" spans="1:21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b">
        <f t="shared" si="130"/>
        <v>0</v>
      </c>
      <c r="G1703" s="4" t="s">
        <v>8221</v>
      </c>
      <c r="H1703" s="4" t="s">
        <v>8224</v>
      </c>
      <c r="I1703" s="4" t="s">
        <v>8246</v>
      </c>
      <c r="J1703" s="4">
        <v>1421337405</v>
      </c>
      <c r="K1703" s="13">
        <f t="shared" si="131"/>
        <v>42019.497743055559</v>
      </c>
      <c r="L1703" s="4">
        <v>1418745405</v>
      </c>
      <c r="M1703" s="13">
        <f t="shared" si="132"/>
        <v>41989.497743055559</v>
      </c>
      <c r="N1703" s="4" t="b">
        <v>0</v>
      </c>
      <c r="O1703" s="4">
        <v>2</v>
      </c>
      <c r="P1703" s="4" t="b">
        <v>0</v>
      </c>
      <c r="Q1703" s="4" t="s">
        <v>8293</v>
      </c>
      <c r="R1703" s="17">
        <f>E1703/D1703*100</f>
        <v>0.19801980198019803</v>
      </c>
      <c r="S1703">
        <f>AVERAGEIF(O:O,O1703,E:E)</f>
        <v>91.389593023255813</v>
      </c>
      <c r="T1703" t="str">
        <f t="shared" si="133"/>
        <v>music</v>
      </c>
      <c r="U1703" t="str">
        <f t="shared" si="134"/>
        <v>faith</v>
      </c>
    </row>
    <row r="1704" spans="1:21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b">
        <f t="shared" si="130"/>
        <v>0</v>
      </c>
      <c r="G1704" s="4" t="s">
        <v>8221</v>
      </c>
      <c r="H1704" s="4" t="s">
        <v>8224</v>
      </c>
      <c r="I1704" s="4" t="s">
        <v>8246</v>
      </c>
      <c r="J1704" s="4">
        <v>1427745150</v>
      </c>
      <c r="K1704" s="13">
        <f t="shared" si="131"/>
        <v>42093.661458333336</v>
      </c>
      <c r="L1704" s="4">
        <v>1425156750</v>
      </c>
      <c r="M1704" s="13">
        <f t="shared" si="132"/>
        <v>42063.703125000007</v>
      </c>
      <c r="N1704" s="4" t="b">
        <v>0</v>
      </c>
      <c r="O1704" s="4">
        <v>1</v>
      </c>
      <c r="P1704" s="4" t="b">
        <v>0</v>
      </c>
      <c r="Q1704" s="4" t="s">
        <v>8293</v>
      </c>
      <c r="R1704" s="17">
        <f>E1704/D1704*100</f>
        <v>6.0606060606060606E-3</v>
      </c>
      <c r="S1704">
        <f>AVERAGEIF(O:O,O1704,E:E)</f>
        <v>50.223295454545458</v>
      </c>
      <c r="T1704" t="str">
        <f t="shared" si="133"/>
        <v>music</v>
      </c>
      <c r="U1704" t="str">
        <f t="shared" si="134"/>
        <v>faith</v>
      </c>
    </row>
    <row r="1705" spans="1:21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b">
        <f t="shared" si="130"/>
        <v>0</v>
      </c>
      <c r="G1705" s="4" t="s">
        <v>8221</v>
      </c>
      <c r="H1705" s="4" t="s">
        <v>8224</v>
      </c>
      <c r="I1705" s="4" t="s">
        <v>8246</v>
      </c>
      <c r="J1705" s="4">
        <v>1441003537</v>
      </c>
      <c r="K1705" s="13">
        <f t="shared" si="131"/>
        <v>42247.115011574082</v>
      </c>
      <c r="L1705" s="4">
        <v>1435819537</v>
      </c>
      <c r="M1705" s="13">
        <f t="shared" si="132"/>
        <v>42187.115011574082</v>
      </c>
      <c r="N1705" s="4" t="b">
        <v>0</v>
      </c>
      <c r="O1705" s="4">
        <v>2</v>
      </c>
      <c r="P1705" s="4" t="b">
        <v>0</v>
      </c>
      <c r="Q1705" s="4" t="s">
        <v>8293</v>
      </c>
      <c r="R1705" s="17">
        <f>E1705/D1705*100</f>
        <v>1.02</v>
      </c>
      <c r="S1705">
        <f>AVERAGEIF(O:O,O1705,E:E)</f>
        <v>91.389593023255813</v>
      </c>
      <c r="T1705" t="str">
        <f t="shared" si="133"/>
        <v>music</v>
      </c>
      <c r="U1705" t="str">
        <f t="shared" si="134"/>
        <v>faith</v>
      </c>
    </row>
    <row r="1706" spans="1:21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b">
        <f t="shared" si="130"/>
        <v>0</v>
      </c>
      <c r="G1706" s="4" t="s">
        <v>8221</v>
      </c>
      <c r="H1706" s="4" t="s">
        <v>8224</v>
      </c>
      <c r="I1706" s="4" t="s">
        <v>8246</v>
      </c>
      <c r="J1706" s="4">
        <v>1424056873</v>
      </c>
      <c r="K1706" s="13">
        <f t="shared" si="131"/>
        <v>42050.973067129635</v>
      </c>
      <c r="L1706" s="4">
        <v>1421464873</v>
      </c>
      <c r="M1706" s="13">
        <f t="shared" si="132"/>
        <v>42020.973067129635</v>
      </c>
      <c r="N1706" s="4" t="b">
        <v>0</v>
      </c>
      <c r="O1706" s="4">
        <v>11</v>
      </c>
      <c r="P1706" s="4" t="b">
        <v>0</v>
      </c>
      <c r="Q1706" s="4" t="s">
        <v>8293</v>
      </c>
      <c r="R1706" s="17">
        <f>E1706/D1706*100</f>
        <v>65.100000000000009</v>
      </c>
      <c r="S1706">
        <f>AVERAGEIF(O:O,O1706,E:E)</f>
        <v>1461.2</v>
      </c>
      <c r="T1706" t="str">
        <f t="shared" si="133"/>
        <v>music</v>
      </c>
      <c r="U1706" t="str">
        <f t="shared" si="134"/>
        <v>faith</v>
      </c>
    </row>
    <row r="1707" spans="1:21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b">
        <f t="shared" si="130"/>
        <v>0</v>
      </c>
      <c r="G1707" s="4" t="s">
        <v>8221</v>
      </c>
      <c r="H1707" s="4" t="s">
        <v>8224</v>
      </c>
      <c r="I1707" s="4" t="s">
        <v>8246</v>
      </c>
      <c r="J1707" s="4">
        <v>1441814400</v>
      </c>
      <c r="K1707" s="13">
        <f t="shared" si="131"/>
        <v>42256.500000000007</v>
      </c>
      <c r="L1707" s="4">
        <v>1440807846</v>
      </c>
      <c r="M1707" s="13">
        <f t="shared" si="132"/>
        <v>42244.850069444445</v>
      </c>
      <c r="N1707" s="4" t="b">
        <v>0</v>
      </c>
      <c r="O1707" s="4">
        <v>0</v>
      </c>
      <c r="P1707" s="4" t="b">
        <v>0</v>
      </c>
      <c r="Q1707" s="4" t="s">
        <v>8293</v>
      </c>
      <c r="R1707" s="17">
        <f>E1707/D1707*100</f>
        <v>0</v>
      </c>
      <c r="S1707">
        <f>AVERAGEIF(O:O,O1707,E:E)</f>
        <v>0</v>
      </c>
      <c r="T1707" t="str">
        <f t="shared" si="133"/>
        <v>music</v>
      </c>
      <c r="U1707" t="str">
        <f t="shared" si="134"/>
        <v>faith</v>
      </c>
    </row>
    <row r="1708" spans="1:21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b">
        <f t="shared" si="130"/>
        <v>0</v>
      </c>
      <c r="G1708" s="4" t="s">
        <v>8221</v>
      </c>
      <c r="H1708" s="4" t="s">
        <v>8236</v>
      </c>
      <c r="I1708" s="4" t="s">
        <v>8249</v>
      </c>
      <c r="J1708" s="4">
        <v>1440314472</v>
      </c>
      <c r="K1708" s="13">
        <f t="shared" si="131"/>
        <v>42239.139722222222</v>
      </c>
      <c r="L1708" s="4">
        <v>1435130472</v>
      </c>
      <c r="M1708" s="13">
        <f t="shared" si="132"/>
        <v>42179.139722222222</v>
      </c>
      <c r="N1708" s="4" t="b">
        <v>0</v>
      </c>
      <c r="O1708" s="4">
        <v>0</v>
      </c>
      <c r="P1708" s="4" t="b">
        <v>0</v>
      </c>
      <c r="Q1708" s="4" t="s">
        <v>8293</v>
      </c>
      <c r="R1708" s="17">
        <f>E1708/D1708*100</f>
        <v>0</v>
      </c>
      <c r="S1708">
        <f>AVERAGEIF(O:O,O1708,E:E)</f>
        <v>0</v>
      </c>
      <c r="T1708" t="str">
        <f t="shared" si="133"/>
        <v>music</v>
      </c>
      <c r="U1708" t="str">
        <f t="shared" si="134"/>
        <v>faith</v>
      </c>
    </row>
    <row r="1709" spans="1:21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b">
        <f t="shared" si="130"/>
        <v>0</v>
      </c>
      <c r="G1709" s="4" t="s">
        <v>8221</v>
      </c>
      <c r="H1709" s="4" t="s">
        <v>8224</v>
      </c>
      <c r="I1709" s="4" t="s">
        <v>8246</v>
      </c>
      <c r="J1709" s="4">
        <v>1459181895</v>
      </c>
      <c r="K1709" s="13">
        <f t="shared" si="131"/>
        <v>42457.512673611112</v>
      </c>
      <c r="L1709" s="4">
        <v>1456593495</v>
      </c>
      <c r="M1709" s="13">
        <f t="shared" si="132"/>
        <v>42427.554340277777</v>
      </c>
      <c r="N1709" s="4" t="b">
        <v>0</v>
      </c>
      <c r="O1709" s="4">
        <v>9</v>
      </c>
      <c r="P1709" s="4" t="b">
        <v>0</v>
      </c>
      <c r="Q1709" s="4" t="s">
        <v>8293</v>
      </c>
      <c r="R1709" s="17">
        <f>E1709/D1709*100</f>
        <v>9.74</v>
      </c>
      <c r="S1709">
        <f>AVERAGEIF(O:O,O1709,E:E)</f>
        <v>751.21245614035092</v>
      </c>
      <c r="T1709" t="str">
        <f t="shared" si="133"/>
        <v>music</v>
      </c>
      <c r="U1709" t="str">
        <f t="shared" si="134"/>
        <v>faith</v>
      </c>
    </row>
    <row r="1710" spans="1:21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b">
        <f t="shared" si="130"/>
        <v>0</v>
      </c>
      <c r="G1710" s="4" t="s">
        <v>8221</v>
      </c>
      <c r="H1710" s="4" t="s">
        <v>8224</v>
      </c>
      <c r="I1710" s="4" t="s">
        <v>8246</v>
      </c>
      <c r="J1710" s="4">
        <v>1462135706</v>
      </c>
      <c r="K1710" s="13">
        <f t="shared" si="131"/>
        <v>42491.700300925928</v>
      </c>
      <c r="L1710" s="4">
        <v>1458679706</v>
      </c>
      <c r="M1710" s="13">
        <f t="shared" si="132"/>
        <v>42451.700300925928</v>
      </c>
      <c r="N1710" s="4" t="b">
        <v>0</v>
      </c>
      <c r="O1710" s="4">
        <v>0</v>
      </c>
      <c r="P1710" s="4" t="b">
        <v>0</v>
      </c>
      <c r="Q1710" s="4" t="s">
        <v>8293</v>
      </c>
      <c r="R1710" s="17">
        <f>E1710/D1710*100</f>
        <v>0</v>
      </c>
      <c r="S1710">
        <f>AVERAGEIF(O:O,O1710,E:E)</f>
        <v>0</v>
      </c>
      <c r="T1710" t="str">
        <f t="shared" si="133"/>
        <v>music</v>
      </c>
      <c r="U1710" t="str">
        <f t="shared" si="134"/>
        <v>faith</v>
      </c>
    </row>
    <row r="1711" spans="1:21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b">
        <f t="shared" si="130"/>
        <v>0</v>
      </c>
      <c r="G1711" s="4" t="s">
        <v>8221</v>
      </c>
      <c r="H1711" s="4" t="s">
        <v>8224</v>
      </c>
      <c r="I1711" s="4" t="s">
        <v>8246</v>
      </c>
      <c r="J1711" s="4">
        <v>1409513940</v>
      </c>
      <c r="K1711" s="13">
        <f t="shared" si="131"/>
        <v>41882.652083333334</v>
      </c>
      <c r="L1711" s="4">
        <v>1405949514</v>
      </c>
      <c r="M1711" s="13">
        <f t="shared" si="132"/>
        <v>41841.397152777776</v>
      </c>
      <c r="N1711" s="4" t="b">
        <v>0</v>
      </c>
      <c r="O1711" s="4">
        <v>4</v>
      </c>
      <c r="P1711" s="4" t="b">
        <v>0</v>
      </c>
      <c r="Q1711" s="4" t="s">
        <v>8293</v>
      </c>
      <c r="R1711" s="17">
        <f>E1711/D1711*100</f>
        <v>4.8571428571428568</v>
      </c>
      <c r="S1711">
        <f>AVERAGEIF(O:O,O1711,E:E)</f>
        <v>227.77278688524589</v>
      </c>
      <c r="T1711" t="str">
        <f t="shared" si="133"/>
        <v>music</v>
      </c>
      <c r="U1711" t="str">
        <f t="shared" si="134"/>
        <v>faith</v>
      </c>
    </row>
    <row r="1712" spans="1:21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b">
        <f t="shared" si="130"/>
        <v>0</v>
      </c>
      <c r="G1712" s="4" t="s">
        <v>8221</v>
      </c>
      <c r="H1712" s="4" t="s">
        <v>8236</v>
      </c>
      <c r="I1712" s="4" t="s">
        <v>8249</v>
      </c>
      <c r="J1712" s="4">
        <v>1453122000</v>
      </c>
      <c r="K1712" s="13">
        <f t="shared" si="131"/>
        <v>42387.375000000007</v>
      </c>
      <c r="L1712" s="4">
        <v>1449151888</v>
      </c>
      <c r="M1712" s="13">
        <f t="shared" si="132"/>
        <v>42341.424629629626</v>
      </c>
      <c r="N1712" s="4" t="b">
        <v>0</v>
      </c>
      <c r="O1712" s="4">
        <v>1</v>
      </c>
      <c r="P1712" s="4" t="b">
        <v>0</v>
      </c>
      <c r="Q1712" s="4" t="s">
        <v>8293</v>
      </c>
      <c r="R1712" s="17">
        <f>E1712/D1712*100</f>
        <v>0.67999999999999994</v>
      </c>
      <c r="S1712">
        <f>AVERAGEIF(O:O,O1712,E:E)</f>
        <v>50.223295454545458</v>
      </c>
      <c r="T1712" t="str">
        <f t="shared" si="133"/>
        <v>music</v>
      </c>
      <c r="U1712" t="str">
        <f t="shared" si="134"/>
        <v>faith</v>
      </c>
    </row>
    <row r="1713" spans="1:21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b">
        <f t="shared" si="130"/>
        <v>0</v>
      </c>
      <c r="G1713" s="4" t="s">
        <v>8221</v>
      </c>
      <c r="H1713" s="4" t="s">
        <v>8224</v>
      </c>
      <c r="I1713" s="4" t="s">
        <v>8246</v>
      </c>
      <c r="J1713" s="4">
        <v>1409585434</v>
      </c>
      <c r="K1713" s="13">
        <f t="shared" si="131"/>
        <v>41883.479560185187</v>
      </c>
      <c r="L1713" s="4">
        <v>1406907034</v>
      </c>
      <c r="M1713" s="13">
        <f t="shared" si="132"/>
        <v>41852.479560185187</v>
      </c>
      <c r="N1713" s="4" t="b">
        <v>0</v>
      </c>
      <c r="O1713" s="4">
        <v>2</v>
      </c>
      <c r="P1713" s="4" t="b">
        <v>0</v>
      </c>
      <c r="Q1713" s="4" t="s">
        <v>8293</v>
      </c>
      <c r="R1713" s="17">
        <f>E1713/D1713*100</f>
        <v>10.5</v>
      </c>
      <c r="S1713">
        <f>AVERAGEIF(O:O,O1713,E:E)</f>
        <v>91.389593023255813</v>
      </c>
      <c r="T1713" t="str">
        <f t="shared" si="133"/>
        <v>music</v>
      </c>
      <c r="U1713" t="str">
        <f t="shared" si="134"/>
        <v>faith</v>
      </c>
    </row>
    <row r="1714" spans="1:21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b">
        <f t="shared" si="130"/>
        <v>0</v>
      </c>
      <c r="G1714" s="4" t="s">
        <v>8221</v>
      </c>
      <c r="H1714" s="4" t="s">
        <v>8224</v>
      </c>
      <c r="I1714" s="4" t="s">
        <v>8246</v>
      </c>
      <c r="J1714" s="4">
        <v>1435701353</v>
      </c>
      <c r="K1714" s="13">
        <f t="shared" si="131"/>
        <v>42185.747141203705</v>
      </c>
      <c r="L1714" s="4">
        <v>1430517353</v>
      </c>
      <c r="M1714" s="13">
        <f t="shared" si="132"/>
        <v>42125.747141203705</v>
      </c>
      <c r="N1714" s="4" t="b">
        <v>0</v>
      </c>
      <c r="O1714" s="4">
        <v>0</v>
      </c>
      <c r="P1714" s="4" t="b">
        <v>0</v>
      </c>
      <c r="Q1714" s="4" t="s">
        <v>8293</v>
      </c>
      <c r="R1714" s="17">
        <f>E1714/D1714*100</f>
        <v>0</v>
      </c>
      <c r="S1714">
        <f>AVERAGEIF(O:O,O1714,E:E)</f>
        <v>0</v>
      </c>
      <c r="T1714" t="str">
        <f t="shared" si="133"/>
        <v>music</v>
      </c>
      <c r="U1714" t="str">
        <f t="shared" si="134"/>
        <v>faith</v>
      </c>
    </row>
    <row r="1715" spans="1:21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b">
        <f t="shared" si="130"/>
        <v>0</v>
      </c>
      <c r="G1715" s="4" t="s">
        <v>8221</v>
      </c>
      <c r="H1715" s="4" t="s">
        <v>8224</v>
      </c>
      <c r="I1715" s="4" t="s">
        <v>8246</v>
      </c>
      <c r="J1715" s="4">
        <v>1412536412</v>
      </c>
      <c r="K1715" s="13">
        <f t="shared" si="131"/>
        <v>41917.634398148155</v>
      </c>
      <c r="L1715" s="4">
        <v>1409944412</v>
      </c>
      <c r="M1715" s="13">
        <f t="shared" si="132"/>
        <v>41887.634398148155</v>
      </c>
      <c r="N1715" s="4" t="b">
        <v>0</v>
      </c>
      <c r="O1715" s="4">
        <v>1</v>
      </c>
      <c r="P1715" s="4" t="b">
        <v>0</v>
      </c>
      <c r="Q1715" s="4" t="s">
        <v>8293</v>
      </c>
      <c r="R1715" s="17">
        <f>E1715/D1715*100</f>
        <v>1.6666666666666667</v>
      </c>
      <c r="S1715">
        <f>AVERAGEIF(O:O,O1715,E:E)</f>
        <v>50.223295454545458</v>
      </c>
      <c r="T1715" t="str">
        <f t="shared" si="133"/>
        <v>music</v>
      </c>
      <c r="U1715" t="str">
        <f t="shared" si="134"/>
        <v>faith</v>
      </c>
    </row>
    <row r="1716" spans="1:21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b">
        <f t="shared" si="130"/>
        <v>0</v>
      </c>
      <c r="G1716" s="4" t="s">
        <v>8221</v>
      </c>
      <c r="H1716" s="4" t="s">
        <v>8224</v>
      </c>
      <c r="I1716" s="4" t="s">
        <v>8246</v>
      </c>
      <c r="J1716" s="4">
        <v>1430517761</v>
      </c>
      <c r="K1716" s="13">
        <f t="shared" si="131"/>
        <v>42125.751863425925</v>
      </c>
      <c r="L1716" s="4">
        <v>1427925761</v>
      </c>
      <c r="M1716" s="13">
        <f t="shared" si="132"/>
        <v>42095.751863425925</v>
      </c>
      <c r="N1716" s="4" t="b">
        <v>0</v>
      </c>
      <c r="O1716" s="4">
        <v>17</v>
      </c>
      <c r="P1716" s="4" t="b">
        <v>0</v>
      </c>
      <c r="Q1716" s="4" t="s">
        <v>8293</v>
      </c>
      <c r="R1716" s="17">
        <f>E1716/D1716*100</f>
        <v>7.8680000000000003</v>
      </c>
      <c r="S1716">
        <f>AVERAGEIF(O:O,O1716,E:E)</f>
        <v>1808.7556603773585</v>
      </c>
      <c r="T1716" t="str">
        <f t="shared" si="133"/>
        <v>music</v>
      </c>
      <c r="U1716" t="str">
        <f t="shared" si="134"/>
        <v>faith</v>
      </c>
    </row>
    <row r="1717" spans="1:21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b">
        <f t="shared" si="130"/>
        <v>0</v>
      </c>
      <c r="G1717" s="4" t="s">
        <v>8221</v>
      </c>
      <c r="H1717" s="4" t="s">
        <v>8224</v>
      </c>
      <c r="I1717" s="4" t="s">
        <v>8246</v>
      </c>
      <c r="J1717" s="4">
        <v>1427772120</v>
      </c>
      <c r="K1717" s="13">
        <f t="shared" si="131"/>
        <v>42093.973611111112</v>
      </c>
      <c r="L1717" s="4">
        <v>1425186785</v>
      </c>
      <c r="M1717" s="13">
        <f t="shared" si="132"/>
        <v>42064.050752314819</v>
      </c>
      <c r="N1717" s="4" t="b">
        <v>0</v>
      </c>
      <c r="O1717" s="4">
        <v>2</v>
      </c>
      <c r="P1717" s="4" t="b">
        <v>0</v>
      </c>
      <c r="Q1717" s="4" t="s">
        <v>8293</v>
      </c>
      <c r="R1717" s="17">
        <f>E1717/D1717*100</f>
        <v>0.22</v>
      </c>
      <c r="S1717">
        <f>AVERAGEIF(O:O,O1717,E:E)</f>
        <v>91.389593023255813</v>
      </c>
      <c r="T1717" t="str">
        <f t="shared" si="133"/>
        <v>music</v>
      </c>
      <c r="U1717" t="str">
        <f t="shared" si="134"/>
        <v>faith</v>
      </c>
    </row>
    <row r="1718" spans="1:21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b">
        <f t="shared" si="130"/>
        <v>0</v>
      </c>
      <c r="G1718" s="4" t="s">
        <v>8221</v>
      </c>
      <c r="H1718" s="4" t="s">
        <v>8224</v>
      </c>
      <c r="I1718" s="4" t="s">
        <v>8246</v>
      </c>
      <c r="J1718" s="4">
        <v>1481295099</v>
      </c>
      <c r="K1718" s="13">
        <f t="shared" si="131"/>
        <v>42713.452534722222</v>
      </c>
      <c r="L1718" s="4">
        <v>1477835499</v>
      </c>
      <c r="M1718" s="13">
        <f t="shared" si="132"/>
        <v>42673.410868055558</v>
      </c>
      <c r="N1718" s="4" t="b">
        <v>0</v>
      </c>
      <c r="O1718" s="4">
        <v>3</v>
      </c>
      <c r="P1718" s="4" t="b">
        <v>0</v>
      </c>
      <c r="Q1718" s="4" t="s">
        <v>8293</v>
      </c>
      <c r="R1718" s="17">
        <f>E1718/D1718*100</f>
        <v>7.5</v>
      </c>
      <c r="S1718">
        <f>AVERAGEIF(O:O,O1718,E:E)</f>
        <v>191.76785714285714</v>
      </c>
      <c r="T1718" t="str">
        <f t="shared" si="133"/>
        <v>music</v>
      </c>
      <c r="U1718" t="str">
        <f t="shared" si="134"/>
        <v>faith</v>
      </c>
    </row>
    <row r="1719" spans="1:21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b">
        <f t="shared" si="130"/>
        <v>0</v>
      </c>
      <c r="G1719" s="4" t="s">
        <v>8221</v>
      </c>
      <c r="H1719" s="4" t="s">
        <v>8224</v>
      </c>
      <c r="I1719" s="4" t="s">
        <v>8246</v>
      </c>
      <c r="J1719" s="4">
        <v>1461211200</v>
      </c>
      <c r="K1719" s="13">
        <f t="shared" si="131"/>
        <v>42481.000000000007</v>
      </c>
      <c r="L1719" s="4">
        <v>1459467238</v>
      </c>
      <c r="M1719" s="13">
        <f t="shared" si="132"/>
        <v>42460.815254629626</v>
      </c>
      <c r="N1719" s="4" t="b">
        <v>0</v>
      </c>
      <c r="O1719" s="4">
        <v>41</v>
      </c>
      <c r="P1719" s="4" t="b">
        <v>0</v>
      </c>
      <c r="Q1719" s="4" t="s">
        <v>8293</v>
      </c>
      <c r="R1719" s="17">
        <f>E1719/D1719*100</f>
        <v>42.725880551301685</v>
      </c>
      <c r="S1719">
        <f>AVERAGEIF(O:O,O1719,E:E)</f>
        <v>2792.8691304347826</v>
      </c>
      <c r="T1719" t="str">
        <f t="shared" si="133"/>
        <v>music</v>
      </c>
      <c r="U1719" t="str">
        <f t="shared" si="134"/>
        <v>faith</v>
      </c>
    </row>
    <row r="1720" spans="1:21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b">
        <f t="shared" si="130"/>
        <v>0</v>
      </c>
      <c r="G1720" s="4" t="s">
        <v>8221</v>
      </c>
      <c r="H1720" s="4" t="s">
        <v>8224</v>
      </c>
      <c r="I1720" s="4" t="s">
        <v>8246</v>
      </c>
      <c r="J1720" s="4">
        <v>1463201940</v>
      </c>
      <c r="K1720" s="13">
        <f t="shared" si="131"/>
        <v>42504.040972222225</v>
      </c>
      <c r="L1720" s="4">
        <v>1459435149</v>
      </c>
      <c r="M1720" s="13">
        <f t="shared" si="132"/>
        <v>42460.443854166668</v>
      </c>
      <c r="N1720" s="4" t="b">
        <v>0</v>
      </c>
      <c r="O1720" s="4">
        <v>2</v>
      </c>
      <c r="P1720" s="4" t="b">
        <v>0</v>
      </c>
      <c r="Q1720" s="4" t="s">
        <v>8293</v>
      </c>
      <c r="R1720" s="17">
        <f>E1720/D1720*100</f>
        <v>0.2142857142857143</v>
      </c>
      <c r="S1720">
        <f>AVERAGEIF(O:O,O1720,E:E)</f>
        <v>91.389593023255813</v>
      </c>
      <c r="T1720" t="str">
        <f t="shared" si="133"/>
        <v>music</v>
      </c>
      <c r="U1720" t="str">
        <f t="shared" si="134"/>
        <v>faith</v>
      </c>
    </row>
    <row r="1721" spans="1:21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b">
        <f t="shared" si="130"/>
        <v>0</v>
      </c>
      <c r="G1721" s="4" t="s">
        <v>8221</v>
      </c>
      <c r="H1721" s="4" t="s">
        <v>8224</v>
      </c>
      <c r="I1721" s="4" t="s">
        <v>8246</v>
      </c>
      <c r="J1721" s="4">
        <v>1410958191</v>
      </c>
      <c r="K1721" s="13">
        <f t="shared" si="131"/>
        <v>41899.367951388893</v>
      </c>
      <c r="L1721" s="4">
        <v>1408366191</v>
      </c>
      <c r="M1721" s="13">
        <f t="shared" si="132"/>
        <v>41869.367951388893</v>
      </c>
      <c r="N1721" s="4" t="b">
        <v>0</v>
      </c>
      <c r="O1721" s="4">
        <v>3</v>
      </c>
      <c r="P1721" s="4" t="b">
        <v>0</v>
      </c>
      <c r="Q1721" s="4" t="s">
        <v>8293</v>
      </c>
      <c r="R1721" s="17">
        <f>E1721/D1721*100</f>
        <v>0.87500000000000011</v>
      </c>
      <c r="S1721">
        <f>AVERAGEIF(O:O,O1721,E:E)</f>
        <v>191.76785714285714</v>
      </c>
      <c r="T1721" t="str">
        <f t="shared" si="133"/>
        <v>music</v>
      </c>
      <c r="U1721" t="str">
        <f t="shared" si="134"/>
        <v>faith</v>
      </c>
    </row>
    <row r="1722" spans="1:21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b">
        <f t="shared" si="130"/>
        <v>0</v>
      </c>
      <c r="G1722" s="4" t="s">
        <v>8221</v>
      </c>
      <c r="H1722" s="4" t="s">
        <v>8224</v>
      </c>
      <c r="I1722" s="4" t="s">
        <v>8246</v>
      </c>
      <c r="J1722" s="4">
        <v>1415562471</v>
      </c>
      <c r="K1722" s="13">
        <f t="shared" si="131"/>
        <v>41952.658229166671</v>
      </c>
      <c r="L1722" s="4">
        <v>1412966871</v>
      </c>
      <c r="M1722" s="13">
        <f t="shared" si="132"/>
        <v>41922.616562500007</v>
      </c>
      <c r="N1722" s="4" t="b">
        <v>0</v>
      </c>
      <c r="O1722" s="4">
        <v>8</v>
      </c>
      <c r="P1722" s="4" t="b">
        <v>0</v>
      </c>
      <c r="Q1722" s="4" t="s">
        <v>8293</v>
      </c>
      <c r="R1722" s="17">
        <f>E1722/D1722*100</f>
        <v>5.625</v>
      </c>
      <c r="S1722">
        <f>AVERAGEIF(O:O,O1722,E:E)</f>
        <v>570.671875</v>
      </c>
      <c r="T1722" t="str">
        <f t="shared" si="133"/>
        <v>music</v>
      </c>
      <c r="U1722" t="str">
        <f t="shared" si="134"/>
        <v>faith</v>
      </c>
    </row>
    <row r="1723" spans="1:21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b">
        <f t="shared" si="130"/>
        <v>0</v>
      </c>
      <c r="G1723" s="4" t="s">
        <v>8221</v>
      </c>
      <c r="H1723" s="4" t="s">
        <v>8224</v>
      </c>
      <c r="I1723" s="4" t="s">
        <v>8246</v>
      </c>
      <c r="J1723" s="4">
        <v>1449831863</v>
      </c>
      <c r="K1723" s="13">
        <f t="shared" si="131"/>
        <v>42349.294710648152</v>
      </c>
      <c r="L1723" s="4">
        <v>1447239863</v>
      </c>
      <c r="M1723" s="13">
        <f t="shared" si="132"/>
        <v>42319.294710648152</v>
      </c>
      <c r="N1723" s="4" t="b">
        <v>0</v>
      </c>
      <c r="O1723" s="4">
        <v>0</v>
      </c>
      <c r="P1723" s="4" t="b">
        <v>0</v>
      </c>
      <c r="Q1723" s="4" t="s">
        <v>8293</v>
      </c>
      <c r="R1723" s="17">
        <f>E1723/D1723*100</f>
        <v>0</v>
      </c>
      <c r="S1723">
        <f>AVERAGEIF(O:O,O1723,E:E)</f>
        <v>0</v>
      </c>
      <c r="T1723" t="str">
        <f t="shared" si="133"/>
        <v>music</v>
      </c>
      <c r="U1723" t="str">
        <f t="shared" si="134"/>
        <v>faith</v>
      </c>
    </row>
    <row r="1724" spans="1:21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b">
        <f t="shared" si="130"/>
        <v>0</v>
      </c>
      <c r="G1724" s="4" t="s">
        <v>8221</v>
      </c>
      <c r="H1724" s="4" t="s">
        <v>8224</v>
      </c>
      <c r="I1724" s="4" t="s">
        <v>8246</v>
      </c>
      <c r="J1724" s="4">
        <v>1459642200</v>
      </c>
      <c r="K1724" s="13">
        <f t="shared" si="131"/>
        <v>42462.840277777781</v>
      </c>
      <c r="L1724" s="4">
        <v>1456441429</v>
      </c>
      <c r="M1724" s="13">
        <f t="shared" si="132"/>
        <v>42425.794317129628</v>
      </c>
      <c r="N1724" s="4" t="b">
        <v>0</v>
      </c>
      <c r="O1724" s="4">
        <v>1</v>
      </c>
      <c r="P1724" s="4" t="b">
        <v>0</v>
      </c>
      <c r="Q1724" s="4" t="s">
        <v>8293</v>
      </c>
      <c r="R1724" s="17">
        <f>E1724/D1724*100</f>
        <v>3.4722222222222224E-2</v>
      </c>
      <c r="S1724">
        <f>AVERAGEIF(O:O,O1724,E:E)</f>
        <v>50.223295454545458</v>
      </c>
      <c r="T1724" t="str">
        <f t="shared" si="133"/>
        <v>music</v>
      </c>
      <c r="U1724" t="str">
        <f t="shared" si="134"/>
        <v>faith</v>
      </c>
    </row>
    <row r="1725" spans="1:21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b">
        <f t="shared" si="130"/>
        <v>0</v>
      </c>
      <c r="G1725" s="4" t="s">
        <v>8221</v>
      </c>
      <c r="H1725" s="4" t="s">
        <v>8224</v>
      </c>
      <c r="I1725" s="4" t="s">
        <v>8246</v>
      </c>
      <c r="J1725" s="4">
        <v>1435730400</v>
      </c>
      <c r="K1725" s="13">
        <f t="shared" si="131"/>
        <v>42186.083333333336</v>
      </c>
      <c r="L1725" s="4">
        <v>1430855315</v>
      </c>
      <c r="M1725" s="13">
        <f t="shared" si="132"/>
        <v>42129.658738425926</v>
      </c>
      <c r="N1725" s="4" t="b">
        <v>0</v>
      </c>
      <c r="O1725" s="4">
        <v>3</v>
      </c>
      <c r="P1725" s="4" t="b">
        <v>0</v>
      </c>
      <c r="Q1725" s="4" t="s">
        <v>8293</v>
      </c>
      <c r="R1725" s="17">
        <f>E1725/D1725*100</f>
        <v>6.5</v>
      </c>
      <c r="S1725">
        <f>AVERAGEIF(O:O,O1725,E:E)</f>
        <v>191.76785714285714</v>
      </c>
      <c r="T1725" t="str">
        <f t="shared" si="133"/>
        <v>music</v>
      </c>
      <c r="U1725" t="str">
        <f t="shared" si="134"/>
        <v>faith</v>
      </c>
    </row>
    <row r="1726" spans="1:21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b">
        <f t="shared" si="130"/>
        <v>0</v>
      </c>
      <c r="G1726" s="4" t="s">
        <v>8221</v>
      </c>
      <c r="H1726" s="4" t="s">
        <v>8224</v>
      </c>
      <c r="I1726" s="4" t="s">
        <v>8246</v>
      </c>
      <c r="J1726" s="4">
        <v>1414707762</v>
      </c>
      <c r="K1726" s="13">
        <f t="shared" si="131"/>
        <v>41942.765763888892</v>
      </c>
      <c r="L1726" s="4">
        <v>1412115762</v>
      </c>
      <c r="M1726" s="13">
        <f t="shared" si="132"/>
        <v>41912.765763888892</v>
      </c>
      <c r="N1726" s="4" t="b">
        <v>0</v>
      </c>
      <c r="O1726" s="4">
        <v>4</v>
      </c>
      <c r="P1726" s="4" t="b">
        <v>0</v>
      </c>
      <c r="Q1726" s="4" t="s">
        <v>8293</v>
      </c>
      <c r="R1726" s="17">
        <f>E1726/D1726*100</f>
        <v>0.58333333333333337</v>
      </c>
      <c r="S1726">
        <f>AVERAGEIF(O:O,O1726,E:E)</f>
        <v>227.77278688524589</v>
      </c>
      <c r="T1726" t="str">
        <f t="shared" si="133"/>
        <v>music</v>
      </c>
      <c r="U1726" t="str">
        <f t="shared" si="134"/>
        <v>faith</v>
      </c>
    </row>
    <row r="1727" spans="1:21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b">
        <f t="shared" si="130"/>
        <v>0</v>
      </c>
      <c r="G1727" s="4" t="s">
        <v>8221</v>
      </c>
      <c r="H1727" s="4" t="s">
        <v>8224</v>
      </c>
      <c r="I1727" s="4" t="s">
        <v>8246</v>
      </c>
      <c r="J1727" s="4">
        <v>1408922049</v>
      </c>
      <c r="K1727" s="13">
        <f t="shared" si="131"/>
        <v>41875.801493055558</v>
      </c>
      <c r="L1727" s="4">
        <v>1406330049</v>
      </c>
      <c r="M1727" s="13">
        <f t="shared" si="132"/>
        <v>41845.801493055558</v>
      </c>
      <c r="N1727" s="4" t="b">
        <v>0</v>
      </c>
      <c r="O1727" s="4">
        <v>9</v>
      </c>
      <c r="P1727" s="4" t="b">
        <v>0</v>
      </c>
      <c r="Q1727" s="4" t="s">
        <v>8293</v>
      </c>
      <c r="R1727" s="17">
        <f>E1727/D1727*100</f>
        <v>10.181818181818182</v>
      </c>
      <c r="S1727">
        <f>AVERAGEIF(O:O,O1727,E:E)</f>
        <v>751.21245614035092</v>
      </c>
      <c r="T1727" t="str">
        <f t="shared" si="133"/>
        <v>music</v>
      </c>
      <c r="U1727" t="str">
        <f t="shared" si="134"/>
        <v>faith</v>
      </c>
    </row>
    <row r="1728" spans="1:21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b">
        <f t="shared" si="130"/>
        <v>0</v>
      </c>
      <c r="G1728" s="4" t="s">
        <v>8221</v>
      </c>
      <c r="H1728" s="4" t="s">
        <v>8224</v>
      </c>
      <c r="I1728" s="4" t="s">
        <v>8246</v>
      </c>
      <c r="J1728" s="4">
        <v>1403906664</v>
      </c>
      <c r="K1728" s="13">
        <f t="shared" si="131"/>
        <v>41817.753055555557</v>
      </c>
      <c r="L1728" s="4">
        <v>1401401064</v>
      </c>
      <c r="M1728" s="13">
        <f t="shared" si="132"/>
        <v>41788.753055555557</v>
      </c>
      <c r="N1728" s="4" t="b">
        <v>0</v>
      </c>
      <c r="O1728" s="4">
        <v>16</v>
      </c>
      <c r="P1728" s="4" t="b">
        <v>0</v>
      </c>
      <c r="Q1728" s="4" t="s">
        <v>8293</v>
      </c>
      <c r="R1728" s="17">
        <f>E1728/D1728*100</f>
        <v>33.784615384615385</v>
      </c>
      <c r="S1728">
        <f>AVERAGEIF(O:O,O1728,E:E)</f>
        <v>1278.3540625000001</v>
      </c>
      <c r="T1728" t="str">
        <f t="shared" si="133"/>
        <v>music</v>
      </c>
      <c r="U1728" t="str">
        <f t="shared" si="134"/>
        <v>faith</v>
      </c>
    </row>
    <row r="1729" spans="1:21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b">
        <f t="shared" si="130"/>
        <v>0</v>
      </c>
      <c r="G1729" s="4" t="s">
        <v>8221</v>
      </c>
      <c r="H1729" s="4" t="s">
        <v>8225</v>
      </c>
      <c r="I1729" s="4" t="s">
        <v>8247</v>
      </c>
      <c r="J1729" s="4">
        <v>1428231600</v>
      </c>
      <c r="K1729" s="13">
        <f t="shared" si="131"/>
        <v>42099.291666666664</v>
      </c>
      <c r="L1729" s="4">
        <v>1423520177</v>
      </c>
      <c r="M1729" s="13">
        <f t="shared" si="132"/>
        <v>42044.76130787038</v>
      </c>
      <c r="N1729" s="4" t="b">
        <v>0</v>
      </c>
      <c r="O1729" s="4">
        <v>1</v>
      </c>
      <c r="P1729" s="4" t="b">
        <v>0</v>
      </c>
      <c r="Q1729" s="4" t="s">
        <v>8293</v>
      </c>
      <c r="R1729" s="17">
        <f>E1729/D1729*100</f>
        <v>3.3333333333333333E-2</v>
      </c>
      <c r="S1729">
        <f>AVERAGEIF(O:O,O1729,E:E)</f>
        <v>50.223295454545458</v>
      </c>
      <c r="T1729" t="str">
        <f t="shared" si="133"/>
        <v>music</v>
      </c>
      <c r="U1729" t="str">
        <f t="shared" si="134"/>
        <v>faith</v>
      </c>
    </row>
    <row r="1730" spans="1:21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b">
        <f t="shared" si="130"/>
        <v>0</v>
      </c>
      <c r="G1730" s="4" t="s">
        <v>8221</v>
      </c>
      <c r="H1730" s="4" t="s">
        <v>8224</v>
      </c>
      <c r="I1730" s="4" t="s">
        <v>8246</v>
      </c>
      <c r="J1730" s="4">
        <v>1445439674</v>
      </c>
      <c r="K1730" s="13">
        <f t="shared" si="131"/>
        <v>42298.459189814814</v>
      </c>
      <c r="L1730" s="4">
        <v>1442847674</v>
      </c>
      <c r="M1730" s="13">
        <f t="shared" si="132"/>
        <v>42268.459189814814</v>
      </c>
      <c r="N1730" s="4" t="b">
        <v>0</v>
      </c>
      <c r="O1730" s="4">
        <v>7</v>
      </c>
      <c r="P1730" s="4" t="b">
        <v>0</v>
      </c>
      <c r="Q1730" s="4" t="s">
        <v>8293</v>
      </c>
      <c r="R1730" s="17">
        <f>E1730/D1730*100</f>
        <v>68.400000000000006</v>
      </c>
      <c r="S1730">
        <f>AVERAGEIF(O:O,O1730,E:E)</f>
        <v>705.95522388059703</v>
      </c>
      <c r="T1730" t="str">
        <f t="shared" si="133"/>
        <v>music</v>
      </c>
      <c r="U1730" t="str">
        <f t="shared" si="134"/>
        <v>faith</v>
      </c>
    </row>
    <row r="1731" spans="1:21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b">
        <f t="shared" ref="F1731:F1794" si="135">IF(E1731&gt;=D1731,"successful")</f>
        <v>0</v>
      </c>
      <c r="G1731" s="4" t="s">
        <v>8221</v>
      </c>
      <c r="H1731" s="4" t="s">
        <v>8224</v>
      </c>
      <c r="I1731" s="4" t="s">
        <v>8246</v>
      </c>
      <c r="J1731" s="4">
        <v>1465521306</v>
      </c>
      <c r="K1731" s="13">
        <f t="shared" ref="K1731:K1794" si="136">(J1731/60)/60/24+DATE(1970,1,1)+(-4/24)</f>
        <v>42530.88548611111</v>
      </c>
      <c r="L1731" s="4">
        <v>1460337306</v>
      </c>
      <c r="M1731" s="13">
        <f t="shared" ref="M1731:M1794" si="137">(L1731/60)/60/24+DATE(1970,1,1)+(-4/24)</f>
        <v>42470.88548611111</v>
      </c>
      <c r="N1731" s="4" t="b">
        <v>0</v>
      </c>
      <c r="O1731" s="4">
        <v>0</v>
      </c>
      <c r="P1731" s="4" t="b">
        <v>0</v>
      </c>
      <c r="Q1731" s="4" t="s">
        <v>8293</v>
      </c>
      <c r="R1731" s="17">
        <f>E1731/D1731*100</f>
        <v>0</v>
      </c>
      <c r="S1731">
        <f>AVERAGEIF(O:O,O1731,E:E)</f>
        <v>0</v>
      </c>
      <c r="T1731" t="str">
        <f t="shared" ref="T1731:T1794" si="138">LEFT(Q1731,FIND("/",Q1731)-1)</f>
        <v>music</v>
      </c>
      <c r="U1731" t="str">
        <f t="shared" ref="U1731:U1794" si="139">RIGHT(Q1731,LEN(Q1731)-FIND("/",Q1731))</f>
        <v>faith</v>
      </c>
    </row>
    <row r="1732" spans="1:21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b">
        <f t="shared" si="135"/>
        <v>0</v>
      </c>
      <c r="G1732" s="4" t="s">
        <v>8221</v>
      </c>
      <c r="H1732" s="4" t="s">
        <v>8224</v>
      </c>
      <c r="I1732" s="4" t="s">
        <v>8246</v>
      </c>
      <c r="J1732" s="4">
        <v>1445738783</v>
      </c>
      <c r="K1732" s="13">
        <f t="shared" si="136"/>
        <v>42301.921099537045</v>
      </c>
      <c r="L1732" s="4">
        <v>1443146783</v>
      </c>
      <c r="M1732" s="13">
        <f t="shared" si="137"/>
        <v>42271.921099537045</v>
      </c>
      <c r="N1732" s="4" t="b">
        <v>0</v>
      </c>
      <c r="O1732" s="4">
        <v>0</v>
      </c>
      <c r="P1732" s="4" t="b">
        <v>0</v>
      </c>
      <c r="Q1732" s="4" t="s">
        <v>8293</v>
      </c>
      <c r="R1732" s="17">
        <f>E1732/D1732*100</f>
        <v>0</v>
      </c>
      <c r="S1732">
        <f>AVERAGEIF(O:O,O1732,E:E)</f>
        <v>0</v>
      </c>
      <c r="T1732" t="str">
        <f t="shared" si="138"/>
        <v>music</v>
      </c>
      <c r="U1732" t="str">
        <f t="shared" si="139"/>
        <v>faith</v>
      </c>
    </row>
    <row r="1733" spans="1:21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b">
        <f t="shared" si="135"/>
        <v>0</v>
      </c>
      <c r="G1733" s="4" t="s">
        <v>8221</v>
      </c>
      <c r="H1733" s="4" t="s">
        <v>8224</v>
      </c>
      <c r="I1733" s="4" t="s">
        <v>8246</v>
      </c>
      <c r="J1733" s="4">
        <v>1434034800</v>
      </c>
      <c r="K1733" s="13">
        <f t="shared" si="136"/>
        <v>42166.458333333336</v>
      </c>
      <c r="L1733" s="4">
        <v>1432849552</v>
      </c>
      <c r="M1733" s="13">
        <f t="shared" si="137"/>
        <v>42152.740185185183</v>
      </c>
      <c r="N1733" s="4" t="b">
        <v>0</v>
      </c>
      <c r="O1733" s="4">
        <v>0</v>
      </c>
      <c r="P1733" s="4" t="b">
        <v>0</v>
      </c>
      <c r="Q1733" s="4" t="s">
        <v>8293</v>
      </c>
      <c r="R1733" s="17">
        <f>E1733/D1733*100</f>
        <v>0</v>
      </c>
      <c r="S1733">
        <f>AVERAGEIF(O:O,O1733,E:E)</f>
        <v>0</v>
      </c>
      <c r="T1733" t="str">
        <f t="shared" si="138"/>
        <v>music</v>
      </c>
      <c r="U1733" t="str">
        <f t="shared" si="139"/>
        <v>faith</v>
      </c>
    </row>
    <row r="1734" spans="1:21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b">
        <f t="shared" si="135"/>
        <v>0</v>
      </c>
      <c r="G1734" s="4" t="s">
        <v>8221</v>
      </c>
      <c r="H1734" s="4" t="s">
        <v>8224</v>
      </c>
      <c r="I1734" s="4" t="s">
        <v>8246</v>
      </c>
      <c r="J1734" s="4">
        <v>1452920400</v>
      </c>
      <c r="K1734" s="13">
        <f t="shared" si="136"/>
        <v>42385.041666666664</v>
      </c>
      <c r="L1734" s="4">
        <v>1447777481</v>
      </c>
      <c r="M1734" s="13">
        <f t="shared" si="137"/>
        <v>42325.517141203709</v>
      </c>
      <c r="N1734" s="4" t="b">
        <v>0</v>
      </c>
      <c r="O1734" s="4">
        <v>0</v>
      </c>
      <c r="P1734" s="4" t="b">
        <v>0</v>
      </c>
      <c r="Q1734" s="4" t="s">
        <v>8293</v>
      </c>
      <c r="R1734" s="17">
        <f>E1734/D1734*100</f>
        <v>0</v>
      </c>
      <c r="S1734">
        <f>AVERAGEIF(O:O,O1734,E:E)</f>
        <v>0</v>
      </c>
      <c r="T1734" t="str">
        <f t="shared" si="138"/>
        <v>music</v>
      </c>
      <c r="U1734" t="str">
        <f t="shared" si="139"/>
        <v>faith</v>
      </c>
    </row>
    <row r="1735" spans="1:21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b">
        <f t="shared" si="135"/>
        <v>0</v>
      </c>
      <c r="G1735" s="4" t="s">
        <v>8221</v>
      </c>
      <c r="H1735" s="4" t="s">
        <v>8224</v>
      </c>
      <c r="I1735" s="4" t="s">
        <v>8246</v>
      </c>
      <c r="J1735" s="4">
        <v>1473802200</v>
      </c>
      <c r="K1735" s="13">
        <f t="shared" si="136"/>
        <v>42626.729166666664</v>
      </c>
      <c r="L1735" s="4">
        <v>1472746374</v>
      </c>
      <c r="M1735" s="13">
        <f t="shared" si="137"/>
        <v>42614.508958333339</v>
      </c>
      <c r="N1735" s="4" t="b">
        <v>0</v>
      </c>
      <c r="O1735" s="4">
        <v>0</v>
      </c>
      <c r="P1735" s="4" t="b">
        <v>0</v>
      </c>
      <c r="Q1735" s="4" t="s">
        <v>8293</v>
      </c>
      <c r="R1735" s="17">
        <f>E1735/D1735*100</f>
        <v>0</v>
      </c>
      <c r="S1735">
        <f>AVERAGEIF(O:O,O1735,E:E)</f>
        <v>0</v>
      </c>
      <c r="T1735" t="str">
        <f t="shared" si="138"/>
        <v>music</v>
      </c>
      <c r="U1735" t="str">
        <f t="shared" si="139"/>
        <v>faith</v>
      </c>
    </row>
    <row r="1736" spans="1:21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b">
        <f t="shared" si="135"/>
        <v>0</v>
      </c>
      <c r="G1736" s="4" t="s">
        <v>8221</v>
      </c>
      <c r="H1736" s="4" t="s">
        <v>8224</v>
      </c>
      <c r="I1736" s="4" t="s">
        <v>8246</v>
      </c>
      <c r="J1736" s="4">
        <v>1431046356</v>
      </c>
      <c r="K1736" s="13">
        <f t="shared" si="136"/>
        <v>42131.86986111111</v>
      </c>
      <c r="L1736" s="4">
        <v>1428454356</v>
      </c>
      <c r="M1736" s="13">
        <f t="shared" si="137"/>
        <v>42101.86986111111</v>
      </c>
      <c r="N1736" s="4" t="b">
        <v>0</v>
      </c>
      <c r="O1736" s="4">
        <v>1</v>
      </c>
      <c r="P1736" s="4" t="b">
        <v>0</v>
      </c>
      <c r="Q1736" s="4" t="s">
        <v>8293</v>
      </c>
      <c r="R1736" s="17">
        <f>E1736/D1736*100</f>
        <v>2.2222222222222223E-2</v>
      </c>
      <c r="S1736">
        <f>AVERAGEIF(O:O,O1736,E:E)</f>
        <v>50.223295454545458</v>
      </c>
      <c r="T1736" t="str">
        <f t="shared" si="138"/>
        <v>music</v>
      </c>
      <c r="U1736" t="str">
        <f t="shared" si="139"/>
        <v>faith</v>
      </c>
    </row>
    <row r="1737" spans="1:21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b">
        <f t="shared" si="135"/>
        <v>0</v>
      </c>
      <c r="G1737" s="4" t="s">
        <v>8221</v>
      </c>
      <c r="H1737" s="4" t="s">
        <v>8224</v>
      </c>
      <c r="I1737" s="4" t="s">
        <v>8246</v>
      </c>
      <c r="J1737" s="4">
        <v>1470598345</v>
      </c>
      <c r="K1737" s="13">
        <f t="shared" si="136"/>
        <v>42589.647511574083</v>
      </c>
      <c r="L1737" s="4">
        <v>1468006345</v>
      </c>
      <c r="M1737" s="13">
        <f t="shared" si="137"/>
        <v>42559.647511574083</v>
      </c>
      <c r="N1737" s="4" t="b">
        <v>0</v>
      </c>
      <c r="O1737" s="4">
        <v>2</v>
      </c>
      <c r="P1737" s="4" t="b">
        <v>0</v>
      </c>
      <c r="Q1737" s="4" t="s">
        <v>8293</v>
      </c>
      <c r="R1737" s="17">
        <f>E1737/D1737*100</f>
        <v>11</v>
      </c>
      <c r="S1737">
        <f>AVERAGEIF(O:O,O1737,E:E)</f>
        <v>91.389593023255813</v>
      </c>
      <c r="T1737" t="str">
        <f t="shared" si="138"/>
        <v>music</v>
      </c>
      <c r="U1737" t="str">
        <f t="shared" si="139"/>
        <v>faith</v>
      </c>
    </row>
    <row r="1738" spans="1:21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b">
        <f t="shared" si="135"/>
        <v>0</v>
      </c>
      <c r="G1738" s="4" t="s">
        <v>8221</v>
      </c>
      <c r="H1738" s="4" t="s">
        <v>8224</v>
      </c>
      <c r="I1738" s="4" t="s">
        <v>8246</v>
      </c>
      <c r="J1738" s="4">
        <v>1447018833</v>
      </c>
      <c r="K1738" s="13">
        <f t="shared" si="136"/>
        <v>42316.736493055556</v>
      </c>
      <c r="L1738" s="4">
        <v>1444423233</v>
      </c>
      <c r="M1738" s="13">
        <f t="shared" si="137"/>
        <v>42286.694826388892</v>
      </c>
      <c r="N1738" s="4" t="b">
        <v>0</v>
      </c>
      <c r="O1738" s="4">
        <v>1</v>
      </c>
      <c r="P1738" s="4" t="b">
        <v>0</v>
      </c>
      <c r="Q1738" s="4" t="s">
        <v>8293</v>
      </c>
      <c r="R1738" s="17">
        <f>E1738/D1738*100</f>
        <v>0.73333333333333328</v>
      </c>
      <c r="S1738">
        <f>AVERAGEIF(O:O,O1738,E:E)</f>
        <v>50.223295454545458</v>
      </c>
      <c r="T1738" t="str">
        <f t="shared" si="138"/>
        <v>music</v>
      </c>
      <c r="U1738" t="str">
        <f t="shared" si="139"/>
        <v>faith</v>
      </c>
    </row>
    <row r="1739" spans="1:21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b">
        <f t="shared" si="135"/>
        <v>0</v>
      </c>
      <c r="G1739" s="4" t="s">
        <v>8221</v>
      </c>
      <c r="H1739" s="4" t="s">
        <v>8224</v>
      </c>
      <c r="I1739" s="4" t="s">
        <v>8246</v>
      </c>
      <c r="J1739" s="4">
        <v>1437432392</v>
      </c>
      <c r="K1739" s="13">
        <f t="shared" si="136"/>
        <v>42205.782314814824</v>
      </c>
      <c r="L1739" s="4">
        <v>1434840392</v>
      </c>
      <c r="M1739" s="13">
        <f t="shared" si="137"/>
        <v>42175.782314814824</v>
      </c>
      <c r="N1739" s="4" t="b">
        <v>0</v>
      </c>
      <c r="O1739" s="4">
        <v>15</v>
      </c>
      <c r="P1739" s="4" t="b">
        <v>0</v>
      </c>
      <c r="Q1739" s="4" t="s">
        <v>8293</v>
      </c>
      <c r="R1739" s="17">
        <f>E1739/D1739*100</f>
        <v>21.25</v>
      </c>
      <c r="S1739">
        <f>AVERAGEIF(O:O,O1739,E:E)</f>
        <v>2424.782608695652</v>
      </c>
      <c r="T1739" t="str">
        <f t="shared" si="138"/>
        <v>music</v>
      </c>
      <c r="U1739" t="str">
        <f t="shared" si="139"/>
        <v>faith</v>
      </c>
    </row>
    <row r="1740" spans="1:21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b">
        <f t="shared" si="135"/>
        <v>0</v>
      </c>
      <c r="G1740" s="4" t="s">
        <v>8221</v>
      </c>
      <c r="H1740" s="4" t="s">
        <v>8224</v>
      </c>
      <c r="I1740" s="4" t="s">
        <v>8246</v>
      </c>
      <c r="J1740" s="4">
        <v>1412283542</v>
      </c>
      <c r="K1740" s="13">
        <f t="shared" si="136"/>
        <v>41914.707662037043</v>
      </c>
      <c r="L1740" s="4">
        <v>1409691542</v>
      </c>
      <c r="M1740" s="13">
        <f t="shared" si="137"/>
        <v>41884.707662037043</v>
      </c>
      <c r="N1740" s="4" t="b">
        <v>0</v>
      </c>
      <c r="O1740" s="4">
        <v>1</v>
      </c>
      <c r="P1740" s="4" t="b">
        <v>0</v>
      </c>
      <c r="Q1740" s="4" t="s">
        <v>8293</v>
      </c>
      <c r="R1740" s="17">
        <f>E1740/D1740*100</f>
        <v>0.4</v>
      </c>
      <c r="S1740">
        <f>AVERAGEIF(O:O,O1740,E:E)</f>
        <v>50.223295454545458</v>
      </c>
      <c r="T1740" t="str">
        <f t="shared" si="138"/>
        <v>music</v>
      </c>
      <c r="U1740" t="str">
        <f t="shared" si="139"/>
        <v>faith</v>
      </c>
    </row>
    <row r="1741" spans="1:21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b">
        <f t="shared" si="135"/>
        <v>0</v>
      </c>
      <c r="G1741" s="4" t="s">
        <v>8221</v>
      </c>
      <c r="H1741" s="4" t="s">
        <v>8224</v>
      </c>
      <c r="I1741" s="4" t="s">
        <v>8246</v>
      </c>
      <c r="J1741" s="4">
        <v>1462391932</v>
      </c>
      <c r="K1741" s="13">
        <f t="shared" si="136"/>
        <v>42494.665879629632</v>
      </c>
      <c r="L1741" s="4">
        <v>1457297932</v>
      </c>
      <c r="M1741" s="13">
        <f t="shared" si="137"/>
        <v>42435.707546296304</v>
      </c>
      <c r="N1741" s="4" t="b">
        <v>0</v>
      </c>
      <c r="O1741" s="4">
        <v>1</v>
      </c>
      <c r="P1741" s="4" t="b">
        <v>0</v>
      </c>
      <c r="Q1741" s="4" t="s">
        <v>8293</v>
      </c>
      <c r="R1741" s="17">
        <f>E1741/D1741*100</f>
        <v>0.1</v>
      </c>
      <c r="S1741">
        <f>AVERAGEIF(O:O,O1741,E:E)</f>
        <v>50.223295454545458</v>
      </c>
      <c r="T1741" t="str">
        <f t="shared" si="138"/>
        <v>music</v>
      </c>
      <c r="U1741" t="str">
        <f t="shared" si="139"/>
        <v>faith</v>
      </c>
    </row>
    <row r="1742" spans="1:21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b">
        <f t="shared" si="135"/>
        <v>0</v>
      </c>
      <c r="G1742" s="4" t="s">
        <v>8221</v>
      </c>
      <c r="H1742" s="4" t="s">
        <v>8224</v>
      </c>
      <c r="I1742" s="4" t="s">
        <v>8246</v>
      </c>
      <c r="J1742" s="4">
        <v>1437075422</v>
      </c>
      <c r="K1742" s="13">
        <f t="shared" si="136"/>
        <v>42201.650717592602</v>
      </c>
      <c r="L1742" s="4">
        <v>1434483422</v>
      </c>
      <c r="M1742" s="13">
        <f t="shared" si="137"/>
        <v>42171.650717592602</v>
      </c>
      <c r="N1742" s="4" t="b">
        <v>0</v>
      </c>
      <c r="O1742" s="4">
        <v>0</v>
      </c>
      <c r="P1742" s="4" t="b">
        <v>0</v>
      </c>
      <c r="Q1742" s="4" t="s">
        <v>8293</v>
      </c>
      <c r="R1742" s="17">
        <f>E1742/D1742*100</f>
        <v>0</v>
      </c>
      <c r="S1742">
        <f>AVERAGEIF(O:O,O1742,E:E)</f>
        <v>0</v>
      </c>
      <c r="T1742" t="str">
        <f t="shared" si="138"/>
        <v>music</v>
      </c>
      <c r="U1742" t="str">
        <f t="shared" si="139"/>
        <v>faith</v>
      </c>
    </row>
    <row r="1743" spans="1:21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tr">
        <f t="shared" si="135"/>
        <v>successful</v>
      </c>
      <c r="G1743" s="4" t="s">
        <v>8219</v>
      </c>
      <c r="H1743" s="4" t="s">
        <v>8225</v>
      </c>
      <c r="I1743" s="4" t="s">
        <v>8247</v>
      </c>
      <c r="J1743" s="4">
        <v>1433948671</v>
      </c>
      <c r="K1743" s="13">
        <f t="shared" si="136"/>
        <v>42165.461469907408</v>
      </c>
      <c r="L1743" s="4">
        <v>1430060671</v>
      </c>
      <c r="M1743" s="13">
        <f t="shared" si="137"/>
        <v>42120.461469907408</v>
      </c>
      <c r="N1743" s="4" t="b">
        <v>0</v>
      </c>
      <c r="O1743" s="4">
        <v>52</v>
      </c>
      <c r="P1743" s="4" t="b">
        <v>1</v>
      </c>
      <c r="Q1743" s="4" t="s">
        <v>8285</v>
      </c>
      <c r="R1743" s="17">
        <f>E1743/D1743*100</f>
        <v>110.83333333333334</v>
      </c>
      <c r="S1743">
        <f>AVERAGEIF(O:O,O1743,E:E)</f>
        <v>4562.0091666666667</v>
      </c>
      <c r="T1743" t="str">
        <f t="shared" si="138"/>
        <v>photography</v>
      </c>
      <c r="U1743" t="str">
        <f t="shared" si="139"/>
        <v>photobooks</v>
      </c>
    </row>
    <row r="1744" spans="1:21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tr">
        <f t="shared" si="135"/>
        <v>successful</v>
      </c>
      <c r="G1744" s="4" t="s">
        <v>8219</v>
      </c>
      <c r="H1744" s="4" t="s">
        <v>8224</v>
      </c>
      <c r="I1744" s="4" t="s">
        <v>8246</v>
      </c>
      <c r="J1744" s="4">
        <v>1483822800</v>
      </c>
      <c r="K1744" s="13">
        <f t="shared" si="136"/>
        <v>42742.708333333336</v>
      </c>
      <c r="L1744" s="4">
        <v>1481058170</v>
      </c>
      <c r="M1744" s="13">
        <f t="shared" si="137"/>
        <v>42710.710300925923</v>
      </c>
      <c r="N1744" s="4" t="b">
        <v>0</v>
      </c>
      <c r="O1744" s="4">
        <v>34</v>
      </c>
      <c r="P1744" s="4" t="b">
        <v>1</v>
      </c>
      <c r="Q1744" s="4" t="s">
        <v>8285</v>
      </c>
      <c r="R1744" s="17">
        <f>E1744/D1744*100</f>
        <v>108.74999999999999</v>
      </c>
      <c r="S1744">
        <f>AVERAGEIF(O:O,O1744,E:E)</f>
        <v>3216.0669696969699</v>
      </c>
      <c r="T1744" t="str">
        <f t="shared" si="138"/>
        <v>photography</v>
      </c>
      <c r="U1744" t="str">
        <f t="shared" si="139"/>
        <v>photobooks</v>
      </c>
    </row>
    <row r="1745" spans="1:21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tr">
        <f t="shared" si="135"/>
        <v>successful</v>
      </c>
      <c r="G1745" s="4" t="s">
        <v>8219</v>
      </c>
      <c r="H1745" s="4" t="s">
        <v>8224</v>
      </c>
      <c r="I1745" s="4" t="s">
        <v>8246</v>
      </c>
      <c r="J1745" s="4">
        <v>1472270340</v>
      </c>
      <c r="K1745" s="13">
        <f t="shared" si="136"/>
        <v>42608.999305555561</v>
      </c>
      <c r="L1745" s="4">
        <v>1470348775</v>
      </c>
      <c r="M1745" s="13">
        <f t="shared" si="137"/>
        <v>42586.758969907409</v>
      </c>
      <c r="N1745" s="4" t="b">
        <v>0</v>
      </c>
      <c r="O1745" s="4">
        <v>67</v>
      </c>
      <c r="P1745" s="4" t="b">
        <v>1</v>
      </c>
      <c r="Q1745" s="4" t="s">
        <v>8285</v>
      </c>
      <c r="R1745" s="17">
        <f>E1745/D1745*100</f>
        <v>100.41666666666667</v>
      </c>
      <c r="S1745">
        <f>AVERAGEIF(O:O,O1745,E:E)</f>
        <v>6906.636363636364</v>
      </c>
      <c r="T1745" t="str">
        <f t="shared" si="138"/>
        <v>photography</v>
      </c>
      <c r="U1745" t="str">
        <f t="shared" si="139"/>
        <v>photobooks</v>
      </c>
    </row>
    <row r="1746" spans="1:21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tr">
        <f t="shared" si="135"/>
        <v>successful</v>
      </c>
      <c r="G1746" s="4" t="s">
        <v>8219</v>
      </c>
      <c r="H1746" s="4" t="s">
        <v>8225</v>
      </c>
      <c r="I1746" s="4" t="s">
        <v>8247</v>
      </c>
      <c r="J1746" s="4">
        <v>1425821477</v>
      </c>
      <c r="K1746" s="13">
        <f t="shared" si="136"/>
        <v>42071.396724537037</v>
      </c>
      <c r="L1746" s="4">
        <v>1421937077</v>
      </c>
      <c r="M1746" s="13">
        <f t="shared" si="137"/>
        <v>42026.438391203708</v>
      </c>
      <c r="N1746" s="4" t="b">
        <v>0</v>
      </c>
      <c r="O1746" s="4">
        <v>70</v>
      </c>
      <c r="P1746" s="4" t="b">
        <v>1</v>
      </c>
      <c r="Q1746" s="4" t="s">
        <v>8285</v>
      </c>
      <c r="R1746" s="17">
        <f>E1746/D1746*100</f>
        <v>118.45454545454545</v>
      </c>
      <c r="S1746">
        <f>AVERAGEIF(O:O,O1746,E:E)</f>
        <v>15630.539500000003</v>
      </c>
      <c r="T1746" t="str">
        <f t="shared" si="138"/>
        <v>photography</v>
      </c>
      <c r="U1746" t="str">
        <f t="shared" si="139"/>
        <v>photobooks</v>
      </c>
    </row>
    <row r="1747" spans="1:21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tr">
        <f t="shared" si="135"/>
        <v>successful</v>
      </c>
      <c r="G1747" s="4" t="s">
        <v>8219</v>
      </c>
      <c r="H1747" s="4" t="s">
        <v>8224</v>
      </c>
      <c r="I1747" s="4" t="s">
        <v>8246</v>
      </c>
      <c r="J1747" s="4">
        <v>1482372000</v>
      </c>
      <c r="K1747" s="13">
        <f t="shared" si="136"/>
        <v>42725.916666666664</v>
      </c>
      <c r="L1747" s="4">
        <v>1479276838</v>
      </c>
      <c r="M1747" s="13">
        <f t="shared" si="137"/>
        <v>42690.093032407407</v>
      </c>
      <c r="N1747" s="4" t="b">
        <v>0</v>
      </c>
      <c r="O1747" s="4">
        <v>89</v>
      </c>
      <c r="P1747" s="4" t="b">
        <v>1</v>
      </c>
      <c r="Q1747" s="4" t="s">
        <v>8285</v>
      </c>
      <c r="R1747" s="17">
        <f>E1747/D1747*100</f>
        <v>114.01428571428571</v>
      </c>
      <c r="S1747">
        <f>AVERAGEIF(O:O,O1747,E:E)</f>
        <v>8175.8975</v>
      </c>
      <c r="T1747" t="str">
        <f t="shared" si="138"/>
        <v>photography</v>
      </c>
      <c r="U1747" t="str">
        <f t="shared" si="139"/>
        <v>photobooks</v>
      </c>
    </row>
    <row r="1748" spans="1:21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tr">
        <f t="shared" si="135"/>
        <v>successful</v>
      </c>
      <c r="G1748" s="4" t="s">
        <v>8219</v>
      </c>
      <c r="H1748" s="4" t="s">
        <v>8224</v>
      </c>
      <c r="I1748" s="4" t="s">
        <v>8246</v>
      </c>
      <c r="J1748" s="4">
        <v>1479952800</v>
      </c>
      <c r="K1748" s="13">
        <f t="shared" si="136"/>
        <v>42697.916666666664</v>
      </c>
      <c r="L1748" s="4">
        <v>1477368867</v>
      </c>
      <c r="M1748" s="13">
        <f t="shared" si="137"/>
        <v>42668.010034722225</v>
      </c>
      <c r="N1748" s="4" t="b">
        <v>0</v>
      </c>
      <c r="O1748" s="4">
        <v>107</v>
      </c>
      <c r="P1748" s="4" t="b">
        <v>1</v>
      </c>
      <c r="Q1748" s="4" t="s">
        <v>8285</v>
      </c>
      <c r="R1748" s="17">
        <f>E1748/D1748*100</f>
        <v>148.10000000000002</v>
      </c>
      <c r="S1748">
        <f>AVERAGEIF(O:O,O1748,E:E)</f>
        <v>10065.451428571429</v>
      </c>
      <c r="T1748" t="str">
        <f t="shared" si="138"/>
        <v>photography</v>
      </c>
      <c r="U1748" t="str">
        <f t="shared" si="139"/>
        <v>photobooks</v>
      </c>
    </row>
    <row r="1749" spans="1:21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tr">
        <f t="shared" si="135"/>
        <v>successful</v>
      </c>
      <c r="G1749" s="4" t="s">
        <v>8219</v>
      </c>
      <c r="H1749" s="4" t="s">
        <v>8225</v>
      </c>
      <c r="I1749" s="4" t="s">
        <v>8247</v>
      </c>
      <c r="J1749" s="4">
        <v>1447426800</v>
      </c>
      <c r="K1749" s="13">
        <f t="shared" si="136"/>
        <v>42321.458333333336</v>
      </c>
      <c r="L1749" s="4">
        <v>1444904830</v>
      </c>
      <c r="M1749" s="13">
        <f t="shared" si="137"/>
        <v>42292.268865740749</v>
      </c>
      <c r="N1749" s="4" t="b">
        <v>0</v>
      </c>
      <c r="O1749" s="4">
        <v>159</v>
      </c>
      <c r="P1749" s="4" t="b">
        <v>1</v>
      </c>
      <c r="Q1749" s="4" t="s">
        <v>8285</v>
      </c>
      <c r="R1749" s="17">
        <f>E1749/D1749*100</f>
        <v>104.95555555555556</v>
      </c>
      <c r="S1749">
        <f>AVERAGEIF(O:O,O1749,E:E)</f>
        <v>12170.714285714286</v>
      </c>
      <c r="T1749" t="str">
        <f t="shared" si="138"/>
        <v>photography</v>
      </c>
      <c r="U1749" t="str">
        <f t="shared" si="139"/>
        <v>photobooks</v>
      </c>
    </row>
    <row r="1750" spans="1:21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tr">
        <f t="shared" si="135"/>
        <v>successful</v>
      </c>
      <c r="G1750" s="4" t="s">
        <v>8219</v>
      </c>
      <c r="H1750" s="4" t="s">
        <v>8229</v>
      </c>
      <c r="I1750" s="4" t="s">
        <v>8251</v>
      </c>
      <c r="J1750" s="4">
        <v>1441234143</v>
      </c>
      <c r="K1750" s="13">
        <f t="shared" si="136"/>
        <v>42249.784062500003</v>
      </c>
      <c r="L1750" s="4">
        <v>1438642143</v>
      </c>
      <c r="M1750" s="13">
        <f t="shared" si="137"/>
        <v>42219.784062500003</v>
      </c>
      <c r="N1750" s="4" t="b">
        <v>0</v>
      </c>
      <c r="O1750" s="4">
        <v>181</v>
      </c>
      <c r="P1750" s="4" t="b">
        <v>1</v>
      </c>
      <c r="Q1750" s="4" t="s">
        <v>8285</v>
      </c>
      <c r="R1750" s="17">
        <f>E1750/D1750*100</f>
        <v>129.94800000000001</v>
      </c>
      <c r="S1750">
        <f>AVERAGEIF(O:O,O1750,E:E)</f>
        <v>28514</v>
      </c>
      <c r="T1750" t="str">
        <f t="shared" si="138"/>
        <v>photography</v>
      </c>
      <c r="U1750" t="str">
        <f t="shared" si="139"/>
        <v>photobooks</v>
      </c>
    </row>
    <row r="1751" spans="1:21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tr">
        <f t="shared" si="135"/>
        <v>successful</v>
      </c>
      <c r="G1751" s="4" t="s">
        <v>8219</v>
      </c>
      <c r="H1751" s="4" t="s">
        <v>8243</v>
      </c>
      <c r="I1751" s="4" t="s">
        <v>8249</v>
      </c>
      <c r="J1751" s="4">
        <v>1488394800</v>
      </c>
      <c r="K1751" s="13">
        <f t="shared" si="136"/>
        <v>42795.625000000007</v>
      </c>
      <c r="L1751" s="4">
        <v>1485213921</v>
      </c>
      <c r="M1751" s="13">
        <f t="shared" si="137"/>
        <v>42758.809270833335</v>
      </c>
      <c r="N1751" s="4" t="b">
        <v>0</v>
      </c>
      <c r="O1751" s="4">
        <v>131</v>
      </c>
      <c r="P1751" s="4" t="b">
        <v>1</v>
      </c>
      <c r="Q1751" s="4" t="s">
        <v>8285</v>
      </c>
      <c r="R1751" s="17">
        <f>E1751/D1751*100</f>
        <v>123.48756218905473</v>
      </c>
      <c r="S1751">
        <f>AVERAGEIF(O:O,O1751,E:E)</f>
        <v>15264.625</v>
      </c>
      <c r="T1751" t="str">
        <f t="shared" si="138"/>
        <v>photography</v>
      </c>
      <c r="U1751" t="str">
        <f t="shared" si="139"/>
        <v>photobooks</v>
      </c>
    </row>
    <row r="1752" spans="1:21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tr">
        <f t="shared" si="135"/>
        <v>successful</v>
      </c>
      <c r="G1752" s="4" t="s">
        <v>8219</v>
      </c>
      <c r="H1752" s="4" t="s">
        <v>8224</v>
      </c>
      <c r="I1752" s="4" t="s">
        <v>8246</v>
      </c>
      <c r="J1752" s="4">
        <v>1461096304</v>
      </c>
      <c r="K1752" s="13">
        <f t="shared" si="136"/>
        <v>42479.67018518519</v>
      </c>
      <c r="L1752" s="4">
        <v>1458936304</v>
      </c>
      <c r="M1752" s="13">
        <f t="shared" si="137"/>
        <v>42454.67018518519</v>
      </c>
      <c r="N1752" s="4" t="b">
        <v>0</v>
      </c>
      <c r="O1752" s="4">
        <v>125</v>
      </c>
      <c r="P1752" s="4" t="b">
        <v>1</v>
      </c>
      <c r="Q1752" s="4" t="s">
        <v>8285</v>
      </c>
      <c r="R1752" s="17">
        <f>E1752/D1752*100</f>
        <v>201.62</v>
      </c>
      <c r="S1752">
        <f>AVERAGEIF(O:O,O1752,E:E)</f>
        <v>14155.797500000001</v>
      </c>
      <c r="T1752" t="str">
        <f t="shared" si="138"/>
        <v>photography</v>
      </c>
      <c r="U1752" t="str">
        <f t="shared" si="139"/>
        <v>photobooks</v>
      </c>
    </row>
    <row r="1753" spans="1:21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tr">
        <f t="shared" si="135"/>
        <v>successful</v>
      </c>
      <c r="G1753" s="4" t="s">
        <v>8219</v>
      </c>
      <c r="H1753" s="4" t="s">
        <v>8224</v>
      </c>
      <c r="I1753" s="4" t="s">
        <v>8246</v>
      </c>
      <c r="J1753" s="4">
        <v>1426787123</v>
      </c>
      <c r="K1753" s="13">
        <f t="shared" si="136"/>
        <v>42082.573182870372</v>
      </c>
      <c r="L1753" s="4">
        <v>1424198723</v>
      </c>
      <c r="M1753" s="13">
        <f t="shared" si="137"/>
        <v>42052.614849537036</v>
      </c>
      <c r="N1753" s="4" t="b">
        <v>0</v>
      </c>
      <c r="O1753" s="4">
        <v>61</v>
      </c>
      <c r="P1753" s="4" t="b">
        <v>1</v>
      </c>
      <c r="Q1753" s="4" t="s">
        <v>8285</v>
      </c>
      <c r="R1753" s="17">
        <f>E1753/D1753*100</f>
        <v>102.89999999999999</v>
      </c>
      <c r="S1753">
        <f>AVERAGEIF(O:O,O1753,E:E)</f>
        <v>5367.37</v>
      </c>
      <c r="T1753" t="str">
        <f t="shared" si="138"/>
        <v>photography</v>
      </c>
      <c r="U1753" t="str">
        <f t="shared" si="139"/>
        <v>photobooks</v>
      </c>
    </row>
    <row r="1754" spans="1:21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tr">
        <f t="shared" si="135"/>
        <v>successful</v>
      </c>
      <c r="G1754" s="4" t="s">
        <v>8219</v>
      </c>
      <c r="H1754" s="4" t="s">
        <v>8225</v>
      </c>
      <c r="I1754" s="4" t="s">
        <v>8247</v>
      </c>
      <c r="J1754" s="4">
        <v>1476425082</v>
      </c>
      <c r="K1754" s="13">
        <f t="shared" si="136"/>
        <v>42657.086597222224</v>
      </c>
      <c r="L1754" s="4">
        <v>1473833082</v>
      </c>
      <c r="M1754" s="13">
        <f t="shared" si="137"/>
        <v>42627.086597222224</v>
      </c>
      <c r="N1754" s="4" t="b">
        <v>0</v>
      </c>
      <c r="O1754" s="4">
        <v>90</v>
      </c>
      <c r="P1754" s="4" t="b">
        <v>1</v>
      </c>
      <c r="Q1754" s="4" t="s">
        <v>8285</v>
      </c>
      <c r="R1754" s="17">
        <f>E1754/D1754*100</f>
        <v>260.16666666666663</v>
      </c>
      <c r="S1754">
        <f>AVERAGEIF(O:O,O1754,E:E)</f>
        <v>6285.2591666666667</v>
      </c>
      <c r="T1754" t="str">
        <f t="shared" si="138"/>
        <v>photography</v>
      </c>
      <c r="U1754" t="str">
        <f t="shared" si="139"/>
        <v>photobooks</v>
      </c>
    </row>
    <row r="1755" spans="1:21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tr">
        <f t="shared" si="135"/>
        <v>successful</v>
      </c>
      <c r="G1755" s="4" t="s">
        <v>8219</v>
      </c>
      <c r="H1755" s="4" t="s">
        <v>8232</v>
      </c>
      <c r="I1755" s="4" t="s">
        <v>8253</v>
      </c>
      <c r="J1755" s="4">
        <v>1458579568</v>
      </c>
      <c r="K1755" s="13">
        <f t="shared" si="136"/>
        <v>42450.541296296295</v>
      </c>
      <c r="L1755" s="4">
        <v>1455991168</v>
      </c>
      <c r="M1755" s="13">
        <f t="shared" si="137"/>
        <v>42420.582962962966</v>
      </c>
      <c r="N1755" s="4" t="b">
        <v>0</v>
      </c>
      <c r="O1755" s="4">
        <v>35</v>
      </c>
      <c r="P1755" s="4" t="b">
        <v>1</v>
      </c>
      <c r="Q1755" s="4" t="s">
        <v>8285</v>
      </c>
      <c r="R1755" s="17">
        <f>E1755/D1755*100</f>
        <v>108</v>
      </c>
      <c r="S1755">
        <f>AVERAGEIF(O:O,O1755,E:E)</f>
        <v>3370.6326923076922</v>
      </c>
      <c r="T1755" t="str">
        <f t="shared" si="138"/>
        <v>photography</v>
      </c>
      <c r="U1755" t="str">
        <f t="shared" si="139"/>
        <v>photobooks</v>
      </c>
    </row>
    <row r="1756" spans="1:21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tr">
        <f t="shared" si="135"/>
        <v>successful</v>
      </c>
      <c r="G1756" s="4" t="s">
        <v>8219</v>
      </c>
      <c r="H1756" s="4" t="s">
        <v>8229</v>
      </c>
      <c r="I1756" s="4" t="s">
        <v>8251</v>
      </c>
      <c r="J1756" s="4">
        <v>1428091353</v>
      </c>
      <c r="K1756" s="13">
        <f t="shared" si="136"/>
        <v>42097.668437500004</v>
      </c>
      <c r="L1756" s="4">
        <v>1425502953</v>
      </c>
      <c r="M1756" s="13">
        <f t="shared" si="137"/>
        <v>42067.710104166668</v>
      </c>
      <c r="N1756" s="4" t="b">
        <v>0</v>
      </c>
      <c r="O1756" s="4">
        <v>90</v>
      </c>
      <c r="P1756" s="4" t="b">
        <v>1</v>
      </c>
      <c r="Q1756" s="4" t="s">
        <v>8285</v>
      </c>
      <c r="R1756" s="17">
        <f>E1756/D1756*100</f>
        <v>110.52941176470587</v>
      </c>
      <c r="S1756">
        <f>AVERAGEIF(O:O,O1756,E:E)</f>
        <v>6285.2591666666667</v>
      </c>
      <c r="T1756" t="str">
        <f t="shared" si="138"/>
        <v>photography</v>
      </c>
      <c r="U1756" t="str">
        <f t="shared" si="139"/>
        <v>photobooks</v>
      </c>
    </row>
    <row r="1757" spans="1:21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tr">
        <f t="shared" si="135"/>
        <v>successful</v>
      </c>
      <c r="G1757" s="4" t="s">
        <v>8219</v>
      </c>
      <c r="H1757" s="4" t="s">
        <v>8224</v>
      </c>
      <c r="I1757" s="4" t="s">
        <v>8246</v>
      </c>
      <c r="J1757" s="4">
        <v>1444071361</v>
      </c>
      <c r="K1757" s="13">
        <f t="shared" si="136"/>
        <v>42282.622233796297</v>
      </c>
      <c r="L1757" s="4">
        <v>1441479361</v>
      </c>
      <c r="M1757" s="13">
        <f t="shared" si="137"/>
        <v>42252.622233796297</v>
      </c>
      <c r="N1757" s="4" t="b">
        <v>0</v>
      </c>
      <c r="O1757" s="4">
        <v>4</v>
      </c>
      <c r="P1757" s="4" t="b">
        <v>1</v>
      </c>
      <c r="Q1757" s="4" t="s">
        <v>8285</v>
      </c>
      <c r="R1757" s="17">
        <f>E1757/D1757*100</f>
        <v>120</v>
      </c>
      <c r="S1757">
        <f>AVERAGEIF(O:O,O1757,E:E)</f>
        <v>227.77278688524589</v>
      </c>
      <c r="T1757" t="str">
        <f t="shared" si="138"/>
        <v>photography</v>
      </c>
      <c r="U1757" t="str">
        <f t="shared" si="139"/>
        <v>photobooks</v>
      </c>
    </row>
    <row r="1758" spans="1:21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tr">
        <f t="shared" si="135"/>
        <v>successful</v>
      </c>
      <c r="G1758" s="4" t="s">
        <v>8219</v>
      </c>
      <c r="H1758" s="4" t="s">
        <v>8224</v>
      </c>
      <c r="I1758" s="4" t="s">
        <v>8246</v>
      </c>
      <c r="J1758" s="4">
        <v>1472443269</v>
      </c>
      <c r="K1758" s="13">
        <f t="shared" si="136"/>
        <v>42611.000798611109</v>
      </c>
      <c r="L1758" s="4">
        <v>1468987269</v>
      </c>
      <c r="M1758" s="13">
        <f t="shared" si="137"/>
        <v>42571.000798611109</v>
      </c>
      <c r="N1758" s="4" t="b">
        <v>0</v>
      </c>
      <c r="O1758" s="4">
        <v>120</v>
      </c>
      <c r="P1758" s="4" t="b">
        <v>1</v>
      </c>
      <c r="Q1758" s="4" t="s">
        <v>8285</v>
      </c>
      <c r="R1758" s="17">
        <f>E1758/D1758*100</f>
        <v>102.82909090909091</v>
      </c>
      <c r="S1758">
        <f>AVERAGEIF(O:O,O1758,E:E)</f>
        <v>10427.011111111111</v>
      </c>
      <c r="T1758" t="str">
        <f t="shared" si="138"/>
        <v>photography</v>
      </c>
      <c r="U1758" t="str">
        <f t="shared" si="139"/>
        <v>photobooks</v>
      </c>
    </row>
    <row r="1759" spans="1:21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tr">
        <f t="shared" si="135"/>
        <v>successful</v>
      </c>
      <c r="G1759" s="4" t="s">
        <v>8219</v>
      </c>
      <c r="H1759" s="4" t="s">
        <v>8224</v>
      </c>
      <c r="I1759" s="4" t="s">
        <v>8246</v>
      </c>
      <c r="J1759" s="4">
        <v>1485631740</v>
      </c>
      <c r="K1759" s="13">
        <f t="shared" si="136"/>
        <v>42763.645138888889</v>
      </c>
      <c r="L1759" s="4">
        <v>1483041083</v>
      </c>
      <c r="M1759" s="13">
        <f t="shared" si="137"/>
        <v>42733.660682870373</v>
      </c>
      <c r="N1759" s="4" t="b">
        <v>0</v>
      </c>
      <c r="O1759" s="4">
        <v>14</v>
      </c>
      <c r="P1759" s="4" t="b">
        <v>1</v>
      </c>
      <c r="Q1759" s="4" t="s">
        <v>8285</v>
      </c>
      <c r="R1759" s="17">
        <f>E1759/D1759*100</f>
        <v>115.99999999999999</v>
      </c>
      <c r="S1759">
        <f>AVERAGEIF(O:O,O1759,E:E)</f>
        <v>1006.2454545454545</v>
      </c>
      <c r="T1759" t="str">
        <f t="shared" si="138"/>
        <v>photography</v>
      </c>
      <c r="U1759" t="str">
        <f t="shared" si="139"/>
        <v>photobooks</v>
      </c>
    </row>
    <row r="1760" spans="1:21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tr">
        <f t="shared" si="135"/>
        <v>successful</v>
      </c>
      <c r="G1760" s="4" t="s">
        <v>8219</v>
      </c>
      <c r="H1760" s="4" t="s">
        <v>8224</v>
      </c>
      <c r="I1760" s="4" t="s">
        <v>8246</v>
      </c>
      <c r="J1760" s="4">
        <v>1468536992</v>
      </c>
      <c r="K1760" s="13">
        <f t="shared" si="136"/>
        <v>42565.789259259262</v>
      </c>
      <c r="L1760" s="4">
        <v>1463352992</v>
      </c>
      <c r="M1760" s="13">
        <f t="shared" si="137"/>
        <v>42505.789259259262</v>
      </c>
      <c r="N1760" s="4" t="b">
        <v>0</v>
      </c>
      <c r="O1760" s="4">
        <v>27</v>
      </c>
      <c r="P1760" s="4" t="b">
        <v>1</v>
      </c>
      <c r="Q1760" s="4" t="s">
        <v>8285</v>
      </c>
      <c r="R1760" s="17">
        <f>E1760/D1760*100</f>
        <v>114.7</v>
      </c>
      <c r="S1760">
        <f>AVERAGEIF(O:O,O1760,E:E)</f>
        <v>3204.2722222222224</v>
      </c>
      <c r="T1760" t="str">
        <f t="shared" si="138"/>
        <v>photography</v>
      </c>
      <c r="U1760" t="str">
        <f t="shared" si="139"/>
        <v>photobooks</v>
      </c>
    </row>
    <row r="1761" spans="1:21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tr">
        <f t="shared" si="135"/>
        <v>successful</v>
      </c>
      <c r="G1761" s="4" t="s">
        <v>8219</v>
      </c>
      <c r="H1761" s="4" t="s">
        <v>8224</v>
      </c>
      <c r="I1761" s="4" t="s">
        <v>8246</v>
      </c>
      <c r="J1761" s="4">
        <v>1427309629</v>
      </c>
      <c r="K1761" s="13">
        <f t="shared" si="136"/>
        <v>42088.620706018519</v>
      </c>
      <c r="L1761" s="4">
        <v>1425585229</v>
      </c>
      <c r="M1761" s="13">
        <f t="shared" si="137"/>
        <v>42068.66237268519</v>
      </c>
      <c r="N1761" s="4" t="b">
        <v>0</v>
      </c>
      <c r="O1761" s="4">
        <v>49</v>
      </c>
      <c r="P1761" s="4" t="b">
        <v>1</v>
      </c>
      <c r="Q1761" s="4" t="s">
        <v>8285</v>
      </c>
      <c r="R1761" s="17">
        <f>E1761/D1761*100</f>
        <v>106.60000000000001</v>
      </c>
      <c r="S1761">
        <f>AVERAGEIF(O:O,O1761,E:E)</f>
        <v>2909.8</v>
      </c>
      <c r="T1761" t="str">
        <f t="shared" si="138"/>
        <v>photography</v>
      </c>
      <c r="U1761" t="str">
        <f t="shared" si="139"/>
        <v>photobooks</v>
      </c>
    </row>
    <row r="1762" spans="1:21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tr">
        <f t="shared" si="135"/>
        <v>successful</v>
      </c>
      <c r="G1762" s="4" t="s">
        <v>8219</v>
      </c>
      <c r="H1762" s="4" t="s">
        <v>8224</v>
      </c>
      <c r="I1762" s="4" t="s">
        <v>8246</v>
      </c>
      <c r="J1762" s="4">
        <v>1456416513</v>
      </c>
      <c r="K1762" s="13">
        <f t="shared" si="136"/>
        <v>42425.505937500006</v>
      </c>
      <c r="L1762" s="4">
        <v>1454688513</v>
      </c>
      <c r="M1762" s="13">
        <f t="shared" si="137"/>
        <v>42405.505937500006</v>
      </c>
      <c r="N1762" s="4" t="b">
        <v>0</v>
      </c>
      <c r="O1762" s="4">
        <v>102</v>
      </c>
      <c r="P1762" s="4" t="b">
        <v>1</v>
      </c>
      <c r="Q1762" s="4" t="s">
        <v>8285</v>
      </c>
      <c r="R1762" s="17">
        <f>E1762/D1762*100</f>
        <v>165.44</v>
      </c>
      <c r="S1762">
        <f>AVERAGEIF(O:O,O1762,E:E)</f>
        <v>9930.405999999999</v>
      </c>
      <c r="T1762" t="str">
        <f t="shared" si="138"/>
        <v>photography</v>
      </c>
      <c r="U1762" t="str">
        <f t="shared" si="139"/>
        <v>photobooks</v>
      </c>
    </row>
    <row r="1763" spans="1:21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tr">
        <f t="shared" si="135"/>
        <v>successful</v>
      </c>
      <c r="G1763" s="4" t="s">
        <v>8219</v>
      </c>
      <c r="H1763" s="4" t="s">
        <v>8225</v>
      </c>
      <c r="I1763" s="4" t="s">
        <v>8247</v>
      </c>
      <c r="J1763" s="4">
        <v>1442065060</v>
      </c>
      <c r="K1763" s="13">
        <f t="shared" si="136"/>
        <v>42259.40115740741</v>
      </c>
      <c r="L1763" s="4">
        <v>1437745060</v>
      </c>
      <c r="M1763" s="13">
        <f t="shared" si="137"/>
        <v>42209.40115740741</v>
      </c>
      <c r="N1763" s="4" t="b">
        <v>0</v>
      </c>
      <c r="O1763" s="4">
        <v>3</v>
      </c>
      <c r="P1763" s="4" t="b">
        <v>1</v>
      </c>
      <c r="Q1763" s="4" t="s">
        <v>8285</v>
      </c>
      <c r="R1763" s="17">
        <f>E1763/D1763*100</f>
        <v>155</v>
      </c>
      <c r="S1763">
        <f>AVERAGEIF(O:O,O1763,E:E)</f>
        <v>191.76785714285714</v>
      </c>
      <c r="T1763" t="str">
        <f t="shared" si="138"/>
        <v>photography</v>
      </c>
      <c r="U1763" t="str">
        <f t="shared" si="139"/>
        <v>photobooks</v>
      </c>
    </row>
    <row r="1764" spans="1:21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tr">
        <f t="shared" si="135"/>
        <v>successful</v>
      </c>
      <c r="G1764" s="4" t="s">
        <v>8219</v>
      </c>
      <c r="H1764" s="4" t="s">
        <v>8224</v>
      </c>
      <c r="I1764" s="4" t="s">
        <v>8246</v>
      </c>
      <c r="J1764" s="4">
        <v>1457739245</v>
      </c>
      <c r="K1764" s="13">
        <f t="shared" si="136"/>
        <v>42440.815335648149</v>
      </c>
      <c r="L1764" s="4">
        <v>1455147245</v>
      </c>
      <c r="M1764" s="13">
        <f t="shared" si="137"/>
        <v>42410.815335648149</v>
      </c>
      <c r="N1764" s="4" t="b">
        <v>0</v>
      </c>
      <c r="O1764" s="4">
        <v>25</v>
      </c>
      <c r="P1764" s="4" t="b">
        <v>1</v>
      </c>
      <c r="Q1764" s="4" t="s">
        <v>8285</v>
      </c>
      <c r="R1764" s="17">
        <f>E1764/D1764*100</f>
        <v>885</v>
      </c>
      <c r="S1764">
        <f>AVERAGEIF(O:O,O1764,E:E)</f>
        <v>1634.83275</v>
      </c>
      <c r="T1764" t="str">
        <f t="shared" si="138"/>
        <v>photography</v>
      </c>
      <c r="U1764" t="str">
        <f t="shared" si="139"/>
        <v>photobooks</v>
      </c>
    </row>
    <row r="1765" spans="1:21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tr">
        <f t="shared" si="135"/>
        <v>successful</v>
      </c>
      <c r="G1765" s="4" t="s">
        <v>8219</v>
      </c>
      <c r="H1765" s="4" t="s">
        <v>8224</v>
      </c>
      <c r="I1765" s="4" t="s">
        <v>8246</v>
      </c>
      <c r="J1765" s="4">
        <v>1477255840</v>
      </c>
      <c r="K1765" s="13">
        <f t="shared" si="136"/>
        <v>42666.701851851853</v>
      </c>
      <c r="L1765" s="4">
        <v>1474663840</v>
      </c>
      <c r="M1765" s="13">
        <f t="shared" si="137"/>
        <v>42636.701851851853</v>
      </c>
      <c r="N1765" s="4" t="b">
        <v>0</v>
      </c>
      <c r="O1765" s="4">
        <v>118</v>
      </c>
      <c r="P1765" s="4" t="b">
        <v>1</v>
      </c>
      <c r="Q1765" s="4" t="s">
        <v>8285</v>
      </c>
      <c r="R1765" s="17">
        <f>E1765/D1765*100</f>
        <v>101.90833333333333</v>
      </c>
      <c r="S1765">
        <f>AVERAGEIF(O:O,O1765,E:E)</f>
        <v>9744.0974999999999</v>
      </c>
      <c r="T1765" t="str">
        <f t="shared" si="138"/>
        <v>photography</v>
      </c>
      <c r="U1765" t="str">
        <f t="shared" si="139"/>
        <v>photobooks</v>
      </c>
    </row>
    <row r="1766" spans="1:21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b">
        <f t="shared" si="135"/>
        <v>0</v>
      </c>
      <c r="G1766" s="4" t="s">
        <v>8221</v>
      </c>
      <c r="H1766" s="4" t="s">
        <v>8225</v>
      </c>
      <c r="I1766" s="4" t="s">
        <v>8247</v>
      </c>
      <c r="J1766" s="4">
        <v>1407065979</v>
      </c>
      <c r="K1766" s="13">
        <f t="shared" si="136"/>
        <v>41854.319201388891</v>
      </c>
      <c r="L1766" s="4">
        <v>1404560379</v>
      </c>
      <c r="M1766" s="13">
        <f t="shared" si="137"/>
        <v>41825.319201388891</v>
      </c>
      <c r="N1766" s="4" t="b">
        <v>1</v>
      </c>
      <c r="O1766" s="4">
        <v>39</v>
      </c>
      <c r="P1766" s="4" t="b">
        <v>0</v>
      </c>
      <c r="Q1766" s="4" t="s">
        <v>8285</v>
      </c>
      <c r="R1766" s="17">
        <f>E1766/D1766*100</f>
        <v>19.600000000000001</v>
      </c>
      <c r="S1766">
        <f>AVERAGEIF(O:O,O1766,E:E)</f>
        <v>2905.058</v>
      </c>
      <c r="T1766" t="str">
        <f t="shared" si="138"/>
        <v>photography</v>
      </c>
      <c r="U1766" t="str">
        <f t="shared" si="139"/>
        <v>photobooks</v>
      </c>
    </row>
    <row r="1767" spans="1:21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b">
        <f t="shared" si="135"/>
        <v>0</v>
      </c>
      <c r="G1767" s="4" t="s">
        <v>8221</v>
      </c>
      <c r="H1767" s="4" t="s">
        <v>8224</v>
      </c>
      <c r="I1767" s="4" t="s">
        <v>8246</v>
      </c>
      <c r="J1767" s="4">
        <v>1407972712</v>
      </c>
      <c r="K1767" s="13">
        <f t="shared" si="136"/>
        <v>41864.813796296301</v>
      </c>
      <c r="L1767" s="4">
        <v>1405380712</v>
      </c>
      <c r="M1767" s="13">
        <f t="shared" si="137"/>
        <v>41834.813796296301</v>
      </c>
      <c r="N1767" s="4" t="b">
        <v>1</v>
      </c>
      <c r="O1767" s="4">
        <v>103</v>
      </c>
      <c r="P1767" s="4" t="b">
        <v>0</v>
      </c>
      <c r="Q1767" s="4" t="s">
        <v>8285</v>
      </c>
      <c r="R1767" s="17">
        <f>E1767/D1767*100</f>
        <v>59.467839999999995</v>
      </c>
      <c r="S1767">
        <f>AVERAGEIF(O:O,O1767,E:E)</f>
        <v>13166.442857142858</v>
      </c>
      <c r="T1767" t="str">
        <f t="shared" si="138"/>
        <v>photography</v>
      </c>
      <c r="U1767" t="str">
        <f t="shared" si="139"/>
        <v>photobooks</v>
      </c>
    </row>
    <row r="1768" spans="1:21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b">
        <f t="shared" si="135"/>
        <v>0</v>
      </c>
      <c r="G1768" s="4" t="s">
        <v>8221</v>
      </c>
      <c r="H1768" s="4" t="s">
        <v>8226</v>
      </c>
      <c r="I1768" s="4" t="s">
        <v>8248</v>
      </c>
      <c r="J1768" s="4">
        <v>1408999088</v>
      </c>
      <c r="K1768" s="13">
        <f t="shared" si="136"/>
        <v>41876.693148148152</v>
      </c>
      <c r="L1768" s="4">
        <v>1407184688</v>
      </c>
      <c r="M1768" s="13">
        <f t="shared" si="137"/>
        <v>41855.693148148152</v>
      </c>
      <c r="N1768" s="4" t="b">
        <v>1</v>
      </c>
      <c r="O1768" s="4">
        <v>0</v>
      </c>
      <c r="P1768" s="4" t="b">
        <v>0</v>
      </c>
      <c r="Q1768" s="4" t="s">
        <v>8285</v>
      </c>
      <c r="R1768" s="17">
        <f>E1768/D1768*100</f>
        <v>0</v>
      </c>
      <c r="S1768">
        <f>AVERAGEIF(O:O,O1768,E:E)</f>
        <v>0</v>
      </c>
      <c r="T1768" t="str">
        <f t="shared" si="138"/>
        <v>photography</v>
      </c>
      <c r="U1768" t="str">
        <f t="shared" si="139"/>
        <v>photobooks</v>
      </c>
    </row>
    <row r="1769" spans="1:21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b">
        <f t="shared" si="135"/>
        <v>0</v>
      </c>
      <c r="G1769" s="4" t="s">
        <v>8221</v>
      </c>
      <c r="H1769" s="4" t="s">
        <v>8224</v>
      </c>
      <c r="I1769" s="4" t="s">
        <v>8246</v>
      </c>
      <c r="J1769" s="4">
        <v>1407080884</v>
      </c>
      <c r="K1769" s="13">
        <f t="shared" si="136"/>
        <v>41854.491712962968</v>
      </c>
      <c r="L1769" s="4">
        <v>1404488884</v>
      </c>
      <c r="M1769" s="13">
        <f t="shared" si="137"/>
        <v>41824.491712962968</v>
      </c>
      <c r="N1769" s="4" t="b">
        <v>1</v>
      </c>
      <c r="O1769" s="4">
        <v>39</v>
      </c>
      <c r="P1769" s="4" t="b">
        <v>0</v>
      </c>
      <c r="Q1769" s="4" t="s">
        <v>8285</v>
      </c>
      <c r="R1769" s="17">
        <f>E1769/D1769*100</f>
        <v>45.72</v>
      </c>
      <c r="S1769">
        <f>AVERAGEIF(O:O,O1769,E:E)</f>
        <v>2905.058</v>
      </c>
      <c r="T1769" t="str">
        <f t="shared" si="138"/>
        <v>photography</v>
      </c>
      <c r="U1769" t="str">
        <f t="shared" si="139"/>
        <v>photobooks</v>
      </c>
    </row>
    <row r="1770" spans="1:21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b">
        <f t="shared" si="135"/>
        <v>0</v>
      </c>
      <c r="G1770" s="4" t="s">
        <v>8221</v>
      </c>
      <c r="H1770" s="4" t="s">
        <v>8224</v>
      </c>
      <c r="I1770" s="4" t="s">
        <v>8246</v>
      </c>
      <c r="J1770" s="4">
        <v>1411824444</v>
      </c>
      <c r="K1770" s="13">
        <f t="shared" si="136"/>
        <v>41909.39402777778</v>
      </c>
      <c r="L1770" s="4">
        <v>1406640444</v>
      </c>
      <c r="M1770" s="13">
        <f t="shared" si="137"/>
        <v>41849.39402777778</v>
      </c>
      <c r="N1770" s="4" t="b">
        <v>1</v>
      </c>
      <c r="O1770" s="4">
        <v>15</v>
      </c>
      <c r="P1770" s="4" t="b">
        <v>0</v>
      </c>
      <c r="Q1770" s="4" t="s">
        <v>8285</v>
      </c>
      <c r="R1770" s="17">
        <f>E1770/D1770*100</f>
        <v>3.74</v>
      </c>
      <c r="S1770">
        <f>AVERAGEIF(O:O,O1770,E:E)</f>
        <v>2424.782608695652</v>
      </c>
      <c r="T1770" t="str">
        <f t="shared" si="138"/>
        <v>photography</v>
      </c>
      <c r="U1770" t="str">
        <f t="shared" si="139"/>
        <v>photobooks</v>
      </c>
    </row>
    <row r="1771" spans="1:21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b">
        <f t="shared" si="135"/>
        <v>0</v>
      </c>
      <c r="G1771" s="4" t="s">
        <v>8221</v>
      </c>
      <c r="H1771" s="4" t="s">
        <v>8224</v>
      </c>
      <c r="I1771" s="4" t="s">
        <v>8246</v>
      </c>
      <c r="J1771" s="4">
        <v>1421177959</v>
      </c>
      <c r="K1771" s="13">
        <f t="shared" si="136"/>
        <v>42017.652303240742</v>
      </c>
      <c r="L1771" s="4">
        <v>1418585959</v>
      </c>
      <c r="M1771" s="13">
        <f t="shared" si="137"/>
        <v>41987.652303240742</v>
      </c>
      <c r="N1771" s="4" t="b">
        <v>1</v>
      </c>
      <c r="O1771" s="4">
        <v>22</v>
      </c>
      <c r="P1771" s="4" t="b">
        <v>0</v>
      </c>
      <c r="Q1771" s="4" t="s">
        <v>8285</v>
      </c>
      <c r="R1771" s="17">
        <f>E1771/D1771*100</f>
        <v>2.7025000000000001</v>
      </c>
      <c r="S1771">
        <f>AVERAGEIF(O:O,O1771,E:E)</f>
        <v>1547.9137931034484</v>
      </c>
      <c r="T1771" t="str">
        <f t="shared" si="138"/>
        <v>photography</v>
      </c>
      <c r="U1771" t="str">
        <f t="shared" si="139"/>
        <v>photobooks</v>
      </c>
    </row>
    <row r="1772" spans="1:21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b">
        <f t="shared" si="135"/>
        <v>0</v>
      </c>
      <c r="G1772" s="4" t="s">
        <v>8221</v>
      </c>
      <c r="H1772" s="4" t="s">
        <v>8224</v>
      </c>
      <c r="I1772" s="4" t="s">
        <v>8246</v>
      </c>
      <c r="J1772" s="4">
        <v>1413312194</v>
      </c>
      <c r="K1772" s="13">
        <f t="shared" si="136"/>
        <v>41926.613356481488</v>
      </c>
      <c r="L1772" s="4">
        <v>1410288194</v>
      </c>
      <c r="M1772" s="13">
        <f t="shared" si="137"/>
        <v>41891.613356481488</v>
      </c>
      <c r="N1772" s="4" t="b">
        <v>1</v>
      </c>
      <c r="O1772" s="4">
        <v>92</v>
      </c>
      <c r="P1772" s="4" t="b">
        <v>0</v>
      </c>
      <c r="Q1772" s="4" t="s">
        <v>8285</v>
      </c>
      <c r="R1772" s="17">
        <f>E1772/D1772*100</f>
        <v>56.51428571428572</v>
      </c>
      <c r="S1772">
        <f>AVERAGEIF(O:O,O1772,E:E)</f>
        <v>16394.466</v>
      </c>
      <c r="T1772" t="str">
        <f t="shared" si="138"/>
        <v>photography</v>
      </c>
      <c r="U1772" t="str">
        <f t="shared" si="139"/>
        <v>photobooks</v>
      </c>
    </row>
    <row r="1773" spans="1:21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b">
        <f t="shared" si="135"/>
        <v>0</v>
      </c>
      <c r="G1773" s="4" t="s">
        <v>8221</v>
      </c>
      <c r="H1773" s="4" t="s">
        <v>8225</v>
      </c>
      <c r="I1773" s="4" t="s">
        <v>8247</v>
      </c>
      <c r="J1773" s="4">
        <v>1414107040</v>
      </c>
      <c r="K1773" s="13">
        <f t="shared" si="136"/>
        <v>41935.812962962969</v>
      </c>
      <c r="L1773" s="4">
        <v>1411515040</v>
      </c>
      <c r="M1773" s="13">
        <f t="shared" si="137"/>
        <v>41905.812962962969</v>
      </c>
      <c r="N1773" s="4" t="b">
        <v>1</v>
      </c>
      <c r="O1773" s="4">
        <v>25</v>
      </c>
      <c r="P1773" s="4" t="b">
        <v>0</v>
      </c>
      <c r="Q1773" s="4" t="s">
        <v>8285</v>
      </c>
      <c r="R1773" s="17">
        <f>E1773/D1773*100</f>
        <v>21.30952380952381</v>
      </c>
      <c r="S1773">
        <f>AVERAGEIF(O:O,O1773,E:E)</f>
        <v>1634.83275</v>
      </c>
      <c r="T1773" t="str">
        <f t="shared" si="138"/>
        <v>photography</v>
      </c>
      <c r="U1773" t="str">
        <f t="shared" si="139"/>
        <v>photobooks</v>
      </c>
    </row>
    <row r="1774" spans="1:21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b">
        <f t="shared" si="135"/>
        <v>0</v>
      </c>
      <c r="G1774" s="4" t="s">
        <v>8221</v>
      </c>
      <c r="H1774" s="4" t="s">
        <v>8225</v>
      </c>
      <c r="I1774" s="4" t="s">
        <v>8247</v>
      </c>
      <c r="J1774" s="4">
        <v>1404666836</v>
      </c>
      <c r="K1774" s="13">
        <f t="shared" si="136"/>
        <v>41826.551342592596</v>
      </c>
      <c r="L1774" s="4">
        <v>1399482836</v>
      </c>
      <c r="M1774" s="13">
        <f t="shared" si="137"/>
        <v>41766.551342592596</v>
      </c>
      <c r="N1774" s="4" t="b">
        <v>1</v>
      </c>
      <c r="O1774" s="4">
        <v>19</v>
      </c>
      <c r="P1774" s="4" t="b">
        <v>0</v>
      </c>
      <c r="Q1774" s="4" t="s">
        <v>8285</v>
      </c>
      <c r="R1774" s="17">
        <f>E1774/D1774*100</f>
        <v>15.6</v>
      </c>
      <c r="S1774">
        <f>AVERAGEIF(O:O,O1774,E:E)</f>
        <v>2005.9729729729729</v>
      </c>
      <c r="T1774" t="str">
        <f t="shared" si="138"/>
        <v>photography</v>
      </c>
      <c r="U1774" t="str">
        <f t="shared" si="139"/>
        <v>photobooks</v>
      </c>
    </row>
    <row r="1775" spans="1:21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b">
        <f t="shared" si="135"/>
        <v>0</v>
      </c>
      <c r="G1775" s="4" t="s">
        <v>8221</v>
      </c>
      <c r="H1775" s="4" t="s">
        <v>8224</v>
      </c>
      <c r="I1775" s="4" t="s">
        <v>8246</v>
      </c>
      <c r="J1775" s="4">
        <v>1421691298</v>
      </c>
      <c r="K1775" s="13">
        <f t="shared" si="136"/>
        <v>42023.593726851854</v>
      </c>
      <c r="L1775" s="4">
        <v>1417803298</v>
      </c>
      <c r="M1775" s="13">
        <f t="shared" si="137"/>
        <v>41978.593726851854</v>
      </c>
      <c r="N1775" s="4" t="b">
        <v>1</v>
      </c>
      <c r="O1775" s="4">
        <v>19</v>
      </c>
      <c r="P1775" s="4" t="b">
        <v>0</v>
      </c>
      <c r="Q1775" s="4" t="s">
        <v>8285</v>
      </c>
      <c r="R1775" s="17">
        <f>E1775/D1775*100</f>
        <v>6.2566666666666677</v>
      </c>
      <c r="S1775">
        <f>AVERAGEIF(O:O,O1775,E:E)</f>
        <v>2005.9729729729729</v>
      </c>
      <c r="T1775" t="str">
        <f t="shared" si="138"/>
        <v>photography</v>
      </c>
      <c r="U1775" t="str">
        <f t="shared" si="139"/>
        <v>photobooks</v>
      </c>
    </row>
    <row r="1776" spans="1:21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b">
        <f t="shared" si="135"/>
        <v>0</v>
      </c>
      <c r="G1776" s="4" t="s">
        <v>8221</v>
      </c>
      <c r="H1776" s="4" t="s">
        <v>8224</v>
      </c>
      <c r="I1776" s="4" t="s">
        <v>8246</v>
      </c>
      <c r="J1776" s="4">
        <v>1417273140</v>
      </c>
      <c r="K1776" s="13">
        <f t="shared" si="136"/>
        <v>41972.457638888889</v>
      </c>
      <c r="L1776" s="4">
        <v>1413609292</v>
      </c>
      <c r="M1776" s="13">
        <f t="shared" si="137"/>
        <v>41930.051990740743</v>
      </c>
      <c r="N1776" s="4" t="b">
        <v>1</v>
      </c>
      <c r="O1776" s="4">
        <v>13</v>
      </c>
      <c r="P1776" s="4" t="b">
        <v>0</v>
      </c>
      <c r="Q1776" s="4" t="s">
        <v>8285</v>
      </c>
      <c r="R1776" s="17">
        <f>E1776/D1776*100</f>
        <v>45.92</v>
      </c>
      <c r="S1776">
        <f>AVERAGEIF(O:O,O1776,E:E)</f>
        <v>969.35458333333338</v>
      </c>
      <c r="T1776" t="str">
        <f t="shared" si="138"/>
        <v>photography</v>
      </c>
      <c r="U1776" t="str">
        <f t="shared" si="139"/>
        <v>photobooks</v>
      </c>
    </row>
    <row r="1777" spans="1:21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b">
        <f t="shared" si="135"/>
        <v>0</v>
      </c>
      <c r="G1777" s="4" t="s">
        <v>8221</v>
      </c>
      <c r="H1777" s="4" t="s">
        <v>8224</v>
      </c>
      <c r="I1777" s="4" t="s">
        <v>8246</v>
      </c>
      <c r="J1777" s="4">
        <v>1414193160</v>
      </c>
      <c r="K1777" s="13">
        <f t="shared" si="136"/>
        <v>41936.809722222228</v>
      </c>
      <c r="L1777" s="4">
        <v>1410305160</v>
      </c>
      <c r="M1777" s="13">
        <f t="shared" si="137"/>
        <v>41891.809722222228</v>
      </c>
      <c r="N1777" s="4" t="b">
        <v>1</v>
      </c>
      <c r="O1777" s="4">
        <v>124</v>
      </c>
      <c r="P1777" s="4" t="b">
        <v>0</v>
      </c>
      <c r="Q1777" s="4" t="s">
        <v>8285</v>
      </c>
      <c r="R1777" s="17">
        <f>E1777/D1777*100</f>
        <v>65.101538461538468</v>
      </c>
      <c r="S1777">
        <f>AVERAGEIF(O:O,O1777,E:E)</f>
        <v>16531.53</v>
      </c>
      <c r="T1777" t="str">
        <f t="shared" si="138"/>
        <v>photography</v>
      </c>
      <c r="U1777" t="str">
        <f t="shared" si="139"/>
        <v>photobooks</v>
      </c>
    </row>
    <row r="1778" spans="1:21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b">
        <f t="shared" si="135"/>
        <v>0</v>
      </c>
      <c r="G1778" s="4" t="s">
        <v>8221</v>
      </c>
      <c r="H1778" s="4" t="s">
        <v>8225</v>
      </c>
      <c r="I1778" s="4" t="s">
        <v>8247</v>
      </c>
      <c r="J1778" s="4">
        <v>1414623471</v>
      </c>
      <c r="K1778" s="13">
        <f t="shared" si="136"/>
        <v>41941.790173611116</v>
      </c>
      <c r="L1778" s="4">
        <v>1411513071</v>
      </c>
      <c r="M1778" s="13">
        <f t="shared" si="137"/>
        <v>41905.790173611116</v>
      </c>
      <c r="N1778" s="4" t="b">
        <v>1</v>
      </c>
      <c r="O1778" s="4">
        <v>4</v>
      </c>
      <c r="P1778" s="4" t="b">
        <v>0</v>
      </c>
      <c r="Q1778" s="4" t="s">
        <v>8285</v>
      </c>
      <c r="R1778" s="17">
        <f>E1778/D1778*100</f>
        <v>6.7</v>
      </c>
      <c r="S1778">
        <f>AVERAGEIF(O:O,O1778,E:E)</f>
        <v>227.77278688524589</v>
      </c>
      <c r="T1778" t="str">
        <f t="shared" si="138"/>
        <v>photography</v>
      </c>
      <c r="U1778" t="str">
        <f t="shared" si="139"/>
        <v>photobooks</v>
      </c>
    </row>
    <row r="1779" spans="1:21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b">
        <f t="shared" si="135"/>
        <v>0</v>
      </c>
      <c r="G1779" s="4" t="s">
        <v>8221</v>
      </c>
      <c r="H1779" s="4" t="s">
        <v>8233</v>
      </c>
      <c r="I1779" s="4" t="s">
        <v>8249</v>
      </c>
      <c r="J1779" s="4">
        <v>1424421253</v>
      </c>
      <c r="K1779" s="13">
        <f t="shared" si="136"/>
        <v>42055.190428240741</v>
      </c>
      <c r="L1779" s="4">
        <v>1421829253</v>
      </c>
      <c r="M1779" s="13">
        <f t="shared" si="137"/>
        <v>42025.190428240741</v>
      </c>
      <c r="N1779" s="4" t="b">
        <v>1</v>
      </c>
      <c r="O1779" s="4">
        <v>10</v>
      </c>
      <c r="P1779" s="4" t="b">
        <v>0</v>
      </c>
      <c r="Q1779" s="4" t="s">
        <v>8285</v>
      </c>
      <c r="R1779" s="17">
        <f>E1779/D1779*100</f>
        <v>13.5625</v>
      </c>
      <c r="S1779">
        <f>AVERAGEIF(O:O,O1779,E:E)</f>
        <v>842.98978723404264</v>
      </c>
      <c r="T1779" t="str">
        <f t="shared" si="138"/>
        <v>photography</v>
      </c>
      <c r="U1779" t="str">
        <f t="shared" si="139"/>
        <v>photobooks</v>
      </c>
    </row>
    <row r="1780" spans="1:21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b">
        <f t="shared" si="135"/>
        <v>0</v>
      </c>
      <c r="G1780" s="4" t="s">
        <v>8221</v>
      </c>
      <c r="H1780" s="4" t="s">
        <v>8224</v>
      </c>
      <c r="I1780" s="4" t="s">
        <v>8246</v>
      </c>
      <c r="J1780" s="4">
        <v>1427485395</v>
      </c>
      <c r="K1780" s="13">
        <f t="shared" si="136"/>
        <v>42090.655034722229</v>
      </c>
      <c r="L1780" s="4">
        <v>1423600995</v>
      </c>
      <c r="M1780" s="13">
        <f t="shared" si="137"/>
        <v>42045.696701388886</v>
      </c>
      <c r="N1780" s="4" t="b">
        <v>1</v>
      </c>
      <c r="O1780" s="4">
        <v>15</v>
      </c>
      <c r="P1780" s="4" t="b">
        <v>0</v>
      </c>
      <c r="Q1780" s="4" t="s">
        <v>8285</v>
      </c>
      <c r="R1780" s="17">
        <f>E1780/D1780*100</f>
        <v>1.9900000000000002</v>
      </c>
      <c r="S1780">
        <f>AVERAGEIF(O:O,O1780,E:E)</f>
        <v>2424.782608695652</v>
      </c>
      <c r="T1780" t="str">
        <f t="shared" si="138"/>
        <v>photography</v>
      </c>
      <c r="U1780" t="str">
        <f t="shared" si="139"/>
        <v>photobooks</v>
      </c>
    </row>
    <row r="1781" spans="1:21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b">
        <f t="shared" si="135"/>
        <v>0</v>
      </c>
      <c r="G1781" s="4" t="s">
        <v>8221</v>
      </c>
      <c r="H1781" s="4" t="s">
        <v>8224</v>
      </c>
      <c r="I1781" s="4" t="s">
        <v>8246</v>
      </c>
      <c r="J1781" s="4">
        <v>1472834180</v>
      </c>
      <c r="K1781" s="13">
        <f t="shared" si="136"/>
        <v>42615.525231481479</v>
      </c>
      <c r="L1781" s="4">
        <v>1470242180</v>
      </c>
      <c r="M1781" s="13">
        <f t="shared" si="137"/>
        <v>42585.525231481479</v>
      </c>
      <c r="N1781" s="4" t="b">
        <v>1</v>
      </c>
      <c r="O1781" s="4">
        <v>38</v>
      </c>
      <c r="P1781" s="4" t="b">
        <v>0</v>
      </c>
      <c r="Q1781" s="4" t="s">
        <v>8285</v>
      </c>
      <c r="R1781" s="17">
        <f>E1781/D1781*100</f>
        <v>36.236363636363642</v>
      </c>
      <c r="S1781">
        <f>AVERAGEIF(O:O,O1781,E:E)</f>
        <v>2935.7157894736843</v>
      </c>
      <c r="T1781" t="str">
        <f t="shared" si="138"/>
        <v>photography</v>
      </c>
      <c r="U1781" t="str">
        <f t="shared" si="139"/>
        <v>photobooks</v>
      </c>
    </row>
    <row r="1782" spans="1:21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b">
        <f t="shared" si="135"/>
        <v>0</v>
      </c>
      <c r="G1782" s="4" t="s">
        <v>8221</v>
      </c>
      <c r="H1782" s="4" t="s">
        <v>8224</v>
      </c>
      <c r="I1782" s="4" t="s">
        <v>8246</v>
      </c>
      <c r="J1782" s="4">
        <v>1467469510</v>
      </c>
      <c r="K1782" s="13">
        <f t="shared" si="136"/>
        <v>42553.434143518527</v>
      </c>
      <c r="L1782" s="4">
        <v>1462285510</v>
      </c>
      <c r="M1782" s="13">
        <f t="shared" si="137"/>
        <v>42493.434143518527</v>
      </c>
      <c r="N1782" s="4" t="b">
        <v>1</v>
      </c>
      <c r="O1782" s="4">
        <v>152</v>
      </c>
      <c r="P1782" s="4" t="b">
        <v>0</v>
      </c>
      <c r="Q1782" s="4" t="s">
        <v>8285</v>
      </c>
      <c r="R1782" s="17">
        <f>E1782/D1782*100</f>
        <v>39.743333333333339</v>
      </c>
      <c r="S1782">
        <f>AVERAGEIF(O:O,O1782,E:E)</f>
        <v>18510</v>
      </c>
      <c r="T1782" t="str">
        <f t="shared" si="138"/>
        <v>photography</v>
      </c>
      <c r="U1782" t="str">
        <f t="shared" si="139"/>
        <v>photobooks</v>
      </c>
    </row>
    <row r="1783" spans="1:21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b">
        <f t="shared" si="135"/>
        <v>0</v>
      </c>
      <c r="G1783" s="4" t="s">
        <v>8221</v>
      </c>
      <c r="H1783" s="4" t="s">
        <v>8224</v>
      </c>
      <c r="I1783" s="4" t="s">
        <v>8246</v>
      </c>
      <c r="J1783" s="4">
        <v>1473950945</v>
      </c>
      <c r="K1783" s="13">
        <f t="shared" si="136"/>
        <v>42628.450752314813</v>
      </c>
      <c r="L1783" s="4">
        <v>1471272545</v>
      </c>
      <c r="M1783" s="13">
        <f t="shared" si="137"/>
        <v>42597.450752314813</v>
      </c>
      <c r="N1783" s="4" t="b">
        <v>1</v>
      </c>
      <c r="O1783" s="4">
        <v>24</v>
      </c>
      <c r="P1783" s="4" t="b">
        <v>0</v>
      </c>
      <c r="Q1783" s="4" t="s">
        <v>8285</v>
      </c>
      <c r="R1783" s="17">
        <f>E1783/D1783*100</f>
        <v>25.763636363636365</v>
      </c>
      <c r="S1783">
        <f>AVERAGEIF(O:O,O1783,E:E)</f>
        <v>1764.2944117647057</v>
      </c>
      <c r="T1783" t="str">
        <f t="shared" si="138"/>
        <v>photography</v>
      </c>
      <c r="U1783" t="str">
        <f t="shared" si="139"/>
        <v>photobooks</v>
      </c>
    </row>
    <row r="1784" spans="1:21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b">
        <f t="shared" si="135"/>
        <v>0</v>
      </c>
      <c r="G1784" s="4" t="s">
        <v>8221</v>
      </c>
      <c r="H1784" s="4" t="s">
        <v>8224</v>
      </c>
      <c r="I1784" s="4" t="s">
        <v>8246</v>
      </c>
      <c r="J1784" s="4">
        <v>1456062489</v>
      </c>
      <c r="K1784" s="13">
        <f t="shared" si="136"/>
        <v>42421.408437500002</v>
      </c>
      <c r="L1784" s="4">
        <v>1453211289</v>
      </c>
      <c r="M1784" s="13">
        <f t="shared" si="137"/>
        <v>42388.408437500002</v>
      </c>
      <c r="N1784" s="4" t="b">
        <v>1</v>
      </c>
      <c r="O1784" s="4">
        <v>76</v>
      </c>
      <c r="P1784" s="4" t="b">
        <v>0</v>
      </c>
      <c r="Q1784" s="4" t="s">
        <v>8285</v>
      </c>
      <c r="R1784" s="17">
        <f>E1784/D1784*100</f>
        <v>15.491428571428573</v>
      </c>
      <c r="S1784">
        <f>AVERAGEIF(O:O,O1784,E:E)</f>
        <v>6833.6214285714286</v>
      </c>
      <c r="T1784" t="str">
        <f t="shared" si="138"/>
        <v>photography</v>
      </c>
      <c r="U1784" t="str">
        <f t="shared" si="139"/>
        <v>photobooks</v>
      </c>
    </row>
    <row r="1785" spans="1:21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b">
        <f t="shared" si="135"/>
        <v>0</v>
      </c>
      <c r="G1785" s="4" t="s">
        <v>8221</v>
      </c>
      <c r="H1785" s="4" t="s">
        <v>8224</v>
      </c>
      <c r="I1785" s="4" t="s">
        <v>8246</v>
      </c>
      <c r="J1785" s="4">
        <v>1432248478</v>
      </c>
      <c r="K1785" s="13">
        <f t="shared" si="136"/>
        <v>42145.783310185187</v>
      </c>
      <c r="L1785" s="4">
        <v>1429656478</v>
      </c>
      <c r="M1785" s="13">
        <f t="shared" si="137"/>
        <v>42115.783310185187</v>
      </c>
      <c r="N1785" s="4" t="b">
        <v>1</v>
      </c>
      <c r="O1785" s="4">
        <v>185</v>
      </c>
      <c r="P1785" s="4" t="b">
        <v>0</v>
      </c>
      <c r="Q1785" s="4" t="s">
        <v>8285</v>
      </c>
      <c r="R1785" s="17">
        <f>E1785/D1785*100</f>
        <v>23.692499999999999</v>
      </c>
      <c r="S1785">
        <f>AVERAGEIF(O:O,O1785,E:E)</f>
        <v>14149.056666666665</v>
      </c>
      <c r="T1785" t="str">
        <f t="shared" si="138"/>
        <v>photography</v>
      </c>
      <c r="U1785" t="str">
        <f t="shared" si="139"/>
        <v>photobooks</v>
      </c>
    </row>
    <row r="1786" spans="1:21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b">
        <f t="shared" si="135"/>
        <v>0</v>
      </c>
      <c r="G1786" s="4" t="s">
        <v>8221</v>
      </c>
      <c r="H1786" s="4" t="s">
        <v>8224</v>
      </c>
      <c r="I1786" s="4" t="s">
        <v>8246</v>
      </c>
      <c r="J1786" s="4">
        <v>1422674700</v>
      </c>
      <c r="K1786" s="13">
        <f t="shared" si="136"/>
        <v>42034.975694444445</v>
      </c>
      <c r="L1786" s="4">
        <v>1419954240</v>
      </c>
      <c r="M1786" s="13">
        <f t="shared" si="137"/>
        <v>42003.488888888889</v>
      </c>
      <c r="N1786" s="4" t="b">
        <v>1</v>
      </c>
      <c r="O1786" s="4">
        <v>33</v>
      </c>
      <c r="P1786" s="4" t="b">
        <v>0</v>
      </c>
      <c r="Q1786" s="4" t="s">
        <v>8285</v>
      </c>
      <c r="R1786" s="17">
        <f>E1786/D1786*100</f>
        <v>39.76</v>
      </c>
      <c r="S1786">
        <f>AVERAGEIF(O:O,O1786,E:E)</f>
        <v>5887.1719354838715</v>
      </c>
      <c r="T1786" t="str">
        <f t="shared" si="138"/>
        <v>photography</v>
      </c>
      <c r="U1786" t="str">
        <f t="shared" si="139"/>
        <v>photobooks</v>
      </c>
    </row>
    <row r="1787" spans="1:21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b">
        <f t="shared" si="135"/>
        <v>0</v>
      </c>
      <c r="G1787" s="4" t="s">
        <v>8221</v>
      </c>
      <c r="H1787" s="4" t="s">
        <v>8224</v>
      </c>
      <c r="I1787" s="4" t="s">
        <v>8246</v>
      </c>
      <c r="J1787" s="4">
        <v>1413417600</v>
      </c>
      <c r="K1787" s="13">
        <f t="shared" si="136"/>
        <v>41927.833333333336</v>
      </c>
      <c r="L1787" s="4">
        <v>1410750855</v>
      </c>
      <c r="M1787" s="13">
        <f t="shared" si="137"/>
        <v>41896.968229166669</v>
      </c>
      <c r="N1787" s="4" t="b">
        <v>1</v>
      </c>
      <c r="O1787" s="4">
        <v>108</v>
      </c>
      <c r="P1787" s="4" t="b">
        <v>0</v>
      </c>
      <c r="Q1787" s="4" t="s">
        <v>8285</v>
      </c>
      <c r="R1787" s="17">
        <f>E1787/D1787*100</f>
        <v>20.220833333333331</v>
      </c>
      <c r="S1787">
        <f>AVERAGEIF(O:O,O1787,E:E)</f>
        <v>7348.954999999999</v>
      </c>
      <c r="T1787" t="str">
        <f t="shared" si="138"/>
        <v>photography</v>
      </c>
      <c r="U1787" t="str">
        <f t="shared" si="139"/>
        <v>photobooks</v>
      </c>
    </row>
    <row r="1788" spans="1:21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b">
        <f t="shared" si="135"/>
        <v>0</v>
      </c>
      <c r="G1788" s="4" t="s">
        <v>8221</v>
      </c>
      <c r="H1788" s="4" t="s">
        <v>8233</v>
      </c>
      <c r="I1788" s="4" t="s">
        <v>8249</v>
      </c>
      <c r="J1788" s="4">
        <v>1418649177</v>
      </c>
      <c r="K1788" s="13">
        <f t="shared" si="136"/>
        <v>41988.383993055562</v>
      </c>
      <c r="L1788" s="4">
        <v>1416057177</v>
      </c>
      <c r="M1788" s="13">
        <f t="shared" si="137"/>
        <v>41958.383993055562</v>
      </c>
      <c r="N1788" s="4" t="b">
        <v>1</v>
      </c>
      <c r="O1788" s="4">
        <v>29</v>
      </c>
      <c r="P1788" s="4" t="b">
        <v>0</v>
      </c>
      <c r="Q1788" s="4" t="s">
        <v>8285</v>
      </c>
      <c r="R1788" s="17">
        <f>E1788/D1788*100</f>
        <v>47.631578947368418</v>
      </c>
      <c r="S1788">
        <f>AVERAGEIF(O:O,O1788,E:E)</f>
        <v>2554.6396296296298</v>
      </c>
      <c r="T1788" t="str">
        <f t="shared" si="138"/>
        <v>photography</v>
      </c>
      <c r="U1788" t="str">
        <f t="shared" si="139"/>
        <v>photobooks</v>
      </c>
    </row>
    <row r="1789" spans="1:21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b">
        <f t="shared" si="135"/>
        <v>0</v>
      </c>
      <c r="G1789" s="4" t="s">
        <v>8221</v>
      </c>
      <c r="H1789" s="4" t="s">
        <v>8224</v>
      </c>
      <c r="I1789" s="4" t="s">
        <v>8246</v>
      </c>
      <c r="J1789" s="4">
        <v>1428158637</v>
      </c>
      <c r="K1789" s="13">
        <f t="shared" si="136"/>
        <v>42098.447187500002</v>
      </c>
      <c r="L1789" s="4">
        <v>1425570237</v>
      </c>
      <c r="M1789" s="13">
        <f t="shared" si="137"/>
        <v>42068.488854166666</v>
      </c>
      <c r="N1789" s="4" t="b">
        <v>1</v>
      </c>
      <c r="O1789" s="4">
        <v>24</v>
      </c>
      <c r="P1789" s="4" t="b">
        <v>0</v>
      </c>
      <c r="Q1789" s="4" t="s">
        <v>8285</v>
      </c>
      <c r="R1789" s="17">
        <f>E1789/D1789*100</f>
        <v>15.329999999999998</v>
      </c>
      <c r="S1789">
        <f>AVERAGEIF(O:O,O1789,E:E)</f>
        <v>1764.2944117647057</v>
      </c>
      <c r="T1789" t="str">
        <f t="shared" si="138"/>
        <v>photography</v>
      </c>
      <c r="U1789" t="str">
        <f t="shared" si="139"/>
        <v>photobooks</v>
      </c>
    </row>
    <row r="1790" spans="1:21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b">
        <f t="shared" si="135"/>
        <v>0</v>
      </c>
      <c r="G1790" s="4" t="s">
        <v>8221</v>
      </c>
      <c r="H1790" s="4" t="s">
        <v>8225</v>
      </c>
      <c r="I1790" s="4" t="s">
        <v>8247</v>
      </c>
      <c r="J1790" s="4">
        <v>1414795542</v>
      </c>
      <c r="K1790" s="13">
        <f t="shared" si="136"/>
        <v>41943.781736111116</v>
      </c>
      <c r="L1790" s="4">
        <v>1412203542</v>
      </c>
      <c r="M1790" s="13">
        <f t="shared" si="137"/>
        <v>41913.781736111116</v>
      </c>
      <c r="N1790" s="4" t="b">
        <v>1</v>
      </c>
      <c r="O1790" s="4">
        <v>4</v>
      </c>
      <c r="P1790" s="4" t="b">
        <v>0</v>
      </c>
      <c r="Q1790" s="4" t="s">
        <v>8285</v>
      </c>
      <c r="R1790" s="17">
        <f>E1790/D1790*100</f>
        <v>1.3818181818181818</v>
      </c>
      <c r="S1790">
        <f>AVERAGEIF(O:O,O1790,E:E)</f>
        <v>227.77278688524589</v>
      </c>
      <c r="T1790" t="str">
        <f t="shared" si="138"/>
        <v>photography</v>
      </c>
      <c r="U1790" t="str">
        <f t="shared" si="139"/>
        <v>photobooks</v>
      </c>
    </row>
    <row r="1791" spans="1:21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b">
        <f t="shared" si="135"/>
        <v>0</v>
      </c>
      <c r="G1791" s="4" t="s">
        <v>8221</v>
      </c>
      <c r="H1791" s="4" t="s">
        <v>8224</v>
      </c>
      <c r="I1791" s="4" t="s">
        <v>8246</v>
      </c>
      <c r="J1791" s="4">
        <v>1421042403</v>
      </c>
      <c r="K1791" s="13">
        <f t="shared" si="136"/>
        <v>42016.083368055559</v>
      </c>
      <c r="L1791" s="4">
        <v>1415858403</v>
      </c>
      <c r="M1791" s="13">
        <f t="shared" si="137"/>
        <v>41956.083368055559</v>
      </c>
      <c r="N1791" s="4" t="b">
        <v>1</v>
      </c>
      <c r="O1791" s="4">
        <v>4</v>
      </c>
      <c r="P1791" s="4" t="b">
        <v>0</v>
      </c>
      <c r="Q1791" s="4" t="s">
        <v>8285</v>
      </c>
      <c r="R1791" s="17">
        <f>E1791/D1791*100</f>
        <v>0.5</v>
      </c>
      <c r="S1791">
        <f>AVERAGEIF(O:O,O1791,E:E)</f>
        <v>227.77278688524589</v>
      </c>
      <c r="T1791" t="str">
        <f t="shared" si="138"/>
        <v>photography</v>
      </c>
      <c r="U1791" t="str">
        <f t="shared" si="139"/>
        <v>photobooks</v>
      </c>
    </row>
    <row r="1792" spans="1:21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b">
        <f t="shared" si="135"/>
        <v>0</v>
      </c>
      <c r="G1792" s="4" t="s">
        <v>8221</v>
      </c>
      <c r="H1792" s="4" t="s">
        <v>8224</v>
      </c>
      <c r="I1792" s="4" t="s">
        <v>8246</v>
      </c>
      <c r="J1792" s="4">
        <v>1423152678</v>
      </c>
      <c r="K1792" s="13">
        <f t="shared" si="136"/>
        <v>42040.50784722223</v>
      </c>
      <c r="L1792" s="4">
        <v>1420560678</v>
      </c>
      <c r="M1792" s="13">
        <f t="shared" si="137"/>
        <v>42010.50784722223</v>
      </c>
      <c r="N1792" s="4" t="b">
        <v>1</v>
      </c>
      <c r="O1792" s="4">
        <v>15</v>
      </c>
      <c r="P1792" s="4" t="b">
        <v>0</v>
      </c>
      <c r="Q1792" s="4" t="s">
        <v>8285</v>
      </c>
      <c r="R1792" s="17">
        <f>E1792/D1792*100</f>
        <v>4.957575757575758</v>
      </c>
      <c r="S1792">
        <f>AVERAGEIF(O:O,O1792,E:E)</f>
        <v>2424.782608695652</v>
      </c>
      <c r="T1792" t="str">
        <f t="shared" si="138"/>
        <v>photography</v>
      </c>
      <c r="U1792" t="str">
        <f t="shared" si="139"/>
        <v>photobooks</v>
      </c>
    </row>
    <row r="1793" spans="1:21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b">
        <f t="shared" si="135"/>
        <v>0</v>
      </c>
      <c r="G1793" s="4" t="s">
        <v>8221</v>
      </c>
      <c r="H1793" s="4" t="s">
        <v>8225</v>
      </c>
      <c r="I1793" s="4" t="s">
        <v>8247</v>
      </c>
      <c r="J1793" s="4">
        <v>1422553565</v>
      </c>
      <c r="K1793" s="13">
        <f t="shared" si="136"/>
        <v>42033.573668981488</v>
      </c>
      <c r="L1793" s="4">
        <v>1417369565</v>
      </c>
      <c r="M1793" s="13">
        <f t="shared" si="137"/>
        <v>41973.573668981488</v>
      </c>
      <c r="N1793" s="4" t="b">
        <v>1</v>
      </c>
      <c r="O1793" s="4">
        <v>4</v>
      </c>
      <c r="P1793" s="4" t="b">
        <v>0</v>
      </c>
      <c r="Q1793" s="4" t="s">
        <v>8285</v>
      </c>
      <c r="R1793" s="17">
        <f>E1793/D1793*100</f>
        <v>3.5666666666666664</v>
      </c>
      <c r="S1793">
        <f>AVERAGEIF(O:O,O1793,E:E)</f>
        <v>227.77278688524589</v>
      </c>
      <c r="T1793" t="str">
        <f t="shared" si="138"/>
        <v>photography</v>
      </c>
      <c r="U1793" t="str">
        <f t="shared" si="139"/>
        <v>photobooks</v>
      </c>
    </row>
    <row r="1794" spans="1:21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b">
        <f t="shared" si="135"/>
        <v>0</v>
      </c>
      <c r="G1794" s="4" t="s">
        <v>8221</v>
      </c>
      <c r="H1794" s="4" t="s">
        <v>8224</v>
      </c>
      <c r="I1794" s="4" t="s">
        <v>8246</v>
      </c>
      <c r="J1794" s="4">
        <v>1439189940</v>
      </c>
      <c r="K1794" s="13">
        <f t="shared" si="136"/>
        <v>42226.124305555561</v>
      </c>
      <c r="L1794" s="4">
        <v>1435970682</v>
      </c>
      <c r="M1794" s="13">
        <f t="shared" si="137"/>
        <v>42188.864374999997</v>
      </c>
      <c r="N1794" s="4" t="b">
        <v>1</v>
      </c>
      <c r="O1794" s="4">
        <v>139</v>
      </c>
      <c r="P1794" s="4" t="b">
        <v>0</v>
      </c>
      <c r="Q1794" s="4" t="s">
        <v>8285</v>
      </c>
      <c r="R1794" s="17">
        <f>E1794/D1794*100</f>
        <v>61.124000000000002</v>
      </c>
      <c r="S1794">
        <f>AVERAGEIF(O:O,O1794,E:E)</f>
        <v>8879.25</v>
      </c>
      <c r="T1794" t="str">
        <f t="shared" si="138"/>
        <v>photography</v>
      </c>
      <c r="U1794" t="str">
        <f t="shared" si="139"/>
        <v>photobooks</v>
      </c>
    </row>
    <row r="1795" spans="1:21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b">
        <f t="shared" ref="F1795:F1858" si="140">IF(E1795&gt;=D1795,"successful")</f>
        <v>0</v>
      </c>
      <c r="G1795" s="4" t="s">
        <v>8221</v>
      </c>
      <c r="H1795" s="4" t="s">
        <v>8226</v>
      </c>
      <c r="I1795" s="4" t="s">
        <v>8248</v>
      </c>
      <c r="J1795" s="4">
        <v>1417127040</v>
      </c>
      <c r="K1795" s="13">
        <f t="shared" ref="K1795:K1858" si="141">(J1795/60)/60/24+DATE(1970,1,1)+(-4/24)</f>
        <v>41970.76666666667</v>
      </c>
      <c r="L1795" s="4">
        <v>1414531440</v>
      </c>
      <c r="M1795" s="13">
        <f t="shared" ref="M1795:M1858" si="142">(L1795/60)/60/24+DATE(1970,1,1)+(-4/24)</f>
        <v>41940.725000000006</v>
      </c>
      <c r="N1795" s="4" t="b">
        <v>1</v>
      </c>
      <c r="O1795" s="4">
        <v>2</v>
      </c>
      <c r="P1795" s="4" t="b">
        <v>0</v>
      </c>
      <c r="Q1795" s="4" t="s">
        <v>8285</v>
      </c>
      <c r="R1795" s="17">
        <f>E1795/D1795*100</f>
        <v>1.3333333333333335</v>
      </c>
      <c r="S1795">
        <f>AVERAGEIF(O:O,O1795,E:E)</f>
        <v>91.389593023255813</v>
      </c>
      <c r="T1795" t="str">
        <f t="shared" ref="T1795:T1858" si="143">LEFT(Q1795,FIND("/",Q1795)-1)</f>
        <v>photography</v>
      </c>
      <c r="U1795" t="str">
        <f t="shared" ref="U1795:U1858" si="144">RIGHT(Q1795,LEN(Q1795)-FIND("/",Q1795))</f>
        <v>photobooks</v>
      </c>
    </row>
    <row r="1796" spans="1:21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b">
        <f t="shared" si="140"/>
        <v>0</v>
      </c>
      <c r="G1796" s="4" t="s">
        <v>8221</v>
      </c>
      <c r="H1796" s="4" t="s">
        <v>8224</v>
      </c>
      <c r="I1796" s="4" t="s">
        <v>8246</v>
      </c>
      <c r="J1796" s="4">
        <v>1423660422</v>
      </c>
      <c r="K1796" s="13">
        <f t="shared" si="141"/>
        <v>42046.384513888894</v>
      </c>
      <c r="L1796" s="4">
        <v>1420636422</v>
      </c>
      <c r="M1796" s="13">
        <f t="shared" si="142"/>
        <v>42011.384513888894</v>
      </c>
      <c r="N1796" s="4" t="b">
        <v>1</v>
      </c>
      <c r="O1796" s="4">
        <v>18</v>
      </c>
      <c r="P1796" s="4" t="b">
        <v>0</v>
      </c>
      <c r="Q1796" s="4" t="s">
        <v>8285</v>
      </c>
      <c r="R1796" s="17">
        <f>E1796/D1796*100</f>
        <v>11.077777777777778</v>
      </c>
      <c r="S1796">
        <f>AVERAGEIF(O:O,O1796,E:E)</f>
        <v>1443.423</v>
      </c>
      <c r="T1796" t="str">
        <f t="shared" si="143"/>
        <v>photography</v>
      </c>
      <c r="U1796" t="str">
        <f t="shared" si="144"/>
        <v>photobooks</v>
      </c>
    </row>
    <row r="1797" spans="1:21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b">
        <f t="shared" si="140"/>
        <v>0</v>
      </c>
      <c r="G1797" s="4" t="s">
        <v>8221</v>
      </c>
      <c r="H1797" s="4" t="s">
        <v>8236</v>
      </c>
      <c r="I1797" s="4" t="s">
        <v>8249</v>
      </c>
      <c r="J1797" s="4">
        <v>1476460800</v>
      </c>
      <c r="K1797" s="13">
        <f t="shared" si="141"/>
        <v>42657.500000000007</v>
      </c>
      <c r="L1797" s="4">
        <v>1473922541</v>
      </c>
      <c r="M1797" s="13">
        <f t="shared" si="142"/>
        <v>42628.122002314813</v>
      </c>
      <c r="N1797" s="4" t="b">
        <v>1</v>
      </c>
      <c r="O1797" s="4">
        <v>81</v>
      </c>
      <c r="P1797" s="4" t="b">
        <v>0</v>
      </c>
      <c r="Q1797" s="4" t="s">
        <v>8285</v>
      </c>
      <c r="R1797" s="17">
        <f>E1797/D1797*100</f>
        <v>38.735714285714288</v>
      </c>
      <c r="S1797">
        <f>AVERAGEIF(O:O,O1797,E:E)</f>
        <v>4602.4861538461537</v>
      </c>
      <c r="T1797" t="str">
        <f t="shared" si="143"/>
        <v>photography</v>
      </c>
      <c r="U1797" t="str">
        <f t="shared" si="144"/>
        <v>photobooks</v>
      </c>
    </row>
    <row r="1798" spans="1:21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b">
        <f t="shared" si="140"/>
        <v>0</v>
      </c>
      <c r="G1798" s="4" t="s">
        <v>8221</v>
      </c>
      <c r="H1798" s="4" t="s">
        <v>8225</v>
      </c>
      <c r="I1798" s="4" t="s">
        <v>8247</v>
      </c>
      <c r="J1798" s="4">
        <v>1469356366</v>
      </c>
      <c r="K1798" s="13">
        <f t="shared" si="141"/>
        <v>42575.27275462963</v>
      </c>
      <c r="L1798" s="4">
        <v>1464172366</v>
      </c>
      <c r="M1798" s="13">
        <f t="shared" si="142"/>
        <v>42515.27275462963</v>
      </c>
      <c r="N1798" s="4" t="b">
        <v>1</v>
      </c>
      <c r="O1798" s="4">
        <v>86</v>
      </c>
      <c r="P1798" s="4" t="b">
        <v>0</v>
      </c>
      <c r="Q1798" s="4" t="s">
        <v>8285</v>
      </c>
      <c r="R1798" s="17">
        <f>E1798/D1798*100</f>
        <v>22.05263157894737</v>
      </c>
      <c r="S1798">
        <f>AVERAGEIF(O:O,O1798,E:E)</f>
        <v>7921.625</v>
      </c>
      <c r="T1798" t="str">
        <f t="shared" si="143"/>
        <v>photography</v>
      </c>
      <c r="U1798" t="str">
        <f t="shared" si="144"/>
        <v>photobooks</v>
      </c>
    </row>
    <row r="1799" spans="1:21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b">
        <f t="shared" si="140"/>
        <v>0</v>
      </c>
      <c r="G1799" s="4" t="s">
        <v>8221</v>
      </c>
      <c r="H1799" s="4" t="s">
        <v>8224</v>
      </c>
      <c r="I1799" s="4" t="s">
        <v>8246</v>
      </c>
      <c r="J1799" s="4">
        <v>1481809189</v>
      </c>
      <c r="K1799" s="13">
        <f t="shared" si="141"/>
        <v>42719.402650462966</v>
      </c>
      <c r="L1799" s="4">
        <v>1479217189</v>
      </c>
      <c r="M1799" s="13">
        <f t="shared" si="142"/>
        <v>42689.402650462966</v>
      </c>
      <c r="N1799" s="4" t="b">
        <v>1</v>
      </c>
      <c r="O1799" s="4">
        <v>140</v>
      </c>
      <c r="P1799" s="4" t="b">
        <v>0</v>
      </c>
      <c r="Q1799" s="4" t="s">
        <v>8285</v>
      </c>
      <c r="R1799" s="17">
        <f>E1799/D1799*100</f>
        <v>67.55</v>
      </c>
      <c r="S1799">
        <f>AVERAGEIF(O:O,O1799,E:E)</f>
        <v>12203.018749999999</v>
      </c>
      <c r="T1799" t="str">
        <f t="shared" si="143"/>
        <v>photography</v>
      </c>
      <c r="U1799" t="str">
        <f t="shared" si="144"/>
        <v>photobooks</v>
      </c>
    </row>
    <row r="1800" spans="1:21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b">
        <f t="shared" si="140"/>
        <v>0</v>
      </c>
      <c r="G1800" s="4" t="s">
        <v>8221</v>
      </c>
      <c r="H1800" s="4" t="s">
        <v>8224</v>
      </c>
      <c r="I1800" s="4" t="s">
        <v>8246</v>
      </c>
      <c r="J1800" s="4">
        <v>1454572233</v>
      </c>
      <c r="K1800" s="13">
        <f t="shared" si="141"/>
        <v>42404.160104166665</v>
      </c>
      <c r="L1800" s="4">
        <v>1449388233</v>
      </c>
      <c r="M1800" s="13">
        <f t="shared" si="142"/>
        <v>42344.160104166665</v>
      </c>
      <c r="N1800" s="4" t="b">
        <v>1</v>
      </c>
      <c r="O1800" s="4">
        <v>37</v>
      </c>
      <c r="P1800" s="4" t="b">
        <v>0</v>
      </c>
      <c r="Q1800" s="4" t="s">
        <v>8285</v>
      </c>
      <c r="R1800" s="17">
        <f>E1800/D1800*100</f>
        <v>13.637499999999999</v>
      </c>
      <c r="S1800">
        <f>AVERAGEIF(O:O,O1800,E:E)</f>
        <v>4326.8844444444449</v>
      </c>
      <c r="T1800" t="str">
        <f t="shared" si="143"/>
        <v>photography</v>
      </c>
      <c r="U1800" t="str">
        <f t="shared" si="144"/>
        <v>photobooks</v>
      </c>
    </row>
    <row r="1801" spans="1:21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b">
        <f t="shared" si="140"/>
        <v>0</v>
      </c>
      <c r="G1801" s="4" t="s">
        <v>8221</v>
      </c>
      <c r="H1801" s="4" t="s">
        <v>8225</v>
      </c>
      <c r="I1801" s="4" t="s">
        <v>8247</v>
      </c>
      <c r="J1801" s="4">
        <v>1415740408</v>
      </c>
      <c r="K1801" s="13">
        <f t="shared" si="141"/>
        <v>41954.717685185191</v>
      </c>
      <c r="L1801" s="4">
        <v>1414008808</v>
      </c>
      <c r="M1801" s="13">
        <f t="shared" si="142"/>
        <v>41934.676018518519</v>
      </c>
      <c r="N1801" s="4" t="b">
        <v>1</v>
      </c>
      <c r="O1801" s="4">
        <v>6</v>
      </c>
      <c r="P1801" s="4" t="b">
        <v>0</v>
      </c>
      <c r="Q1801" s="4" t="s">
        <v>8285</v>
      </c>
      <c r="R1801" s="17">
        <f>E1801/D1801*100</f>
        <v>1.7457500000000001</v>
      </c>
      <c r="S1801">
        <f>AVERAGEIF(O:O,O1801,E:E)</f>
        <v>740.04042857142861</v>
      </c>
      <c r="T1801" t="str">
        <f t="shared" si="143"/>
        <v>photography</v>
      </c>
      <c r="U1801" t="str">
        <f t="shared" si="144"/>
        <v>photobooks</v>
      </c>
    </row>
    <row r="1802" spans="1:21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b">
        <f t="shared" si="140"/>
        <v>0</v>
      </c>
      <c r="G1802" s="4" t="s">
        <v>8221</v>
      </c>
      <c r="H1802" s="4" t="s">
        <v>8225</v>
      </c>
      <c r="I1802" s="4" t="s">
        <v>8247</v>
      </c>
      <c r="J1802" s="4">
        <v>1476109970</v>
      </c>
      <c r="K1802" s="13">
        <f t="shared" si="141"/>
        <v>42653.439467592594</v>
      </c>
      <c r="L1802" s="4">
        <v>1473517970</v>
      </c>
      <c r="M1802" s="13">
        <f t="shared" si="142"/>
        <v>42623.439467592594</v>
      </c>
      <c r="N1802" s="4" t="b">
        <v>1</v>
      </c>
      <c r="O1802" s="4">
        <v>113</v>
      </c>
      <c r="P1802" s="4" t="b">
        <v>0</v>
      </c>
      <c r="Q1802" s="4" t="s">
        <v>8285</v>
      </c>
      <c r="R1802" s="17">
        <f>E1802/D1802*100</f>
        <v>20.44963251188932</v>
      </c>
      <c r="S1802">
        <f>AVERAGEIF(O:O,O1802,E:E)</f>
        <v>12470.146666666667</v>
      </c>
      <c r="T1802" t="str">
        <f t="shared" si="143"/>
        <v>photography</v>
      </c>
      <c r="U1802" t="str">
        <f t="shared" si="144"/>
        <v>photobooks</v>
      </c>
    </row>
    <row r="1803" spans="1:21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b">
        <f t="shared" si="140"/>
        <v>0</v>
      </c>
      <c r="G1803" s="4" t="s">
        <v>8221</v>
      </c>
      <c r="H1803" s="4" t="s">
        <v>8225</v>
      </c>
      <c r="I1803" s="4" t="s">
        <v>8247</v>
      </c>
      <c r="J1803" s="4">
        <v>1450181400</v>
      </c>
      <c r="K1803" s="13">
        <f t="shared" si="141"/>
        <v>42353.340277777781</v>
      </c>
      <c r="L1803" s="4">
        <v>1447429868</v>
      </c>
      <c r="M1803" s="13">
        <f t="shared" si="142"/>
        <v>42321.493842592594</v>
      </c>
      <c r="N1803" s="4" t="b">
        <v>1</v>
      </c>
      <c r="O1803" s="4">
        <v>37</v>
      </c>
      <c r="P1803" s="4" t="b">
        <v>0</v>
      </c>
      <c r="Q1803" s="4" t="s">
        <v>8285</v>
      </c>
      <c r="R1803" s="17">
        <f>E1803/D1803*100</f>
        <v>13.852941176470587</v>
      </c>
      <c r="S1803">
        <f>AVERAGEIF(O:O,O1803,E:E)</f>
        <v>4326.8844444444449</v>
      </c>
      <c r="T1803" t="str">
        <f t="shared" si="143"/>
        <v>photography</v>
      </c>
      <c r="U1803" t="str">
        <f t="shared" si="144"/>
        <v>photobooks</v>
      </c>
    </row>
    <row r="1804" spans="1:21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b">
        <f t="shared" si="140"/>
        <v>0</v>
      </c>
      <c r="G1804" s="4" t="s">
        <v>8221</v>
      </c>
      <c r="H1804" s="4" t="s">
        <v>8236</v>
      </c>
      <c r="I1804" s="4" t="s">
        <v>8249</v>
      </c>
      <c r="J1804" s="4">
        <v>1435442340</v>
      </c>
      <c r="K1804" s="13">
        <f t="shared" si="141"/>
        <v>42182.749305555561</v>
      </c>
      <c r="L1804" s="4">
        <v>1433416830</v>
      </c>
      <c r="M1804" s="13">
        <f t="shared" si="142"/>
        <v>42159.305902777785</v>
      </c>
      <c r="N1804" s="4" t="b">
        <v>1</v>
      </c>
      <c r="O1804" s="4">
        <v>18</v>
      </c>
      <c r="P1804" s="4" t="b">
        <v>0</v>
      </c>
      <c r="Q1804" s="4" t="s">
        <v>8285</v>
      </c>
      <c r="R1804" s="17">
        <f>E1804/D1804*100</f>
        <v>48.485714285714288</v>
      </c>
      <c r="S1804">
        <f>AVERAGEIF(O:O,O1804,E:E)</f>
        <v>1443.423</v>
      </c>
      <c r="T1804" t="str">
        <f t="shared" si="143"/>
        <v>photography</v>
      </c>
      <c r="U1804" t="str">
        <f t="shared" si="144"/>
        <v>photobooks</v>
      </c>
    </row>
    <row r="1805" spans="1:21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b">
        <f t="shared" si="140"/>
        <v>0</v>
      </c>
      <c r="G1805" s="4" t="s">
        <v>8221</v>
      </c>
      <c r="H1805" s="4" t="s">
        <v>8224</v>
      </c>
      <c r="I1805" s="4" t="s">
        <v>8246</v>
      </c>
      <c r="J1805" s="4">
        <v>1423878182</v>
      </c>
      <c r="K1805" s="13">
        <f t="shared" si="141"/>
        <v>42048.904884259267</v>
      </c>
      <c r="L1805" s="4">
        <v>1421199782</v>
      </c>
      <c r="M1805" s="13">
        <f t="shared" si="142"/>
        <v>42017.904884259267</v>
      </c>
      <c r="N1805" s="4" t="b">
        <v>1</v>
      </c>
      <c r="O1805" s="4">
        <v>75</v>
      </c>
      <c r="P1805" s="4" t="b">
        <v>0</v>
      </c>
      <c r="Q1805" s="4" t="s">
        <v>8285</v>
      </c>
      <c r="R1805" s="17">
        <f>E1805/D1805*100</f>
        <v>30.8</v>
      </c>
      <c r="S1805">
        <f>AVERAGEIF(O:O,O1805,E:E)</f>
        <v>6039.7753846153846</v>
      </c>
      <c r="T1805" t="str">
        <f t="shared" si="143"/>
        <v>photography</v>
      </c>
      <c r="U1805" t="str">
        <f t="shared" si="144"/>
        <v>photobooks</v>
      </c>
    </row>
    <row r="1806" spans="1:21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b">
        <f t="shared" si="140"/>
        <v>0</v>
      </c>
      <c r="G1806" s="4" t="s">
        <v>8221</v>
      </c>
      <c r="H1806" s="4" t="s">
        <v>8224</v>
      </c>
      <c r="I1806" s="4" t="s">
        <v>8246</v>
      </c>
      <c r="J1806" s="4">
        <v>1447521404</v>
      </c>
      <c r="K1806" s="13">
        <f t="shared" si="141"/>
        <v>42322.553287037044</v>
      </c>
      <c r="L1806" s="4">
        <v>1444061804</v>
      </c>
      <c r="M1806" s="13">
        <f t="shared" si="142"/>
        <v>42282.511620370373</v>
      </c>
      <c r="N1806" s="4" t="b">
        <v>1</v>
      </c>
      <c r="O1806" s="4">
        <v>52</v>
      </c>
      <c r="P1806" s="4" t="b">
        <v>0</v>
      </c>
      <c r="Q1806" s="4" t="s">
        <v>8285</v>
      </c>
      <c r="R1806" s="17">
        <f>E1806/D1806*100</f>
        <v>35.174193548387095</v>
      </c>
      <c r="S1806">
        <f>AVERAGEIF(O:O,O1806,E:E)</f>
        <v>4562.0091666666667</v>
      </c>
      <c r="T1806" t="str">
        <f t="shared" si="143"/>
        <v>photography</v>
      </c>
      <c r="U1806" t="str">
        <f t="shared" si="144"/>
        <v>photobooks</v>
      </c>
    </row>
    <row r="1807" spans="1:21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b">
        <f t="shared" si="140"/>
        <v>0</v>
      </c>
      <c r="G1807" s="4" t="s">
        <v>8221</v>
      </c>
      <c r="H1807" s="4" t="s">
        <v>8236</v>
      </c>
      <c r="I1807" s="4" t="s">
        <v>8249</v>
      </c>
      <c r="J1807" s="4">
        <v>1443808800</v>
      </c>
      <c r="K1807" s="13">
        <f t="shared" si="141"/>
        <v>42279.583333333336</v>
      </c>
      <c r="L1807" s="4">
        <v>1441048658</v>
      </c>
      <c r="M1807" s="13">
        <f t="shared" si="142"/>
        <v>42247.637245370373</v>
      </c>
      <c r="N1807" s="4" t="b">
        <v>1</v>
      </c>
      <c r="O1807" s="4">
        <v>122</v>
      </c>
      <c r="P1807" s="4" t="b">
        <v>0</v>
      </c>
      <c r="Q1807" s="4" t="s">
        <v>8285</v>
      </c>
      <c r="R1807" s="17">
        <f>E1807/D1807*100</f>
        <v>36.404444444444444</v>
      </c>
      <c r="S1807">
        <f>AVERAGEIF(O:O,O1807,E:E)</f>
        <v>9157.5159999999996</v>
      </c>
      <c r="T1807" t="str">
        <f t="shared" si="143"/>
        <v>photography</v>
      </c>
      <c r="U1807" t="str">
        <f t="shared" si="144"/>
        <v>photobooks</v>
      </c>
    </row>
    <row r="1808" spans="1:21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b">
        <f t="shared" si="140"/>
        <v>0</v>
      </c>
      <c r="G1808" s="4" t="s">
        <v>8221</v>
      </c>
      <c r="H1808" s="4" t="s">
        <v>8225</v>
      </c>
      <c r="I1808" s="4" t="s">
        <v>8247</v>
      </c>
      <c r="J1808" s="4">
        <v>1412090349</v>
      </c>
      <c r="K1808" s="13">
        <f t="shared" si="141"/>
        <v>41912.471631944449</v>
      </c>
      <c r="L1808" s="4">
        <v>1409066349</v>
      </c>
      <c r="M1808" s="13">
        <f t="shared" si="142"/>
        <v>41877.471631944449</v>
      </c>
      <c r="N1808" s="4" t="b">
        <v>1</v>
      </c>
      <c r="O1808" s="4">
        <v>8</v>
      </c>
      <c r="P1808" s="4" t="b">
        <v>0</v>
      </c>
      <c r="Q1808" s="4" t="s">
        <v>8285</v>
      </c>
      <c r="R1808" s="17">
        <f>E1808/D1808*100</f>
        <v>2.9550000000000001</v>
      </c>
      <c r="S1808">
        <f>AVERAGEIF(O:O,O1808,E:E)</f>
        <v>570.671875</v>
      </c>
      <c r="T1808" t="str">
        <f t="shared" si="143"/>
        <v>photography</v>
      </c>
      <c r="U1808" t="str">
        <f t="shared" si="144"/>
        <v>photobooks</v>
      </c>
    </row>
    <row r="1809" spans="1:21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b">
        <f t="shared" si="140"/>
        <v>0</v>
      </c>
      <c r="G1809" s="4" t="s">
        <v>8221</v>
      </c>
      <c r="H1809" s="4" t="s">
        <v>8224</v>
      </c>
      <c r="I1809" s="4" t="s">
        <v>8246</v>
      </c>
      <c r="J1809" s="4">
        <v>1411868313</v>
      </c>
      <c r="K1809" s="13">
        <f t="shared" si="141"/>
        <v>41909.901770833334</v>
      </c>
      <c r="L1809" s="4">
        <v>1409276313</v>
      </c>
      <c r="M1809" s="13">
        <f t="shared" si="142"/>
        <v>41879.901770833334</v>
      </c>
      <c r="N1809" s="4" t="b">
        <v>1</v>
      </c>
      <c r="O1809" s="4">
        <v>8</v>
      </c>
      <c r="P1809" s="4" t="b">
        <v>0</v>
      </c>
      <c r="Q1809" s="4" t="s">
        <v>8285</v>
      </c>
      <c r="R1809" s="17">
        <f>E1809/D1809*100</f>
        <v>11.06</v>
      </c>
      <c r="S1809">
        <f>AVERAGEIF(O:O,O1809,E:E)</f>
        <v>570.671875</v>
      </c>
      <c r="T1809" t="str">
        <f t="shared" si="143"/>
        <v>photography</v>
      </c>
      <c r="U1809" t="str">
        <f t="shared" si="144"/>
        <v>photobooks</v>
      </c>
    </row>
    <row r="1810" spans="1:21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b">
        <f t="shared" si="140"/>
        <v>0</v>
      </c>
      <c r="G1810" s="4" t="s">
        <v>8221</v>
      </c>
      <c r="H1810" s="4" t="s">
        <v>8224</v>
      </c>
      <c r="I1810" s="4" t="s">
        <v>8246</v>
      </c>
      <c r="J1810" s="4">
        <v>1486830030</v>
      </c>
      <c r="K1810" s="13">
        <f t="shared" si="141"/>
        <v>42777.514236111114</v>
      </c>
      <c r="L1810" s="4">
        <v>1483806030</v>
      </c>
      <c r="M1810" s="13">
        <f t="shared" si="142"/>
        <v>42742.514236111114</v>
      </c>
      <c r="N1810" s="4" t="b">
        <v>1</v>
      </c>
      <c r="O1810" s="4">
        <v>96</v>
      </c>
      <c r="P1810" s="4" t="b">
        <v>0</v>
      </c>
      <c r="Q1810" s="4" t="s">
        <v>8285</v>
      </c>
      <c r="R1810" s="17">
        <f>E1810/D1810*100</f>
        <v>41.407142857142858</v>
      </c>
      <c r="S1810">
        <f>AVERAGEIF(O:O,O1810,E:E)</f>
        <v>9172.2071428571417</v>
      </c>
      <c r="T1810" t="str">
        <f t="shared" si="143"/>
        <v>photography</v>
      </c>
      <c r="U1810" t="str">
        <f t="shared" si="144"/>
        <v>photobooks</v>
      </c>
    </row>
    <row r="1811" spans="1:21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b">
        <f t="shared" si="140"/>
        <v>0</v>
      </c>
      <c r="G1811" s="4" t="s">
        <v>8221</v>
      </c>
      <c r="H1811" s="4" t="s">
        <v>8229</v>
      </c>
      <c r="I1811" s="4" t="s">
        <v>8251</v>
      </c>
      <c r="J1811" s="4">
        <v>1425246439</v>
      </c>
      <c r="K1811" s="13">
        <f t="shared" si="141"/>
        <v>42064.741192129637</v>
      </c>
      <c r="L1811" s="4">
        <v>1422222439</v>
      </c>
      <c r="M1811" s="13">
        <f t="shared" si="142"/>
        <v>42029.741192129637</v>
      </c>
      <c r="N1811" s="4" t="b">
        <v>1</v>
      </c>
      <c r="O1811" s="4">
        <v>9</v>
      </c>
      <c r="P1811" s="4" t="b">
        <v>0</v>
      </c>
      <c r="Q1811" s="4" t="s">
        <v>8285</v>
      </c>
      <c r="R1811" s="17">
        <f>E1811/D1811*100</f>
        <v>10.857142857142858</v>
      </c>
      <c r="S1811">
        <f>AVERAGEIF(O:O,O1811,E:E)</f>
        <v>751.21245614035092</v>
      </c>
      <c r="T1811" t="str">
        <f t="shared" si="143"/>
        <v>photography</v>
      </c>
      <c r="U1811" t="str">
        <f t="shared" si="144"/>
        <v>photobooks</v>
      </c>
    </row>
    <row r="1812" spans="1:21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b">
        <f t="shared" si="140"/>
        <v>0</v>
      </c>
      <c r="G1812" s="4" t="s">
        <v>8221</v>
      </c>
      <c r="H1812" s="4" t="s">
        <v>8224</v>
      </c>
      <c r="I1812" s="4" t="s">
        <v>8246</v>
      </c>
      <c r="J1812" s="4">
        <v>1408657826</v>
      </c>
      <c r="K1812" s="13">
        <f t="shared" si="141"/>
        <v>41872.743356481486</v>
      </c>
      <c r="L1812" s="4">
        <v>1407621026</v>
      </c>
      <c r="M1812" s="13">
        <f t="shared" si="142"/>
        <v>41860.743356481486</v>
      </c>
      <c r="N1812" s="4" t="b">
        <v>0</v>
      </c>
      <c r="O1812" s="4">
        <v>2</v>
      </c>
      <c r="P1812" s="4" t="b">
        <v>0</v>
      </c>
      <c r="Q1812" s="4" t="s">
        <v>8285</v>
      </c>
      <c r="R1812" s="17">
        <f>E1812/D1812*100</f>
        <v>3.3333333333333335</v>
      </c>
      <c r="S1812">
        <f>AVERAGEIF(O:O,O1812,E:E)</f>
        <v>91.389593023255813</v>
      </c>
      <c r="T1812" t="str">
        <f t="shared" si="143"/>
        <v>photography</v>
      </c>
      <c r="U1812" t="str">
        <f t="shared" si="144"/>
        <v>photobooks</v>
      </c>
    </row>
    <row r="1813" spans="1:21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b">
        <f t="shared" si="140"/>
        <v>0</v>
      </c>
      <c r="G1813" s="4" t="s">
        <v>8221</v>
      </c>
      <c r="H1813" s="4" t="s">
        <v>8224</v>
      </c>
      <c r="I1813" s="4" t="s">
        <v>8246</v>
      </c>
      <c r="J1813" s="4">
        <v>1414123200</v>
      </c>
      <c r="K1813" s="13">
        <f t="shared" si="141"/>
        <v>41936</v>
      </c>
      <c r="L1813" s="4">
        <v>1408962270</v>
      </c>
      <c r="M1813" s="13">
        <f t="shared" si="142"/>
        <v>41876.267013888893</v>
      </c>
      <c r="N1813" s="4" t="b">
        <v>0</v>
      </c>
      <c r="O1813" s="4">
        <v>26</v>
      </c>
      <c r="P1813" s="4" t="b">
        <v>0</v>
      </c>
      <c r="Q1813" s="4" t="s">
        <v>8285</v>
      </c>
      <c r="R1813" s="17">
        <f>E1813/D1813*100</f>
        <v>7.407407407407407E-2</v>
      </c>
      <c r="S1813">
        <f>AVERAGEIF(O:O,O1813,E:E)</f>
        <v>2505.9714285714285</v>
      </c>
      <c r="T1813" t="str">
        <f t="shared" si="143"/>
        <v>photography</v>
      </c>
      <c r="U1813" t="str">
        <f t="shared" si="144"/>
        <v>photobooks</v>
      </c>
    </row>
    <row r="1814" spans="1:21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b">
        <f t="shared" si="140"/>
        <v>0</v>
      </c>
      <c r="G1814" s="4" t="s">
        <v>8221</v>
      </c>
      <c r="H1814" s="4" t="s">
        <v>8225</v>
      </c>
      <c r="I1814" s="4" t="s">
        <v>8247</v>
      </c>
      <c r="J1814" s="4">
        <v>1467531536</v>
      </c>
      <c r="K1814" s="13">
        <f t="shared" si="141"/>
        <v>42554.152037037034</v>
      </c>
      <c r="L1814" s="4">
        <v>1464939536</v>
      </c>
      <c r="M1814" s="13">
        <f t="shared" si="142"/>
        <v>42524.152037037034</v>
      </c>
      <c r="N1814" s="4" t="b">
        <v>0</v>
      </c>
      <c r="O1814" s="4">
        <v>23</v>
      </c>
      <c r="P1814" s="4" t="b">
        <v>0</v>
      </c>
      <c r="Q1814" s="4" t="s">
        <v>8285</v>
      </c>
      <c r="R1814" s="17">
        <f>E1814/D1814*100</f>
        <v>13.307692307692307</v>
      </c>
      <c r="S1814">
        <f>AVERAGEIF(O:O,O1814,E:E)</f>
        <v>2210.1433333333334</v>
      </c>
      <c r="T1814" t="str">
        <f t="shared" si="143"/>
        <v>photography</v>
      </c>
      <c r="U1814" t="str">
        <f t="shared" si="144"/>
        <v>photobooks</v>
      </c>
    </row>
    <row r="1815" spans="1:21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b">
        <f t="shared" si="140"/>
        <v>0</v>
      </c>
      <c r="G1815" s="4" t="s">
        <v>8221</v>
      </c>
      <c r="H1815" s="4" t="s">
        <v>8225</v>
      </c>
      <c r="I1815" s="4" t="s">
        <v>8247</v>
      </c>
      <c r="J1815" s="4">
        <v>1407532812</v>
      </c>
      <c r="K1815" s="13">
        <f t="shared" si="141"/>
        <v>41859.722361111111</v>
      </c>
      <c r="L1815" s="4">
        <v>1404940812</v>
      </c>
      <c r="M1815" s="13">
        <f t="shared" si="142"/>
        <v>41829.722361111111</v>
      </c>
      <c r="N1815" s="4" t="b">
        <v>0</v>
      </c>
      <c r="O1815" s="4">
        <v>0</v>
      </c>
      <c r="P1815" s="4" t="b">
        <v>0</v>
      </c>
      <c r="Q1815" s="4" t="s">
        <v>8285</v>
      </c>
      <c r="R1815" s="17">
        <f>E1815/D1815*100</f>
        <v>0</v>
      </c>
      <c r="S1815">
        <f>AVERAGEIF(O:O,O1815,E:E)</f>
        <v>0</v>
      </c>
      <c r="T1815" t="str">
        <f t="shared" si="143"/>
        <v>photography</v>
      </c>
      <c r="U1815" t="str">
        <f t="shared" si="144"/>
        <v>photobooks</v>
      </c>
    </row>
    <row r="1816" spans="1:21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b">
        <f t="shared" si="140"/>
        <v>0</v>
      </c>
      <c r="G1816" s="4" t="s">
        <v>8221</v>
      </c>
      <c r="H1816" s="4" t="s">
        <v>8225</v>
      </c>
      <c r="I1816" s="4" t="s">
        <v>8247</v>
      </c>
      <c r="J1816" s="4">
        <v>1425108736</v>
      </c>
      <c r="K1816" s="13">
        <f t="shared" si="141"/>
        <v>42063.147407407414</v>
      </c>
      <c r="L1816" s="4">
        <v>1422516736</v>
      </c>
      <c r="M1816" s="13">
        <f t="shared" si="142"/>
        <v>42033.147407407414</v>
      </c>
      <c r="N1816" s="4" t="b">
        <v>0</v>
      </c>
      <c r="O1816" s="4">
        <v>140</v>
      </c>
      <c r="P1816" s="4" t="b">
        <v>0</v>
      </c>
      <c r="Q1816" s="4" t="s">
        <v>8285</v>
      </c>
      <c r="R1816" s="17">
        <f>E1816/D1816*100</f>
        <v>49.183333333333337</v>
      </c>
      <c r="S1816">
        <f>AVERAGEIF(O:O,O1816,E:E)</f>
        <v>12203.018749999999</v>
      </c>
      <c r="T1816" t="str">
        <f t="shared" si="143"/>
        <v>photography</v>
      </c>
      <c r="U1816" t="str">
        <f t="shared" si="144"/>
        <v>photobooks</v>
      </c>
    </row>
    <row r="1817" spans="1:21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b">
        <f t="shared" si="140"/>
        <v>0</v>
      </c>
      <c r="G1817" s="4" t="s">
        <v>8221</v>
      </c>
      <c r="H1817" s="4" t="s">
        <v>8224</v>
      </c>
      <c r="I1817" s="4" t="s">
        <v>8246</v>
      </c>
      <c r="J1817" s="4">
        <v>1435787137</v>
      </c>
      <c r="K1817" s="13">
        <f t="shared" si="141"/>
        <v>42186.740011574082</v>
      </c>
      <c r="L1817" s="4">
        <v>1434577537</v>
      </c>
      <c r="M1817" s="13">
        <f t="shared" si="142"/>
        <v>42172.740011574082</v>
      </c>
      <c r="N1817" s="4" t="b">
        <v>0</v>
      </c>
      <c r="O1817" s="4">
        <v>0</v>
      </c>
      <c r="P1817" s="4" t="b">
        <v>0</v>
      </c>
      <c r="Q1817" s="4" t="s">
        <v>8285</v>
      </c>
      <c r="R1817" s="17">
        <f>E1817/D1817*100</f>
        <v>0</v>
      </c>
      <c r="S1817">
        <f>AVERAGEIF(O:O,O1817,E:E)</f>
        <v>0</v>
      </c>
      <c r="T1817" t="str">
        <f t="shared" si="143"/>
        <v>photography</v>
      </c>
      <c r="U1817" t="str">
        <f t="shared" si="144"/>
        <v>photobooks</v>
      </c>
    </row>
    <row r="1818" spans="1:21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b">
        <f t="shared" si="140"/>
        <v>0</v>
      </c>
      <c r="G1818" s="4" t="s">
        <v>8221</v>
      </c>
      <c r="H1818" s="4" t="s">
        <v>8240</v>
      </c>
      <c r="I1818" s="4" t="s">
        <v>8257</v>
      </c>
      <c r="J1818" s="4">
        <v>1469473200</v>
      </c>
      <c r="K1818" s="13">
        <f t="shared" si="141"/>
        <v>42576.625000000007</v>
      </c>
      <c r="L1818" s="4">
        <v>1467061303</v>
      </c>
      <c r="M1818" s="13">
        <f t="shared" si="142"/>
        <v>42548.70952546296</v>
      </c>
      <c r="N1818" s="4" t="b">
        <v>0</v>
      </c>
      <c r="O1818" s="4">
        <v>6</v>
      </c>
      <c r="P1818" s="4" t="b">
        <v>0</v>
      </c>
      <c r="Q1818" s="4" t="s">
        <v>8285</v>
      </c>
      <c r="R1818" s="17">
        <f>E1818/D1818*100</f>
        <v>2.036</v>
      </c>
      <c r="S1818">
        <f>AVERAGEIF(O:O,O1818,E:E)</f>
        <v>740.04042857142861</v>
      </c>
      <c r="T1818" t="str">
        <f t="shared" si="143"/>
        <v>photography</v>
      </c>
      <c r="U1818" t="str">
        <f t="shared" si="144"/>
        <v>photobooks</v>
      </c>
    </row>
    <row r="1819" spans="1:21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b">
        <f t="shared" si="140"/>
        <v>0</v>
      </c>
      <c r="G1819" s="4" t="s">
        <v>8221</v>
      </c>
      <c r="H1819" s="4" t="s">
        <v>8224</v>
      </c>
      <c r="I1819" s="4" t="s">
        <v>8246</v>
      </c>
      <c r="J1819" s="4">
        <v>1485759540</v>
      </c>
      <c r="K1819" s="13">
        <f t="shared" si="141"/>
        <v>42765.124305555561</v>
      </c>
      <c r="L1819" s="4">
        <v>1480607607</v>
      </c>
      <c r="M1819" s="13">
        <f t="shared" si="142"/>
        <v>42705.495451388888</v>
      </c>
      <c r="N1819" s="4" t="b">
        <v>0</v>
      </c>
      <c r="O1819" s="4">
        <v>100</v>
      </c>
      <c r="P1819" s="4" t="b">
        <v>0</v>
      </c>
      <c r="Q1819" s="4" t="s">
        <v>8285</v>
      </c>
      <c r="R1819" s="17">
        <f>E1819/D1819*100</f>
        <v>52.327777777777776</v>
      </c>
      <c r="S1819">
        <f>AVERAGEIF(O:O,O1819,E:E)</f>
        <v>24819.85</v>
      </c>
      <c r="T1819" t="str">
        <f t="shared" si="143"/>
        <v>photography</v>
      </c>
      <c r="U1819" t="str">
        <f t="shared" si="144"/>
        <v>photobooks</v>
      </c>
    </row>
    <row r="1820" spans="1:21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b">
        <f t="shared" si="140"/>
        <v>0</v>
      </c>
      <c r="G1820" s="4" t="s">
        <v>8221</v>
      </c>
      <c r="H1820" s="4" t="s">
        <v>8224</v>
      </c>
      <c r="I1820" s="4" t="s">
        <v>8246</v>
      </c>
      <c r="J1820" s="4">
        <v>1428035850</v>
      </c>
      <c r="K1820" s="13">
        <f t="shared" si="141"/>
        <v>42097.026041666664</v>
      </c>
      <c r="L1820" s="4">
        <v>1425447450</v>
      </c>
      <c r="M1820" s="13">
        <f t="shared" si="142"/>
        <v>42067.067708333336</v>
      </c>
      <c r="N1820" s="4" t="b">
        <v>0</v>
      </c>
      <c r="O1820" s="4">
        <v>0</v>
      </c>
      <c r="P1820" s="4" t="b">
        <v>0</v>
      </c>
      <c r="Q1820" s="4" t="s">
        <v>8285</v>
      </c>
      <c r="R1820" s="17">
        <f>E1820/D1820*100</f>
        <v>0</v>
      </c>
      <c r="S1820">
        <f>AVERAGEIF(O:O,O1820,E:E)</f>
        <v>0</v>
      </c>
      <c r="T1820" t="str">
        <f t="shared" si="143"/>
        <v>photography</v>
      </c>
      <c r="U1820" t="str">
        <f t="shared" si="144"/>
        <v>photobooks</v>
      </c>
    </row>
    <row r="1821" spans="1:21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b">
        <f t="shared" si="140"/>
        <v>0</v>
      </c>
      <c r="G1821" s="4" t="s">
        <v>8221</v>
      </c>
      <c r="H1821" s="4" t="s">
        <v>8224</v>
      </c>
      <c r="I1821" s="4" t="s">
        <v>8246</v>
      </c>
      <c r="J1821" s="4">
        <v>1406743396</v>
      </c>
      <c r="K1821" s="13">
        <f t="shared" si="141"/>
        <v>41850.585601851853</v>
      </c>
      <c r="L1821" s="4">
        <v>1404151396</v>
      </c>
      <c r="M1821" s="13">
        <f t="shared" si="142"/>
        <v>41820.585601851853</v>
      </c>
      <c r="N1821" s="4" t="b">
        <v>0</v>
      </c>
      <c r="O1821" s="4">
        <v>4</v>
      </c>
      <c r="P1821" s="4" t="b">
        <v>0</v>
      </c>
      <c r="Q1821" s="4" t="s">
        <v>8285</v>
      </c>
      <c r="R1821" s="17">
        <f>E1821/D1821*100</f>
        <v>2.083333333333333</v>
      </c>
      <c r="S1821">
        <f>AVERAGEIF(O:O,O1821,E:E)</f>
        <v>227.77278688524589</v>
      </c>
      <c r="T1821" t="str">
        <f t="shared" si="143"/>
        <v>photography</v>
      </c>
      <c r="U1821" t="str">
        <f t="shared" si="144"/>
        <v>photobooks</v>
      </c>
    </row>
    <row r="1822" spans="1:21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b">
        <f t="shared" si="140"/>
        <v>0</v>
      </c>
      <c r="G1822" s="4" t="s">
        <v>8221</v>
      </c>
      <c r="H1822" s="4" t="s">
        <v>8224</v>
      </c>
      <c r="I1822" s="4" t="s">
        <v>8246</v>
      </c>
      <c r="J1822" s="4">
        <v>1427850090</v>
      </c>
      <c r="K1822" s="13">
        <f t="shared" si="141"/>
        <v>42094.87604166667</v>
      </c>
      <c r="L1822" s="4">
        <v>1425261690</v>
      </c>
      <c r="M1822" s="13">
        <f t="shared" si="142"/>
        <v>42064.917708333342</v>
      </c>
      <c r="N1822" s="4" t="b">
        <v>0</v>
      </c>
      <c r="O1822" s="4">
        <v>8</v>
      </c>
      <c r="P1822" s="4" t="b">
        <v>0</v>
      </c>
      <c r="Q1822" s="4" t="s">
        <v>8285</v>
      </c>
      <c r="R1822" s="17">
        <f>E1822/D1822*100</f>
        <v>6.565384615384616</v>
      </c>
      <c r="S1822">
        <f>AVERAGEIF(O:O,O1822,E:E)</f>
        <v>570.671875</v>
      </c>
      <c r="T1822" t="str">
        <f t="shared" si="143"/>
        <v>photography</v>
      </c>
      <c r="U1822" t="str">
        <f t="shared" si="144"/>
        <v>photobooks</v>
      </c>
    </row>
    <row r="1823" spans="1:21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tr">
        <f t="shared" si="140"/>
        <v>successful</v>
      </c>
      <c r="G1823" s="4" t="s">
        <v>8219</v>
      </c>
      <c r="H1823" s="4" t="s">
        <v>8224</v>
      </c>
      <c r="I1823" s="4" t="s">
        <v>8246</v>
      </c>
      <c r="J1823" s="4">
        <v>1330760367</v>
      </c>
      <c r="K1823" s="13">
        <f t="shared" si="141"/>
        <v>40971.152395833335</v>
      </c>
      <c r="L1823" s="4">
        <v>1326872367</v>
      </c>
      <c r="M1823" s="13">
        <f t="shared" si="142"/>
        <v>40926.152395833335</v>
      </c>
      <c r="N1823" s="4" t="b">
        <v>0</v>
      </c>
      <c r="O1823" s="4">
        <v>57</v>
      </c>
      <c r="P1823" s="4" t="b">
        <v>1</v>
      </c>
      <c r="Q1823" s="4" t="s">
        <v>8276</v>
      </c>
      <c r="R1823" s="17">
        <f>E1823/D1823*100</f>
        <v>134.88999999999999</v>
      </c>
      <c r="S1823">
        <f>AVERAGEIF(O:O,O1823,E:E)</f>
        <v>5781.163043478261</v>
      </c>
      <c r="T1823" t="str">
        <f t="shared" si="143"/>
        <v>music</v>
      </c>
      <c r="U1823" t="str">
        <f t="shared" si="144"/>
        <v>rock</v>
      </c>
    </row>
    <row r="1824" spans="1:21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tr">
        <f t="shared" si="140"/>
        <v>successful</v>
      </c>
      <c r="G1824" s="4" t="s">
        <v>8219</v>
      </c>
      <c r="H1824" s="4" t="s">
        <v>8229</v>
      </c>
      <c r="I1824" s="4" t="s">
        <v>8251</v>
      </c>
      <c r="J1824" s="4">
        <v>1391194860</v>
      </c>
      <c r="K1824" s="13">
        <f t="shared" si="141"/>
        <v>41670.625694444447</v>
      </c>
      <c r="L1824" s="4">
        <v>1388084862</v>
      </c>
      <c r="M1824" s="13">
        <f t="shared" si="142"/>
        <v>41634.630347222221</v>
      </c>
      <c r="N1824" s="4" t="b">
        <v>0</v>
      </c>
      <c r="O1824" s="4">
        <v>11</v>
      </c>
      <c r="P1824" s="4" t="b">
        <v>1</v>
      </c>
      <c r="Q1824" s="4" t="s">
        <v>8276</v>
      </c>
      <c r="R1824" s="17">
        <f>E1824/D1824*100</f>
        <v>100</v>
      </c>
      <c r="S1824">
        <f>AVERAGEIF(O:O,O1824,E:E)</f>
        <v>1461.2</v>
      </c>
      <c r="T1824" t="str">
        <f t="shared" si="143"/>
        <v>music</v>
      </c>
      <c r="U1824" t="str">
        <f t="shared" si="144"/>
        <v>rock</v>
      </c>
    </row>
    <row r="1825" spans="1:21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tr">
        <f t="shared" si="140"/>
        <v>successful</v>
      </c>
      <c r="G1825" s="4" t="s">
        <v>8219</v>
      </c>
      <c r="H1825" s="4" t="s">
        <v>8224</v>
      </c>
      <c r="I1825" s="4" t="s">
        <v>8246</v>
      </c>
      <c r="J1825" s="4">
        <v>1351095976</v>
      </c>
      <c r="K1825" s="13">
        <f t="shared" si="141"/>
        <v>41206.518240740741</v>
      </c>
      <c r="L1825" s="4">
        <v>1348503976</v>
      </c>
      <c r="M1825" s="13">
        <f t="shared" si="142"/>
        <v>41176.518240740741</v>
      </c>
      <c r="N1825" s="4" t="b">
        <v>0</v>
      </c>
      <c r="O1825" s="4">
        <v>33</v>
      </c>
      <c r="P1825" s="4" t="b">
        <v>1</v>
      </c>
      <c r="Q1825" s="4" t="s">
        <v>8276</v>
      </c>
      <c r="R1825" s="17">
        <f>E1825/D1825*100</f>
        <v>115.85714285714286</v>
      </c>
      <c r="S1825">
        <f>AVERAGEIF(O:O,O1825,E:E)</f>
        <v>5887.1719354838715</v>
      </c>
      <c r="T1825" t="str">
        <f t="shared" si="143"/>
        <v>music</v>
      </c>
      <c r="U1825" t="str">
        <f t="shared" si="144"/>
        <v>rock</v>
      </c>
    </row>
    <row r="1826" spans="1:21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tr">
        <f t="shared" si="140"/>
        <v>successful</v>
      </c>
      <c r="G1826" s="4" t="s">
        <v>8219</v>
      </c>
      <c r="H1826" s="4" t="s">
        <v>8224</v>
      </c>
      <c r="I1826" s="4" t="s">
        <v>8246</v>
      </c>
      <c r="J1826" s="4">
        <v>1389146880</v>
      </c>
      <c r="K1826" s="13">
        <f t="shared" si="141"/>
        <v>41646.922222222223</v>
      </c>
      <c r="L1826" s="4">
        <v>1387403967</v>
      </c>
      <c r="M1826" s="13">
        <f t="shared" si="142"/>
        <v>41626.749618055561</v>
      </c>
      <c r="N1826" s="4" t="b">
        <v>0</v>
      </c>
      <c r="O1826" s="4">
        <v>40</v>
      </c>
      <c r="P1826" s="4" t="b">
        <v>1</v>
      </c>
      <c r="Q1826" s="4" t="s">
        <v>8276</v>
      </c>
      <c r="R1826" s="17">
        <f>E1826/D1826*100</f>
        <v>100.06666666666666</v>
      </c>
      <c r="S1826">
        <f>AVERAGEIF(O:O,O1826,E:E)</f>
        <v>3923.4666666666667</v>
      </c>
      <c r="T1826" t="str">
        <f t="shared" si="143"/>
        <v>music</v>
      </c>
      <c r="U1826" t="str">
        <f t="shared" si="144"/>
        <v>rock</v>
      </c>
    </row>
    <row r="1827" spans="1:21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tr">
        <f t="shared" si="140"/>
        <v>successful</v>
      </c>
      <c r="G1827" s="4" t="s">
        <v>8219</v>
      </c>
      <c r="H1827" s="4" t="s">
        <v>8224</v>
      </c>
      <c r="I1827" s="4" t="s">
        <v>8246</v>
      </c>
      <c r="J1827" s="4">
        <v>1373572903</v>
      </c>
      <c r="K1827" s="13">
        <f t="shared" si="141"/>
        <v>41466.667858796296</v>
      </c>
      <c r="L1827" s="4">
        <v>1371585703</v>
      </c>
      <c r="M1827" s="13">
        <f t="shared" si="142"/>
        <v>41443.667858796296</v>
      </c>
      <c r="N1827" s="4" t="b">
        <v>0</v>
      </c>
      <c r="O1827" s="4">
        <v>50</v>
      </c>
      <c r="P1827" s="4" t="b">
        <v>1</v>
      </c>
      <c r="Q1827" s="4" t="s">
        <v>8276</v>
      </c>
      <c r="R1827" s="17">
        <f>E1827/D1827*100</f>
        <v>105.05</v>
      </c>
      <c r="S1827">
        <f>AVERAGEIF(O:O,O1827,E:E)</f>
        <v>3773.9390909090912</v>
      </c>
      <c r="T1827" t="str">
        <f t="shared" si="143"/>
        <v>music</v>
      </c>
      <c r="U1827" t="str">
        <f t="shared" si="144"/>
        <v>rock</v>
      </c>
    </row>
    <row r="1828" spans="1:21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tr">
        <f t="shared" si="140"/>
        <v>successful</v>
      </c>
      <c r="G1828" s="4" t="s">
        <v>8219</v>
      </c>
      <c r="H1828" s="4" t="s">
        <v>8224</v>
      </c>
      <c r="I1828" s="4" t="s">
        <v>8246</v>
      </c>
      <c r="J1828" s="4">
        <v>1392675017</v>
      </c>
      <c r="K1828" s="13">
        <f t="shared" si="141"/>
        <v>41687.757141203707</v>
      </c>
      <c r="L1828" s="4">
        <v>1390083017</v>
      </c>
      <c r="M1828" s="13">
        <f t="shared" si="142"/>
        <v>41657.757141203707</v>
      </c>
      <c r="N1828" s="4" t="b">
        <v>0</v>
      </c>
      <c r="O1828" s="4">
        <v>38</v>
      </c>
      <c r="P1828" s="4" t="b">
        <v>1</v>
      </c>
      <c r="Q1828" s="4" t="s">
        <v>8276</v>
      </c>
      <c r="R1828" s="17">
        <f>E1828/D1828*100</f>
        <v>101</v>
      </c>
      <c r="S1828">
        <f>AVERAGEIF(O:O,O1828,E:E)</f>
        <v>2935.7157894736843</v>
      </c>
      <c r="T1828" t="str">
        <f t="shared" si="143"/>
        <v>music</v>
      </c>
      <c r="U1828" t="str">
        <f t="shared" si="144"/>
        <v>rock</v>
      </c>
    </row>
    <row r="1829" spans="1:21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tr">
        <f t="shared" si="140"/>
        <v>successful</v>
      </c>
      <c r="G1829" s="4" t="s">
        <v>8219</v>
      </c>
      <c r="H1829" s="4" t="s">
        <v>8224</v>
      </c>
      <c r="I1829" s="4" t="s">
        <v>8246</v>
      </c>
      <c r="J1829" s="4">
        <v>1299138561</v>
      </c>
      <c r="K1829" s="13">
        <f t="shared" si="141"/>
        <v>40605.159270833334</v>
      </c>
      <c r="L1829" s="4">
        <v>1294818561</v>
      </c>
      <c r="M1829" s="13">
        <f t="shared" si="142"/>
        <v>40555.159270833334</v>
      </c>
      <c r="N1829" s="4" t="b">
        <v>0</v>
      </c>
      <c r="O1829" s="4">
        <v>96</v>
      </c>
      <c r="P1829" s="4" t="b">
        <v>1</v>
      </c>
      <c r="Q1829" s="4" t="s">
        <v>8276</v>
      </c>
      <c r="R1829" s="17">
        <f>E1829/D1829*100</f>
        <v>100.66250000000001</v>
      </c>
      <c r="S1829">
        <f>AVERAGEIF(O:O,O1829,E:E)</f>
        <v>9172.2071428571417</v>
      </c>
      <c r="T1829" t="str">
        <f t="shared" si="143"/>
        <v>music</v>
      </c>
      <c r="U1829" t="str">
        <f t="shared" si="144"/>
        <v>rock</v>
      </c>
    </row>
    <row r="1830" spans="1:21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tr">
        <f t="shared" si="140"/>
        <v>successful</v>
      </c>
      <c r="G1830" s="4" t="s">
        <v>8219</v>
      </c>
      <c r="H1830" s="4" t="s">
        <v>8224</v>
      </c>
      <c r="I1830" s="4" t="s">
        <v>8246</v>
      </c>
      <c r="J1830" s="4">
        <v>1399672800</v>
      </c>
      <c r="K1830" s="13">
        <f t="shared" si="141"/>
        <v>41768.75</v>
      </c>
      <c r="L1830" s="4">
        <v>1396906530</v>
      </c>
      <c r="M1830" s="13">
        <f t="shared" si="142"/>
        <v>41736.732986111114</v>
      </c>
      <c r="N1830" s="4" t="b">
        <v>0</v>
      </c>
      <c r="O1830" s="4">
        <v>48</v>
      </c>
      <c r="P1830" s="4" t="b">
        <v>1</v>
      </c>
      <c r="Q1830" s="4" t="s">
        <v>8276</v>
      </c>
      <c r="R1830" s="17">
        <f>E1830/D1830*100</f>
        <v>100.16000000000001</v>
      </c>
      <c r="S1830">
        <f>AVERAGEIF(O:O,O1830,E:E)</f>
        <v>6681.7362499999999</v>
      </c>
      <c r="T1830" t="str">
        <f t="shared" si="143"/>
        <v>music</v>
      </c>
      <c r="U1830" t="str">
        <f t="shared" si="144"/>
        <v>rock</v>
      </c>
    </row>
    <row r="1831" spans="1:21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tr">
        <f t="shared" si="140"/>
        <v>successful</v>
      </c>
      <c r="G1831" s="4" t="s">
        <v>8219</v>
      </c>
      <c r="H1831" s="4" t="s">
        <v>8224</v>
      </c>
      <c r="I1831" s="4" t="s">
        <v>8246</v>
      </c>
      <c r="J1831" s="4">
        <v>1295647200</v>
      </c>
      <c r="K1831" s="13">
        <f t="shared" si="141"/>
        <v>40564.75</v>
      </c>
      <c r="L1831" s="4">
        <v>1291428371</v>
      </c>
      <c r="M1831" s="13">
        <f t="shared" si="142"/>
        <v>40515.920960648153</v>
      </c>
      <c r="N1831" s="4" t="b">
        <v>0</v>
      </c>
      <c r="O1831" s="4">
        <v>33</v>
      </c>
      <c r="P1831" s="4" t="b">
        <v>1</v>
      </c>
      <c r="Q1831" s="4" t="s">
        <v>8276</v>
      </c>
      <c r="R1831" s="17">
        <f>E1831/D1831*100</f>
        <v>166.68333333333334</v>
      </c>
      <c r="S1831">
        <f>AVERAGEIF(O:O,O1831,E:E)</f>
        <v>5887.1719354838715</v>
      </c>
      <c r="T1831" t="str">
        <f t="shared" si="143"/>
        <v>music</v>
      </c>
      <c r="U1831" t="str">
        <f t="shared" si="144"/>
        <v>rock</v>
      </c>
    </row>
    <row r="1832" spans="1:21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tr">
        <f t="shared" si="140"/>
        <v>successful</v>
      </c>
      <c r="G1832" s="4" t="s">
        <v>8219</v>
      </c>
      <c r="H1832" s="4" t="s">
        <v>8224</v>
      </c>
      <c r="I1832" s="4" t="s">
        <v>8246</v>
      </c>
      <c r="J1832" s="4">
        <v>1393259107</v>
      </c>
      <c r="K1832" s="13">
        <f t="shared" si="141"/>
        <v>41694.517442129632</v>
      </c>
      <c r="L1832" s="4">
        <v>1390667107</v>
      </c>
      <c r="M1832" s="13">
        <f t="shared" si="142"/>
        <v>41664.517442129632</v>
      </c>
      <c r="N1832" s="4" t="b">
        <v>0</v>
      </c>
      <c r="O1832" s="4">
        <v>226</v>
      </c>
      <c r="P1832" s="4" t="b">
        <v>1</v>
      </c>
      <c r="Q1832" s="4" t="s">
        <v>8276</v>
      </c>
      <c r="R1832" s="17">
        <f>E1832/D1832*100</f>
        <v>101.53333333333335</v>
      </c>
      <c r="S1832">
        <f>AVERAGEIF(O:O,O1832,E:E)</f>
        <v>14916.9</v>
      </c>
      <c r="T1832" t="str">
        <f t="shared" si="143"/>
        <v>music</v>
      </c>
      <c r="U1832" t="str">
        <f t="shared" si="144"/>
        <v>rock</v>
      </c>
    </row>
    <row r="1833" spans="1:21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tr">
        <f t="shared" si="140"/>
        <v>successful</v>
      </c>
      <c r="G1833" s="4" t="s">
        <v>8219</v>
      </c>
      <c r="H1833" s="4" t="s">
        <v>8224</v>
      </c>
      <c r="I1833" s="4" t="s">
        <v>8246</v>
      </c>
      <c r="J1833" s="4">
        <v>1336866863</v>
      </c>
      <c r="K1833" s="13">
        <f t="shared" si="141"/>
        <v>41041.829432870371</v>
      </c>
      <c r="L1833" s="4">
        <v>1335570863</v>
      </c>
      <c r="M1833" s="13">
        <f t="shared" si="142"/>
        <v>41026.829432870371</v>
      </c>
      <c r="N1833" s="4" t="b">
        <v>0</v>
      </c>
      <c r="O1833" s="4">
        <v>14</v>
      </c>
      <c r="P1833" s="4" t="b">
        <v>1</v>
      </c>
      <c r="Q1833" s="4" t="s">
        <v>8276</v>
      </c>
      <c r="R1833" s="17">
        <f>E1833/D1833*100</f>
        <v>103</v>
      </c>
      <c r="S1833">
        <f>AVERAGEIF(O:O,O1833,E:E)</f>
        <v>1006.2454545454545</v>
      </c>
      <c r="T1833" t="str">
        <f t="shared" si="143"/>
        <v>music</v>
      </c>
      <c r="U1833" t="str">
        <f t="shared" si="144"/>
        <v>rock</v>
      </c>
    </row>
    <row r="1834" spans="1:21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tr">
        <f t="shared" si="140"/>
        <v>successful</v>
      </c>
      <c r="G1834" s="4" t="s">
        <v>8219</v>
      </c>
      <c r="H1834" s="4" t="s">
        <v>8224</v>
      </c>
      <c r="I1834" s="4" t="s">
        <v>8246</v>
      </c>
      <c r="J1834" s="4">
        <v>1299243427</v>
      </c>
      <c r="K1834" s="13">
        <f t="shared" si="141"/>
        <v>40606.37299768519</v>
      </c>
      <c r="L1834" s="4">
        <v>1296651427</v>
      </c>
      <c r="M1834" s="13">
        <f t="shared" si="142"/>
        <v>40576.37299768519</v>
      </c>
      <c r="N1834" s="4" t="b">
        <v>0</v>
      </c>
      <c r="O1834" s="4">
        <v>20</v>
      </c>
      <c r="P1834" s="4" t="b">
        <v>1</v>
      </c>
      <c r="Q1834" s="4" t="s">
        <v>8276</v>
      </c>
      <c r="R1834" s="17">
        <f>E1834/D1834*100</f>
        <v>142.85714285714286</v>
      </c>
      <c r="S1834">
        <f>AVERAGEIF(O:O,O1834,E:E)</f>
        <v>1494.1595454545457</v>
      </c>
      <c r="T1834" t="str">
        <f t="shared" si="143"/>
        <v>music</v>
      </c>
      <c r="U1834" t="str">
        <f t="shared" si="144"/>
        <v>rock</v>
      </c>
    </row>
    <row r="1835" spans="1:21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tr">
        <f t="shared" si="140"/>
        <v>successful</v>
      </c>
      <c r="G1835" s="4" t="s">
        <v>8219</v>
      </c>
      <c r="H1835" s="4" t="s">
        <v>8224</v>
      </c>
      <c r="I1835" s="4" t="s">
        <v>8246</v>
      </c>
      <c r="J1835" s="4">
        <v>1362211140</v>
      </c>
      <c r="K1835" s="13">
        <f t="shared" si="141"/>
        <v>41335.165972222225</v>
      </c>
      <c r="L1835" s="4">
        <v>1359421403</v>
      </c>
      <c r="M1835" s="13">
        <f t="shared" si="142"/>
        <v>41302.877349537041</v>
      </c>
      <c r="N1835" s="4" t="b">
        <v>0</v>
      </c>
      <c r="O1835" s="4">
        <v>25</v>
      </c>
      <c r="P1835" s="4" t="b">
        <v>1</v>
      </c>
      <c r="Q1835" s="4" t="s">
        <v>8276</v>
      </c>
      <c r="R1835" s="17">
        <f>E1835/D1835*100</f>
        <v>262.5</v>
      </c>
      <c r="S1835">
        <f>AVERAGEIF(O:O,O1835,E:E)</f>
        <v>1634.83275</v>
      </c>
      <c r="T1835" t="str">
        <f t="shared" si="143"/>
        <v>music</v>
      </c>
      <c r="U1835" t="str">
        <f t="shared" si="144"/>
        <v>rock</v>
      </c>
    </row>
    <row r="1836" spans="1:21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tr">
        <f t="shared" si="140"/>
        <v>successful</v>
      </c>
      <c r="G1836" s="4" t="s">
        <v>8219</v>
      </c>
      <c r="H1836" s="4" t="s">
        <v>8224</v>
      </c>
      <c r="I1836" s="4" t="s">
        <v>8246</v>
      </c>
      <c r="J1836" s="4">
        <v>1422140895</v>
      </c>
      <c r="K1836" s="13">
        <f t="shared" si="141"/>
        <v>42028.797395833339</v>
      </c>
      <c r="L1836" s="4">
        <v>1418684895</v>
      </c>
      <c r="M1836" s="13">
        <f t="shared" si="142"/>
        <v>41988.797395833339</v>
      </c>
      <c r="N1836" s="4" t="b">
        <v>0</v>
      </c>
      <c r="O1836" s="4">
        <v>90</v>
      </c>
      <c r="P1836" s="4" t="b">
        <v>1</v>
      </c>
      <c r="Q1836" s="4" t="s">
        <v>8276</v>
      </c>
      <c r="R1836" s="17">
        <f>E1836/D1836*100</f>
        <v>118.05000000000001</v>
      </c>
      <c r="S1836">
        <f>AVERAGEIF(O:O,O1836,E:E)</f>
        <v>6285.2591666666667</v>
      </c>
      <c r="T1836" t="str">
        <f t="shared" si="143"/>
        <v>music</v>
      </c>
      <c r="U1836" t="str">
        <f t="shared" si="144"/>
        <v>rock</v>
      </c>
    </row>
    <row r="1837" spans="1:21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tr">
        <f t="shared" si="140"/>
        <v>successful</v>
      </c>
      <c r="G1837" s="4" t="s">
        <v>8219</v>
      </c>
      <c r="H1837" s="4" t="s">
        <v>8225</v>
      </c>
      <c r="I1837" s="4" t="s">
        <v>8247</v>
      </c>
      <c r="J1837" s="4">
        <v>1459439471</v>
      </c>
      <c r="K1837" s="13">
        <f t="shared" si="141"/>
        <v>42460.493877314817</v>
      </c>
      <c r="L1837" s="4">
        <v>1456851071</v>
      </c>
      <c r="M1837" s="13">
        <f t="shared" si="142"/>
        <v>42430.535543981481</v>
      </c>
      <c r="N1837" s="4" t="b">
        <v>0</v>
      </c>
      <c r="O1837" s="4">
        <v>11</v>
      </c>
      <c r="P1837" s="4" t="b">
        <v>1</v>
      </c>
      <c r="Q1837" s="4" t="s">
        <v>8276</v>
      </c>
      <c r="R1837" s="17">
        <f>E1837/D1837*100</f>
        <v>104</v>
      </c>
      <c r="S1837">
        <f>AVERAGEIF(O:O,O1837,E:E)</f>
        <v>1461.2</v>
      </c>
      <c r="T1837" t="str">
        <f t="shared" si="143"/>
        <v>music</v>
      </c>
      <c r="U1837" t="str">
        <f t="shared" si="144"/>
        <v>rock</v>
      </c>
    </row>
    <row r="1838" spans="1:21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tr">
        <f t="shared" si="140"/>
        <v>successful</v>
      </c>
      <c r="G1838" s="4" t="s">
        <v>8219</v>
      </c>
      <c r="H1838" s="4" t="s">
        <v>8224</v>
      </c>
      <c r="I1838" s="4" t="s">
        <v>8246</v>
      </c>
      <c r="J1838" s="4">
        <v>1361129129</v>
      </c>
      <c r="K1838" s="13">
        <f t="shared" si="141"/>
        <v>41322.642696759263</v>
      </c>
      <c r="L1838" s="4">
        <v>1359660329</v>
      </c>
      <c r="M1838" s="13">
        <f t="shared" si="142"/>
        <v>41305.642696759263</v>
      </c>
      <c r="N1838" s="4" t="b">
        <v>0</v>
      </c>
      <c r="O1838" s="4">
        <v>55</v>
      </c>
      <c r="P1838" s="4" t="b">
        <v>1</v>
      </c>
      <c r="Q1838" s="4" t="s">
        <v>8276</v>
      </c>
      <c r="R1838" s="17">
        <f>E1838/D1838*100</f>
        <v>200.34</v>
      </c>
      <c r="S1838">
        <f>AVERAGEIF(O:O,O1838,E:E)</f>
        <v>4138.9825000000001</v>
      </c>
      <c r="T1838" t="str">
        <f t="shared" si="143"/>
        <v>music</v>
      </c>
      <c r="U1838" t="str">
        <f t="shared" si="144"/>
        <v>rock</v>
      </c>
    </row>
    <row r="1839" spans="1:21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tr">
        <f t="shared" si="140"/>
        <v>successful</v>
      </c>
      <c r="G1839" s="4" t="s">
        <v>8219</v>
      </c>
      <c r="H1839" s="4" t="s">
        <v>8224</v>
      </c>
      <c r="I1839" s="4" t="s">
        <v>8246</v>
      </c>
      <c r="J1839" s="4">
        <v>1332029335</v>
      </c>
      <c r="K1839" s="13">
        <f t="shared" si="141"/>
        <v>40985.839525462965</v>
      </c>
      <c r="L1839" s="4">
        <v>1326848935</v>
      </c>
      <c r="M1839" s="13">
        <f t="shared" si="142"/>
        <v>40925.881192129636</v>
      </c>
      <c r="N1839" s="4" t="b">
        <v>0</v>
      </c>
      <c r="O1839" s="4">
        <v>30</v>
      </c>
      <c r="P1839" s="4" t="b">
        <v>1</v>
      </c>
      <c r="Q1839" s="4" t="s">
        <v>8276</v>
      </c>
      <c r="R1839" s="17">
        <f>E1839/D1839*100</f>
        <v>306.83333333333331</v>
      </c>
      <c r="S1839">
        <f>AVERAGEIF(O:O,O1839,E:E)</f>
        <v>2533.3331250000001</v>
      </c>
      <c r="T1839" t="str">
        <f t="shared" si="143"/>
        <v>music</v>
      </c>
      <c r="U1839" t="str">
        <f t="shared" si="144"/>
        <v>rock</v>
      </c>
    </row>
    <row r="1840" spans="1:21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tr">
        <f t="shared" si="140"/>
        <v>successful</v>
      </c>
      <c r="G1840" s="4" t="s">
        <v>8219</v>
      </c>
      <c r="H1840" s="4" t="s">
        <v>8224</v>
      </c>
      <c r="I1840" s="4" t="s">
        <v>8246</v>
      </c>
      <c r="J1840" s="4">
        <v>1317438000</v>
      </c>
      <c r="K1840" s="13">
        <f t="shared" si="141"/>
        <v>40816.958333333336</v>
      </c>
      <c r="L1840" s="4">
        <v>1314989557</v>
      </c>
      <c r="M1840" s="13">
        <f t="shared" si="142"/>
        <v>40788.619872685187</v>
      </c>
      <c r="N1840" s="4" t="b">
        <v>0</v>
      </c>
      <c r="O1840" s="4">
        <v>28</v>
      </c>
      <c r="P1840" s="4" t="b">
        <v>1</v>
      </c>
      <c r="Q1840" s="4" t="s">
        <v>8276</v>
      </c>
      <c r="R1840" s="17">
        <f>E1840/D1840*100</f>
        <v>100.149</v>
      </c>
      <c r="S1840">
        <f>AVERAGEIF(O:O,O1840,E:E)</f>
        <v>3472.1178947368426</v>
      </c>
      <c r="T1840" t="str">
        <f t="shared" si="143"/>
        <v>music</v>
      </c>
      <c r="U1840" t="str">
        <f t="shared" si="144"/>
        <v>rock</v>
      </c>
    </row>
    <row r="1841" spans="1:21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tr">
        <f t="shared" si="140"/>
        <v>successful</v>
      </c>
      <c r="G1841" s="4" t="s">
        <v>8219</v>
      </c>
      <c r="H1841" s="4" t="s">
        <v>8224</v>
      </c>
      <c r="I1841" s="4" t="s">
        <v>8246</v>
      </c>
      <c r="J1841" s="4">
        <v>1475342382</v>
      </c>
      <c r="K1841" s="13">
        <f t="shared" si="141"/>
        <v>42644.555347222224</v>
      </c>
      <c r="L1841" s="4">
        <v>1472750382</v>
      </c>
      <c r="M1841" s="13">
        <f t="shared" si="142"/>
        <v>42614.555347222224</v>
      </c>
      <c r="N1841" s="4" t="b">
        <v>0</v>
      </c>
      <c r="O1841" s="4">
        <v>45</v>
      </c>
      <c r="P1841" s="4" t="b">
        <v>1</v>
      </c>
      <c r="Q1841" s="4" t="s">
        <v>8276</v>
      </c>
      <c r="R1841" s="17">
        <f>E1841/D1841*100</f>
        <v>205.29999999999998</v>
      </c>
      <c r="S1841">
        <f>AVERAGEIF(O:O,O1841,E:E)</f>
        <v>5035.5005000000001</v>
      </c>
      <c r="T1841" t="str">
        <f t="shared" si="143"/>
        <v>music</v>
      </c>
      <c r="U1841" t="str">
        <f t="shared" si="144"/>
        <v>rock</v>
      </c>
    </row>
    <row r="1842" spans="1:21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tr">
        <f t="shared" si="140"/>
        <v>successful</v>
      </c>
      <c r="G1842" s="4" t="s">
        <v>8219</v>
      </c>
      <c r="H1842" s="4" t="s">
        <v>8224</v>
      </c>
      <c r="I1842" s="4" t="s">
        <v>8246</v>
      </c>
      <c r="J1842" s="4">
        <v>1367902740</v>
      </c>
      <c r="K1842" s="13">
        <f t="shared" si="141"/>
        <v>41401.040972222225</v>
      </c>
      <c r="L1842" s="4">
        <v>1366251510</v>
      </c>
      <c r="M1842" s="13">
        <f t="shared" si="142"/>
        <v>41381.929513888892</v>
      </c>
      <c r="N1842" s="4" t="b">
        <v>0</v>
      </c>
      <c r="O1842" s="4">
        <v>13</v>
      </c>
      <c r="P1842" s="4" t="b">
        <v>1</v>
      </c>
      <c r="Q1842" s="4" t="s">
        <v>8276</v>
      </c>
      <c r="R1842" s="17">
        <f>E1842/D1842*100</f>
        <v>108.88888888888889</v>
      </c>
      <c r="S1842">
        <f>AVERAGEIF(O:O,O1842,E:E)</f>
        <v>969.35458333333338</v>
      </c>
      <c r="T1842" t="str">
        <f t="shared" si="143"/>
        <v>music</v>
      </c>
      <c r="U1842" t="str">
        <f t="shared" si="144"/>
        <v>rock</v>
      </c>
    </row>
    <row r="1843" spans="1:21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tr">
        <f t="shared" si="140"/>
        <v>successful</v>
      </c>
      <c r="G1843" s="4" t="s">
        <v>8219</v>
      </c>
      <c r="H1843" s="4" t="s">
        <v>8224</v>
      </c>
      <c r="I1843" s="4" t="s">
        <v>8246</v>
      </c>
      <c r="J1843" s="4">
        <v>1400561940</v>
      </c>
      <c r="K1843" s="13">
        <f t="shared" si="141"/>
        <v>41779.040972222225</v>
      </c>
      <c r="L1843" s="4">
        <v>1397679445</v>
      </c>
      <c r="M1843" s="13">
        <f t="shared" si="142"/>
        <v>41745.678761574076</v>
      </c>
      <c r="N1843" s="4" t="b">
        <v>0</v>
      </c>
      <c r="O1843" s="4">
        <v>40</v>
      </c>
      <c r="P1843" s="4" t="b">
        <v>1</v>
      </c>
      <c r="Q1843" s="4" t="s">
        <v>8276</v>
      </c>
      <c r="R1843" s="17">
        <f>E1843/D1843*100</f>
        <v>101.75</v>
      </c>
      <c r="S1843">
        <f>AVERAGEIF(O:O,O1843,E:E)</f>
        <v>3923.4666666666667</v>
      </c>
      <c r="T1843" t="str">
        <f t="shared" si="143"/>
        <v>music</v>
      </c>
      <c r="U1843" t="str">
        <f t="shared" si="144"/>
        <v>rock</v>
      </c>
    </row>
    <row r="1844" spans="1:21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tr">
        <f t="shared" si="140"/>
        <v>successful</v>
      </c>
      <c r="G1844" s="4" t="s">
        <v>8219</v>
      </c>
      <c r="H1844" s="4" t="s">
        <v>8224</v>
      </c>
      <c r="I1844" s="4" t="s">
        <v>8246</v>
      </c>
      <c r="J1844" s="4">
        <v>1425275940</v>
      </c>
      <c r="K1844" s="13">
        <f t="shared" si="141"/>
        <v>42065.082638888889</v>
      </c>
      <c r="L1844" s="4">
        <v>1422371381</v>
      </c>
      <c r="M1844" s="13">
        <f t="shared" si="142"/>
        <v>42031.465057870373</v>
      </c>
      <c r="N1844" s="4" t="b">
        <v>0</v>
      </c>
      <c r="O1844" s="4">
        <v>21</v>
      </c>
      <c r="P1844" s="4" t="b">
        <v>1</v>
      </c>
      <c r="Q1844" s="4" t="s">
        <v>8276</v>
      </c>
      <c r="R1844" s="17">
        <f>E1844/D1844*100</f>
        <v>125.25</v>
      </c>
      <c r="S1844">
        <f>AVERAGEIF(O:O,O1844,E:E)</f>
        <v>1658.1821621621621</v>
      </c>
      <c r="T1844" t="str">
        <f t="shared" si="143"/>
        <v>music</v>
      </c>
      <c r="U1844" t="str">
        <f t="shared" si="144"/>
        <v>rock</v>
      </c>
    </row>
    <row r="1845" spans="1:21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tr">
        <f t="shared" si="140"/>
        <v>successful</v>
      </c>
      <c r="G1845" s="4" t="s">
        <v>8219</v>
      </c>
      <c r="H1845" s="4" t="s">
        <v>8224</v>
      </c>
      <c r="I1845" s="4" t="s">
        <v>8246</v>
      </c>
      <c r="J1845" s="4">
        <v>1298245954</v>
      </c>
      <c r="K1845" s="13">
        <f t="shared" si="141"/>
        <v>40594.8281712963</v>
      </c>
      <c r="L1845" s="4">
        <v>1295653954</v>
      </c>
      <c r="M1845" s="13">
        <f t="shared" si="142"/>
        <v>40564.8281712963</v>
      </c>
      <c r="N1845" s="4" t="b">
        <v>0</v>
      </c>
      <c r="O1845" s="4">
        <v>134</v>
      </c>
      <c r="P1845" s="4" t="b">
        <v>1</v>
      </c>
      <c r="Q1845" s="4" t="s">
        <v>8276</v>
      </c>
      <c r="R1845" s="17">
        <f>E1845/D1845*100</f>
        <v>124.0061</v>
      </c>
      <c r="S1845">
        <f>AVERAGEIF(O:O,O1845,E:E)</f>
        <v>19003.183333333334</v>
      </c>
      <c r="T1845" t="str">
        <f t="shared" si="143"/>
        <v>music</v>
      </c>
      <c r="U1845" t="str">
        <f t="shared" si="144"/>
        <v>rock</v>
      </c>
    </row>
    <row r="1846" spans="1:21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tr">
        <f t="shared" si="140"/>
        <v>successful</v>
      </c>
      <c r="G1846" s="4" t="s">
        <v>8219</v>
      </c>
      <c r="H1846" s="4" t="s">
        <v>8224</v>
      </c>
      <c r="I1846" s="4" t="s">
        <v>8246</v>
      </c>
      <c r="J1846" s="4">
        <v>1307761200</v>
      </c>
      <c r="K1846" s="13">
        <f t="shared" si="141"/>
        <v>40704.958333333336</v>
      </c>
      <c r="L1846" s="4">
        <v>1304464914</v>
      </c>
      <c r="M1846" s="13">
        <f t="shared" si="142"/>
        <v>40666.806875000002</v>
      </c>
      <c r="N1846" s="4" t="b">
        <v>0</v>
      </c>
      <c r="O1846" s="4">
        <v>20</v>
      </c>
      <c r="P1846" s="4" t="b">
        <v>1</v>
      </c>
      <c r="Q1846" s="4" t="s">
        <v>8276</v>
      </c>
      <c r="R1846" s="17">
        <f>E1846/D1846*100</f>
        <v>101.4</v>
      </c>
      <c r="S1846">
        <f>AVERAGEIF(O:O,O1846,E:E)</f>
        <v>1494.1595454545457</v>
      </c>
      <c r="T1846" t="str">
        <f t="shared" si="143"/>
        <v>music</v>
      </c>
      <c r="U1846" t="str">
        <f t="shared" si="144"/>
        <v>rock</v>
      </c>
    </row>
    <row r="1847" spans="1:21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tr">
        <f t="shared" si="140"/>
        <v>successful</v>
      </c>
      <c r="G1847" s="4" t="s">
        <v>8219</v>
      </c>
      <c r="H1847" s="4" t="s">
        <v>8224</v>
      </c>
      <c r="I1847" s="4" t="s">
        <v>8246</v>
      </c>
      <c r="J1847" s="4">
        <v>1466139300</v>
      </c>
      <c r="K1847" s="13">
        <f t="shared" si="141"/>
        <v>42538.038194444445</v>
      </c>
      <c r="L1847" s="4">
        <v>1464854398</v>
      </c>
      <c r="M1847" s="13">
        <f t="shared" si="142"/>
        <v>42523.166643518525</v>
      </c>
      <c r="N1847" s="4" t="b">
        <v>0</v>
      </c>
      <c r="O1847" s="4">
        <v>19</v>
      </c>
      <c r="P1847" s="4" t="b">
        <v>1</v>
      </c>
      <c r="Q1847" s="4" t="s">
        <v>8276</v>
      </c>
      <c r="R1847" s="17">
        <f>E1847/D1847*100</f>
        <v>100</v>
      </c>
      <c r="S1847">
        <f>AVERAGEIF(O:O,O1847,E:E)</f>
        <v>2005.9729729729729</v>
      </c>
      <c r="T1847" t="str">
        <f t="shared" si="143"/>
        <v>music</v>
      </c>
      <c r="U1847" t="str">
        <f t="shared" si="144"/>
        <v>rock</v>
      </c>
    </row>
    <row r="1848" spans="1:21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tr">
        <f t="shared" si="140"/>
        <v>successful</v>
      </c>
      <c r="G1848" s="4" t="s">
        <v>8219</v>
      </c>
      <c r="H1848" s="4" t="s">
        <v>8224</v>
      </c>
      <c r="I1848" s="4" t="s">
        <v>8246</v>
      </c>
      <c r="J1848" s="4">
        <v>1355585777</v>
      </c>
      <c r="K1848" s="13">
        <f t="shared" si="141"/>
        <v>41258.483530092599</v>
      </c>
      <c r="L1848" s="4">
        <v>1352993777</v>
      </c>
      <c r="M1848" s="13">
        <f t="shared" si="142"/>
        <v>41228.483530092599</v>
      </c>
      <c r="N1848" s="4" t="b">
        <v>0</v>
      </c>
      <c r="O1848" s="4">
        <v>209</v>
      </c>
      <c r="P1848" s="4" t="b">
        <v>1</v>
      </c>
      <c r="Q1848" s="4" t="s">
        <v>8276</v>
      </c>
      <c r="R1848" s="17">
        <f>E1848/D1848*100</f>
        <v>137.92666666666668</v>
      </c>
      <c r="S1848">
        <f>AVERAGEIF(O:O,O1848,E:E)</f>
        <v>20689</v>
      </c>
      <c r="T1848" t="str">
        <f t="shared" si="143"/>
        <v>music</v>
      </c>
      <c r="U1848" t="str">
        <f t="shared" si="144"/>
        <v>rock</v>
      </c>
    </row>
    <row r="1849" spans="1:21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tr">
        <f t="shared" si="140"/>
        <v>successful</v>
      </c>
      <c r="G1849" s="4" t="s">
        <v>8219</v>
      </c>
      <c r="H1849" s="4" t="s">
        <v>8224</v>
      </c>
      <c r="I1849" s="4" t="s">
        <v>8246</v>
      </c>
      <c r="J1849" s="4">
        <v>1429594832</v>
      </c>
      <c r="K1849" s="13">
        <f t="shared" si="141"/>
        <v>42115.069814814815</v>
      </c>
      <c r="L1849" s="4">
        <v>1427780432</v>
      </c>
      <c r="M1849" s="13">
        <f t="shared" si="142"/>
        <v>42094.069814814815</v>
      </c>
      <c r="N1849" s="4" t="b">
        <v>0</v>
      </c>
      <c r="O1849" s="4">
        <v>38</v>
      </c>
      <c r="P1849" s="4" t="b">
        <v>1</v>
      </c>
      <c r="Q1849" s="4" t="s">
        <v>8276</v>
      </c>
      <c r="R1849" s="17">
        <f>E1849/D1849*100</f>
        <v>120.88000000000001</v>
      </c>
      <c r="S1849">
        <f>AVERAGEIF(O:O,O1849,E:E)</f>
        <v>2935.7157894736843</v>
      </c>
      <c r="T1849" t="str">
        <f t="shared" si="143"/>
        <v>music</v>
      </c>
      <c r="U1849" t="str">
        <f t="shared" si="144"/>
        <v>rock</v>
      </c>
    </row>
    <row r="1850" spans="1:21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tr">
        <f t="shared" si="140"/>
        <v>successful</v>
      </c>
      <c r="G1850" s="4" t="s">
        <v>8219</v>
      </c>
      <c r="H1850" s="4" t="s">
        <v>8224</v>
      </c>
      <c r="I1850" s="4" t="s">
        <v>8246</v>
      </c>
      <c r="J1850" s="4">
        <v>1312095540</v>
      </c>
      <c r="K1850" s="13">
        <f t="shared" si="141"/>
        <v>40755.124305555561</v>
      </c>
      <c r="L1850" s="4">
        <v>1306608888</v>
      </c>
      <c r="M1850" s="13">
        <f t="shared" si="142"/>
        <v>40691.621388888889</v>
      </c>
      <c r="N1850" s="4" t="b">
        <v>0</v>
      </c>
      <c r="O1850" s="4">
        <v>24</v>
      </c>
      <c r="P1850" s="4" t="b">
        <v>1</v>
      </c>
      <c r="Q1850" s="4" t="s">
        <v>8276</v>
      </c>
      <c r="R1850" s="17">
        <f>E1850/D1850*100</f>
        <v>107.36666666666667</v>
      </c>
      <c r="S1850">
        <f>AVERAGEIF(O:O,O1850,E:E)</f>
        <v>1764.2944117647057</v>
      </c>
      <c r="T1850" t="str">
        <f t="shared" si="143"/>
        <v>music</v>
      </c>
      <c r="U1850" t="str">
        <f t="shared" si="144"/>
        <v>rock</v>
      </c>
    </row>
    <row r="1851" spans="1:21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tr">
        <f t="shared" si="140"/>
        <v>successful</v>
      </c>
      <c r="G1851" s="4" t="s">
        <v>8219</v>
      </c>
      <c r="H1851" s="4" t="s">
        <v>8224</v>
      </c>
      <c r="I1851" s="4" t="s">
        <v>8246</v>
      </c>
      <c r="J1851" s="4">
        <v>1350505059</v>
      </c>
      <c r="K1851" s="13">
        <f t="shared" si="141"/>
        <v>41199.678923611114</v>
      </c>
      <c r="L1851" s="4">
        <v>1347913059</v>
      </c>
      <c r="M1851" s="13">
        <f t="shared" si="142"/>
        <v>41169.678923611114</v>
      </c>
      <c r="N1851" s="4" t="b">
        <v>0</v>
      </c>
      <c r="O1851" s="4">
        <v>8</v>
      </c>
      <c r="P1851" s="4" t="b">
        <v>1</v>
      </c>
      <c r="Q1851" s="4" t="s">
        <v>8276</v>
      </c>
      <c r="R1851" s="17">
        <f>E1851/D1851*100</f>
        <v>100.33333333333334</v>
      </c>
      <c r="S1851">
        <f>AVERAGEIF(O:O,O1851,E:E)</f>
        <v>570.671875</v>
      </c>
      <c r="T1851" t="str">
        <f t="shared" si="143"/>
        <v>music</v>
      </c>
      <c r="U1851" t="str">
        <f t="shared" si="144"/>
        <v>rock</v>
      </c>
    </row>
    <row r="1852" spans="1:21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tr">
        <f t="shared" si="140"/>
        <v>successful</v>
      </c>
      <c r="G1852" s="4" t="s">
        <v>8219</v>
      </c>
      <c r="H1852" s="4" t="s">
        <v>8224</v>
      </c>
      <c r="I1852" s="4" t="s">
        <v>8246</v>
      </c>
      <c r="J1852" s="4">
        <v>1405033300</v>
      </c>
      <c r="K1852" s="13">
        <f t="shared" si="141"/>
        <v>41830.79282407408</v>
      </c>
      <c r="L1852" s="4">
        <v>1402441300</v>
      </c>
      <c r="M1852" s="13">
        <f t="shared" si="142"/>
        <v>41800.79282407408</v>
      </c>
      <c r="N1852" s="4" t="b">
        <v>0</v>
      </c>
      <c r="O1852" s="4">
        <v>179</v>
      </c>
      <c r="P1852" s="4" t="b">
        <v>1</v>
      </c>
      <c r="Q1852" s="4" t="s">
        <v>8276</v>
      </c>
      <c r="R1852" s="17">
        <f>E1852/D1852*100</f>
        <v>101.52222222222223</v>
      </c>
      <c r="S1852">
        <f>AVERAGEIF(O:O,O1852,E:E)</f>
        <v>23315.4</v>
      </c>
      <c r="T1852" t="str">
        <f t="shared" si="143"/>
        <v>music</v>
      </c>
      <c r="U1852" t="str">
        <f t="shared" si="144"/>
        <v>rock</v>
      </c>
    </row>
    <row r="1853" spans="1:21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tr">
        <f t="shared" si="140"/>
        <v>successful</v>
      </c>
      <c r="G1853" s="4" t="s">
        <v>8219</v>
      </c>
      <c r="H1853" s="4" t="s">
        <v>8224</v>
      </c>
      <c r="I1853" s="4" t="s">
        <v>8246</v>
      </c>
      <c r="J1853" s="4">
        <v>1406509200</v>
      </c>
      <c r="K1853" s="13">
        <f t="shared" si="141"/>
        <v>41847.875</v>
      </c>
      <c r="L1853" s="4">
        <v>1404769538</v>
      </c>
      <c r="M1853" s="13">
        <f t="shared" si="142"/>
        <v>41827.740023148152</v>
      </c>
      <c r="N1853" s="4" t="b">
        <v>0</v>
      </c>
      <c r="O1853" s="4">
        <v>26</v>
      </c>
      <c r="P1853" s="4" t="b">
        <v>1</v>
      </c>
      <c r="Q1853" s="4" t="s">
        <v>8276</v>
      </c>
      <c r="R1853" s="17">
        <f>E1853/D1853*100</f>
        <v>100.07692307692308</v>
      </c>
      <c r="S1853">
        <f>AVERAGEIF(O:O,O1853,E:E)</f>
        <v>2505.9714285714285</v>
      </c>
      <c r="T1853" t="str">
        <f t="shared" si="143"/>
        <v>music</v>
      </c>
      <c r="U1853" t="str">
        <f t="shared" si="144"/>
        <v>rock</v>
      </c>
    </row>
    <row r="1854" spans="1:21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tr">
        <f t="shared" si="140"/>
        <v>successful</v>
      </c>
      <c r="G1854" s="4" t="s">
        <v>8219</v>
      </c>
      <c r="H1854" s="4" t="s">
        <v>8224</v>
      </c>
      <c r="I1854" s="4" t="s">
        <v>8246</v>
      </c>
      <c r="J1854" s="4">
        <v>1429920000</v>
      </c>
      <c r="K1854" s="13">
        <f t="shared" si="141"/>
        <v>42118.833333333336</v>
      </c>
      <c r="L1854" s="4">
        <v>1426703452</v>
      </c>
      <c r="M1854" s="13">
        <f t="shared" si="142"/>
        <v>42081.604768518526</v>
      </c>
      <c r="N1854" s="4" t="b">
        <v>0</v>
      </c>
      <c r="O1854" s="4">
        <v>131</v>
      </c>
      <c r="P1854" s="4" t="b">
        <v>1</v>
      </c>
      <c r="Q1854" s="4" t="s">
        <v>8276</v>
      </c>
      <c r="R1854" s="17">
        <f>E1854/D1854*100</f>
        <v>116.96666666666667</v>
      </c>
      <c r="S1854">
        <f>AVERAGEIF(O:O,O1854,E:E)</f>
        <v>15264.625</v>
      </c>
      <c r="T1854" t="str">
        <f t="shared" si="143"/>
        <v>music</v>
      </c>
      <c r="U1854" t="str">
        <f t="shared" si="144"/>
        <v>rock</v>
      </c>
    </row>
    <row r="1855" spans="1:21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tr">
        <f t="shared" si="140"/>
        <v>successful</v>
      </c>
      <c r="G1855" s="4" t="s">
        <v>8219</v>
      </c>
      <c r="H1855" s="4" t="s">
        <v>8224</v>
      </c>
      <c r="I1855" s="4" t="s">
        <v>8246</v>
      </c>
      <c r="J1855" s="4">
        <v>1352860017</v>
      </c>
      <c r="K1855" s="13">
        <f t="shared" si="141"/>
        <v>41226.935381944444</v>
      </c>
      <c r="L1855" s="4">
        <v>1348536417</v>
      </c>
      <c r="M1855" s="13">
        <f t="shared" si="142"/>
        <v>41176.89371527778</v>
      </c>
      <c r="N1855" s="4" t="b">
        <v>0</v>
      </c>
      <c r="O1855" s="4">
        <v>14</v>
      </c>
      <c r="P1855" s="4" t="b">
        <v>1</v>
      </c>
      <c r="Q1855" s="4" t="s">
        <v>8276</v>
      </c>
      <c r="R1855" s="17">
        <f>E1855/D1855*100</f>
        <v>101.875</v>
      </c>
      <c r="S1855">
        <f>AVERAGEIF(O:O,O1855,E:E)</f>
        <v>1006.2454545454545</v>
      </c>
      <c r="T1855" t="str">
        <f t="shared" si="143"/>
        <v>music</v>
      </c>
      <c r="U1855" t="str">
        <f t="shared" si="144"/>
        <v>rock</v>
      </c>
    </row>
    <row r="1856" spans="1:21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tr">
        <f t="shared" si="140"/>
        <v>successful</v>
      </c>
      <c r="G1856" s="4" t="s">
        <v>8219</v>
      </c>
      <c r="H1856" s="4" t="s">
        <v>8224</v>
      </c>
      <c r="I1856" s="4" t="s">
        <v>8246</v>
      </c>
      <c r="J1856" s="4">
        <v>1369355437</v>
      </c>
      <c r="K1856" s="13">
        <f t="shared" si="141"/>
        <v>41417.854594907411</v>
      </c>
      <c r="L1856" s="4">
        <v>1366763437</v>
      </c>
      <c r="M1856" s="13">
        <f t="shared" si="142"/>
        <v>41387.854594907411</v>
      </c>
      <c r="N1856" s="4" t="b">
        <v>0</v>
      </c>
      <c r="O1856" s="4">
        <v>174</v>
      </c>
      <c r="P1856" s="4" t="b">
        <v>1</v>
      </c>
      <c r="Q1856" s="4" t="s">
        <v>8276</v>
      </c>
      <c r="R1856" s="17">
        <f>E1856/D1856*100</f>
        <v>102.12366666666665</v>
      </c>
      <c r="S1856">
        <f>AVERAGEIF(O:O,O1856,E:E)</f>
        <v>10579.516666666666</v>
      </c>
      <c r="T1856" t="str">
        <f t="shared" si="143"/>
        <v>music</v>
      </c>
      <c r="U1856" t="str">
        <f t="shared" si="144"/>
        <v>rock</v>
      </c>
    </row>
    <row r="1857" spans="1:21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tr">
        <f t="shared" si="140"/>
        <v>successful</v>
      </c>
      <c r="G1857" s="4" t="s">
        <v>8219</v>
      </c>
      <c r="H1857" s="4" t="s">
        <v>8229</v>
      </c>
      <c r="I1857" s="4" t="s">
        <v>8251</v>
      </c>
      <c r="J1857" s="4">
        <v>1389012940</v>
      </c>
      <c r="K1857" s="13">
        <f t="shared" si="141"/>
        <v>41645.371990740743</v>
      </c>
      <c r="L1857" s="4">
        <v>1385124940</v>
      </c>
      <c r="M1857" s="13">
        <f t="shared" si="142"/>
        <v>41600.371990740743</v>
      </c>
      <c r="N1857" s="4" t="b">
        <v>0</v>
      </c>
      <c r="O1857" s="4">
        <v>191</v>
      </c>
      <c r="P1857" s="4" t="b">
        <v>1</v>
      </c>
      <c r="Q1857" s="4" t="s">
        <v>8276</v>
      </c>
      <c r="R1857" s="17">
        <f>E1857/D1857*100</f>
        <v>154.05897142857143</v>
      </c>
      <c r="S1857">
        <f>AVERAGEIF(O:O,O1857,E:E)</f>
        <v>18835.238000000001</v>
      </c>
      <c r="T1857" t="str">
        <f t="shared" si="143"/>
        <v>music</v>
      </c>
      <c r="U1857" t="str">
        <f t="shared" si="144"/>
        <v>rock</v>
      </c>
    </row>
    <row r="1858" spans="1:21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tr">
        <f t="shared" si="140"/>
        <v>successful</v>
      </c>
      <c r="G1858" s="4" t="s">
        <v>8219</v>
      </c>
      <c r="H1858" s="4" t="s">
        <v>8224</v>
      </c>
      <c r="I1858" s="4" t="s">
        <v>8246</v>
      </c>
      <c r="J1858" s="4">
        <v>1405715472</v>
      </c>
      <c r="K1858" s="13">
        <f t="shared" si="141"/>
        <v>41838.688333333332</v>
      </c>
      <c r="L1858" s="4">
        <v>1403901072</v>
      </c>
      <c r="M1858" s="13">
        <f t="shared" si="142"/>
        <v>41817.688333333332</v>
      </c>
      <c r="N1858" s="4" t="b">
        <v>0</v>
      </c>
      <c r="O1858" s="4">
        <v>38</v>
      </c>
      <c r="P1858" s="4" t="b">
        <v>1</v>
      </c>
      <c r="Q1858" s="4" t="s">
        <v>8276</v>
      </c>
      <c r="R1858" s="17">
        <f>E1858/D1858*100</f>
        <v>101.25</v>
      </c>
      <c r="S1858">
        <f>AVERAGEIF(O:O,O1858,E:E)</f>
        <v>2935.7157894736843</v>
      </c>
      <c r="T1858" t="str">
        <f t="shared" si="143"/>
        <v>music</v>
      </c>
      <c r="U1858" t="str">
        <f t="shared" si="144"/>
        <v>rock</v>
      </c>
    </row>
    <row r="1859" spans="1:21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tr">
        <f t="shared" ref="F1859:F1922" si="145">IF(E1859&gt;=D1859,"successful")</f>
        <v>successful</v>
      </c>
      <c r="G1859" s="4" t="s">
        <v>8219</v>
      </c>
      <c r="H1859" s="4" t="s">
        <v>8224</v>
      </c>
      <c r="I1859" s="4" t="s">
        <v>8246</v>
      </c>
      <c r="J1859" s="4">
        <v>1410546413</v>
      </c>
      <c r="K1859" s="13">
        <f t="shared" ref="K1859:K1922" si="146">(J1859/60)/60/24+DATE(1970,1,1)+(-4/24)</f>
        <v>41894.602002314816</v>
      </c>
      <c r="L1859" s="4">
        <v>1407954413</v>
      </c>
      <c r="M1859" s="13">
        <f t="shared" ref="M1859:M1922" si="147">(L1859/60)/60/24+DATE(1970,1,1)+(-4/24)</f>
        <v>41864.602002314816</v>
      </c>
      <c r="N1859" s="4" t="b">
        <v>0</v>
      </c>
      <c r="O1859" s="4">
        <v>22</v>
      </c>
      <c r="P1859" s="4" t="b">
        <v>1</v>
      </c>
      <c r="Q1859" s="4" t="s">
        <v>8276</v>
      </c>
      <c r="R1859" s="17">
        <f>E1859/D1859*100</f>
        <v>100</v>
      </c>
      <c r="S1859">
        <f>AVERAGEIF(O:O,O1859,E:E)</f>
        <v>1547.9137931034484</v>
      </c>
      <c r="T1859" t="str">
        <f t="shared" ref="T1859:T1922" si="148">LEFT(Q1859,FIND("/",Q1859)-1)</f>
        <v>music</v>
      </c>
      <c r="U1859" t="str">
        <f t="shared" ref="U1859:U1922" si="149">RIGHT(Q1859,LEN(Q1859)-FIND("/",Q1859))</f>
        <v>rock</v>
      </c>
    </row>
    <row r="1860" spans="1:21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tr">
        <f t="shared" si="145"/>
        <v>successful</v>
      </c>
      <c r="G1860" s="4" t="s">
        <v>8219</v>
      </c>
      <c r="H1860" s="4" t="s">
        <v>8224</v>
      </c>
      <c r="I1860" s="4" t="s">
        <v>8246</v>
      </c>
      <c r="J1860" s="4">
        <v>1324014521</v>
      </c>
      <c r="K1860" s="13">
        <f t="shared" si="146"/>
        <v>40893.075474537043</v>
      </c>
      <c r="L1860" s="4">
        <v>1318826921</v>
      </c>
      <c r="M1860" s="13">
        <f t="shared" si="147"/>
        <v>40833.033807870372</v>
      </c>
      <c r="N1860" s="4" t="b">
        <v>0</v>
      </c>
      <c r="O1860" s="4">
        <v>149</v>
      </c>
      <c r="P1860" s="4" t="b">
        <v>1</v>
      </c>
      <c r="Q1860" s="4" t="s">
        <v>8276</v>
      </c>
      <c r="R1860" s="17">
        <f>E1860/D1860*100</f>
        <v>108.74800874800874</v>
      </c>
      <c r="S1860">
        <f>AVERAGEIF(O:O,O1860,E:E)</f>
        <v>9028.8875000000007</v>
      </c>
      <c r="T1860" t="str">
        <f t="shared" si="148"/>
        <v>music</v>
      </c>
      <c r="U1860" t="str">
        <f t="shared" si="149"/>
        <v>rock</v>
      </c>
    </row>
    <row r="1861" spans="1:21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tr">
        <f t="shared" si="145"/>
        <v>successful</v>
      </c>
      <c r="G1861" s="4" t="s">
        <v>8219</v>
      </c>
      <c r="H1861" s="4" t="s">
        <v>8224</v>
      </c>
      <c r="I1861" s="4" t="s">
        <v>8246</v>
      </c>
      <c r="J1861" s="4">
        <v>1316716129</v>
      </c>
      <c r="K1861" s="13">
        <f t="shared" si="146"/>
        <v>40808.603344907409</v>
      </c>
      <c r="L1861" s="4">
        <v>1314124129</v>
      </c>
      <c r="M1861" s="13">
        <f t="shared" si="147"/>
        <v>40778.603344907409</v>
      </c>
      <c r="N1861" s="4" t="b">
        <v>0</v>
      </c>
      <c r="O1861" s="4">
        <v>56</v>
      </c>
      <c r="P1861" s="4" t="b">
        <v>1</v>
      </c>
      <c r="Q1861" s="4" t="s">
        <v>8276</v>
      </c>
      <c r="R1861" s="17">
        <f>E1861/D1861*100</f>
        <v>131.83333333333334</v>
      </c>
      <c r="S1861">
        <f>AVERAGEIF(O:O,O1861,E:E)</f>
        <v>4556.6774999999998</v>
      </c>
      <c r="T1861" t="str">
        <f t="shared" si="148"/>
        <v>music</v>
      </c>
      <c r="U1861" t="str">
        <f t="shared" si="149"/>
        <v>rock</v>
      </c>
    </row>
    <row r="1862" spans="1:21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tr">
        <f t="shared" si="145"/>
        <v>successful</v>
      </c>
      <c r="G1862" s="4" t="s">
        <v>8219</v>
      </c>
      <c r="H1862" s="4" t="s">
        <v>8224</v>
      </c>
      <c r="I1862" s="4" t="s">
        <v>8246</v>
      </c>
      <c r="J1862" s="4">
        <v>1391706084</v>
      </c>
      <c r="K1862" s="13">
        <f t="shared" si="146"/>
        <v>41676.542638888888</v>
      </c>
      <c r="L1862" s="4">
        <v>1389891684</v>
      </c>
      <c r="M1862" s="13">
        <f t="shared" si="147"/>
        <v>41655.542638888888</v>
      </c>
      <c r="N1862" s="4" t="b">
        <v>0</v>
      </c>
      <c r="O1862" s="4">
        <v>19</v>
      </c>
      <c r="P1862" s="4" t="b">
        <v>1</v>
      </c>
      <c r="Q1862" s="4" t="s">
        <v>8276</v>
      </c>
      <c r="R1862" s="17">
        <f>E1862/D1862*100</f>
        <v>133.46666666666667</v>
      </c>
      <c r="S1862">
        <f>AVERAGEIF(O:O,O1862,E:E)</f>
        <v>2005.9729729729729</v>
      </c>
      <c r="T1862" t="str">
        <f t="shared" si="148"/>
        <v>music</v>
      </c>
      <c r="U1862" t="str">
        <f t="shared" si="149"/>
        <v>rock</v>
      </c>
    </row>
    <row r="1863" spans="1:21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b">
        <f t="shared" si="145"/>
        <v>0</v>
      </c>
      <c r="G1863" s="4" t="s">
        <v>8221</v>
      </c>
      <c r="H1863" s="4" t="s">
        <v>8225</v>
      </c>
      <c r="I1863" s="4" t="s">
        <v>8247</v>
      </c>
      <c r="J1863" s="4">
        <v>1422256341</v>
      </c>
      <c r="K1863" s="13">
        <f t="shared" si="146"/>
        <v>42030.133576388893</v>
      </c>
      <c r="L1863" s="4">
        <v>1419664341</v>
      </c>
      <c r="M1863" s="13">
        <f t="shared" si="147"/>
        <v>42000.133576388893</v>
      </c>
      <c r="N1863" s="4" t="b">
        <v>0</v>
      </c>
      <c r="O1863" s="4">
        <v>0</v>
      </c>
      <c r="P1863" s="4" t="b">
        <v>0</v>
      </c>
      <c r="Q1863" s="4" t="s">
        <v>8283</v>
      </c>
      <c r="R1863" s="17">
        <f>E1863/D1863*100</f>
        <v>0</v>
      </c>
      <c r="S1863">
        <f>AVERAGEIF(O:O,O1863,E:E)</f>
        <v>0</v>
      </c>
      <c r="T1863" t="str">
        <f t="shared" si="148"/>
        <v>games</v>
      </c>
      <c r="U1863" t="str">
        <f t="shared" si="149"/>
        <v>mobile games</v>
      </c>
    </row>
    <row r="1864" spans="1:21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b">
        <f t="shared" si="145"/>
        <v>0</v>
      </c>
      <c r="G1864" s="4" t="s">
        <v>8221</v>
      </c>
      <c r="H1864" s="4" t="s">
        <v>8224</v>
      </c>
      <c r="I1864" s="4" t="s">
        <v>8246</v>
      </c>
      <c r="J1864" s="4">
        <v>1488958200</v>
      </c>
      <c r="K1864" s="13">
        <f t="shared" si="146"/>
        <v>42802.145833333336</v>
      </c>
      <c r="L1864" s="4">
        <v>1484912974</v>
      </c>
      <c r="M1864" s="13">
        <f t="shared" si="147"/>
        <v>42755.32608796296</v>
      </c>
      <c r="N1864" s="4" t="b">
        <v>0</v>
      </c>
      <c r="O1864" s="4">
        <v>16</v>
      </c>
      <c r="P1864" s="4" t="b">
        <v>0</v>
      </c>
      <c r="Q1864" s="4" t="s">
        <v>8283</v>
      </c>
      <c r="R1864" s="17">
        <f>E1864/D1864*100</f>
        <v>8.0833333333333321</v>
      </c>
      <c r="S1864">
        <f>AVERAGEIF(O:O,O1864,E:E)</f>
        <v>1278.3540625000001</v>
      </c>
      <c r="T1864" t="str">
        <f t="shared" si="148"/>
        <v>games</v>
      </c>
      <c r="U1864" t="str">
        <f t="shared" si="149"/>
        <v>mobile games</v>
      </c>
    </row>
    <row r="1865" spans="1:21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b">
        <f t="shared" si="145"/>
        <v>0</v>
      </c>
      <c r="G1865" s="4" t="s">
        <v>8221</v>
      </c>
      <c r="H1865" s="4" t="s">
        <v>8224</v>
      </c>
      <c r="I1865" s="4" t="s">
        <v>8246</v>
      </c>
      <c r="J1865" s="4">
        <v>1402600085</v>
      </c>
      <c r="K1865" s="13">
        <f t="shared" si="146"/>
        <v>41802.630613425928</v>
      </c>
      <c r="L1865" s="4">
        <v>1400008085</v>
      </c>
      <c r="M1865" s="13">
        <f t="shared" si="147"/>
        <v>41772.630613425928</v>
      </c>
      <c r="N1865" s="4" t="b">
        <v>0</v>
      </c>
      <c r="O1865" s="4">
        <v>2</v>
      </c>
      <c r="P1865" s="4" t="b">
        <v>0</v>
      </c>
      <c r="Q1865" s="4" t="s">
        <v>8283</v>
      </c>
      <c r="R1865" s="17">
        <f>E1865/D1865*100</f>
        <v>0.4</v>
      </c>
      <c r="S1865">
        <f>AVERAGEIF(O:O,O1865,E:E)</f>
        <v>91.389593023255813</v>
      </c>
      <c r="T1865" t="str">
        <f t="shared" si="148"/>
        <v>games</v>
      </c>
      <c r="U1865" t="str">
        <f t="shared" si="149"/>
        <v>mobile games</v>
      </c>
    </row>
    <row r="1866" spans="1:21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b">
        <f t="shared" si="145"/>
        <v>0</v>
      </c>
      <c r="G1866" s="4" t="s">
        <v>8221</v>
      </c>
      <c r="H1866" s="4" t="s">
        <v>8224</v>
      </c>
      <c r="I1866" s="4" t="s">
        <v>8246</v>
      </c>
      <c r="J1866" s="4">
        <v>1399223500</v>
      </c>
      <c r="K1866" s="13">
        <f t="shared" si="146"/>
        <v>41763.549768518518</v>
      </c>
      <c r="L1866" s="4">
        <v>1396631500</v>
      </c>
      <c r="M1866" s="13">
        <f t="shared" si="147"/>
        <v>41733.549768518518</v>
      </c>
      <c r="N1866" s="4" t="b">
        <v>0</v>
      </c>
      <c r="O1866" s="4">
        <v>48</v>
      </c>
      <c r="P1866" s="4" t="b">
        <v>0</v>
      </c>
      <c r="Q1866" s="4" t="s">
        <v>8283</v>
      </c>
      <c r="R1866" s="17">
        <f>E1866/D1866*100</f>
        <v>42.892307692307689</v>
      </c>
      <c r="S1866">
        <f>AVERAGEIF(O:O,O1866,E:E)</f>
        <v>6681.7362499999999</v>
      </c>
      <c r="T1866" t="str">
        <f t="shared" si="148"/>
        <v>games</v>
      </c>
      <c r="U1866" t="str">
        <f t="shared" si="149"/>
        <v>mobile games</v>
      </c>
    </row>
    <row r="1867" spans="1:21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b">
        <f t="shared" si="145"/>
        <v>0</v>
      </c>
      <c r="G1867" s="4" t="s">
        <v>8221</v>
      </c>
      <c r="H1867" s="4" t="s">
        <v>8225</v>
      </c>
      <c r="I1867" s="4" t="s">
        <v>8247</v>
      </c>
      <c r="J1867" s="4">
        <v>1478425747</v>
      </c>
      <c r="K1867" s="13">
        <f t="shared" si="146"/>
        <v>42680.242442129638</v>
      </c>
      <c r="L1867" s="4">
        <v>1475398147</v>
      </c>
      <c r="M1867" s="13">
        <f t="shared" si="147"/>
        <v>42645.200775462967</v>
      </c>
      <c r="N1867" s="4" t="b">
        <v>0</v>
      </c>
      <c r="O1867" s="4">
        <v>2</v>
      </c>
      <c r="P1867" s="4" t="b">
        <v>0</v>
      </c>
      <c r="Q1867" s="4" t="s">
        <v>8283</v>
      </c>
      <c r="R1867" s="17">
        <f>E1867/D1867*100</f>
        <v>3.6363636363636364E-3</v>
      </c>
      <c r="S1867">
        <f>AVERAGEIF(O:O,O1867,E:E)</f>
        <v>91.389593023255813</v>
      </c>
      <c r="T1867" t="str">
        <f t="shared" si="148"/>
        <v>games</v>
      </c>
      <c r="U1867" t="str">
        <f t="shared" si="149"/>
        <v>mobile games</v>
      </c>
    </row>
    <row r="1868" spans="1:21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b">
        <f t="shared" si="145"/>
        <v>0</v>
      </c>
      <c r="G1868" s="4" t="s">
        <v>8221</v>
      </c>
      <c r="H1868" s="4" t="s">
        <v>8224</v>
      </c>
      <c r="I1868" s="4" t="s">
        <v>8246</v>
      </c>
      <c r="J1868" s="4">
        <v>1488340800</v>
      </c>
      <c r="K1868" s="13">
        <f t="shared" si="146"/>
        <v>42795.000000000007</v>
      </c>
      <c r="L1868" s="4">
        <v>1483768497</v>
      </c>
      <c r="M1868" s="13">
        <f t="shared" si="147"/>
        <v>42742.079826388894</v>
      </c>
      <c r="N1868" s="4" t="b">
        <v>0</v>
      </c>
      <c r="O1868" s="4">
        <v>2</v>
      </c>
      <c r="P1868" s="4" t="b">
        <v>0</v>
      </c>
      <c r="Q1868" s="4" t="s">
        <v>8283</v>
      </c>
      <c r="R1868" s="17">
        <f>E1868/D1868*100</f>
        <v>0.5</v>
      </c>
      <c r="S1868">
        <f>AVERAGEIF(O:O,O1868,E:E)</f>
        <v>91.389593023255813</v>
      </c>
      <c r="T1868" t="str">
        <f t="shared" si="148"/>
        <v>games</v>
      </c>
      <c r="U1868" t="str">
        <f t="shared" si="149"/>
        <v>mobile games</v>
      </c>
    </row>
    <row r="1869" spans="1:21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b">
        <f t="shared" si="145"/>
        <v>0</v>
      </c>
      <c r="G1869" s="4" t="s">
        <v>8221</v>
      </c>
      <c r="H1869" s="4" t="s">
        <v>8224</v>
      </c>
      <c r="I1869" s="4" t="s">
        <v>8246</v>
      </c>
      <c r="J1869" s="4">
        <v>1478383912</v>
      </c>
      <c r="K1869" s="13">
        <f t="shared" si="146"/>
        <v>42679.758240740739</v>
      </c>
      <c r="L1869" s="4">
        <v>1475791912</v>
      </c>
      <c r="M1869" s="13">
        <f t="shared" si="147"/>
        <v>42649.758240740739</v>
      </c>
      <c r="N1869" s="4" t="b">
        <v>0</v>
      </c>
      <c r="O1869" s="4">
        <v>1</v>
      </c>
      <c r="P1869" s="4" t="b">
        <v>0</v>
      </c>
      <c r="Q1869" s="4" t="s">
        <v>8283</v>
      </c>
      <c r="R1869" s="17">
        <f>E1869/D1869*100</f>
        <v>0.05</v>
      </c>
      <c r="S1869">
        <f>AVERAGEIF(O:O,O1869,E:E)</f>
        <v>50.223295454545458</v>
      </c>
      <c r="T1869" t="str">
        <f t="shared" si="148"/>
        <v>games</v>
      </c>
      <c r="U1869" t="str">
        <f t="shared" si="149"/>
        <v>mobile games</v>
      </c>
    </row>
    <row r="1870" spans="1:21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b">
        <f t="shared" si="145"/>
        <v>0</v>
      </c>
      <c r="G1870" s="4" t="s">
        <v>8221</v>
      </c>
      <c r="H1870" s="4" t="s">
        <v>8224</v>
      </c>
      <c r="I1870" s="4" t="s">
        <v>8246</v>
      </c>
      <c r="J1870" s="4">
        <v>1450166340</v>
      </c>
      <c r="K1870" s="13">
        <f t="shared" si="146"/>
        <v>42353.165972222225</v>
      </c>
      <c r="L1870" s="4">
        <v>1448044925</v>
      </c>
      <c r="M1870" s="13">
        <f t="shared" si="147"/>
        <v>42328.612557870372</v>
      </c>
      <c r="N1870" s="4" t="b">
        <v>0</v>
      </c>
      <c r="O1870" s="4">
        <v>17</v>
      </c>
      <c r="P1870" s="4" t="b">
        <v>0</v>
      </c>
      <c r="Q1870" s="4" t="s">
        <v>8283</v>
      </c>
      <c r="R1870" s="17">
        <f>E1870/D1870*100</f>
        <v>4.8680000000000003</v>
      </c>
      <c r="S1870">
        <f>AVERAGEIF(O:O,O1870,E:E)</f>
        <v>1808.7556603773585</v>
      </c>
      <c r="T1870" t="str">
        <f t="shared" si="148"/>
        <v>games</v>
      </c>
      <c r="U1870" t="str">
        <f t="shared" si="149"/>
        <v>mobile games</v>
      </c>
    </row>
    <row r="1871" spans="1:21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b">
        <f t="shared" si="145"/>
        <v>0</v>
      </c>
      <c r="G1871" s="4" t="s">
        <v>8221</v>
      </c>
      <c r="H1871" s="4" t="s">
        <v>8224</v>
      </c>
      <c r="I1871" s="4" t="s">
        <v>8246</v>
      </c>
      <c r="J1871" s="4">
        <v>1483488249</v>
      </c>
      <c r="K1871" s="13">
        <f t="shared" si="146"/>
        <v>42738.836215277777</v>
      </c>
      <c r="L1871" s="4">
        <v>1480896249</v>
      </c>
      <c r="M1871" s="13">
        <f t="shared" si="147"/>
        <v>42708.836215277777</v>
      </c>
      <c r="N1871" s="4" t="b">
        <v>0</v>
      </c>
      <c r="O1871" s="4">
        <v>0</v>
      </c>
      <c r="P1871" s="4" t="b">
        <v>0</v>
      </c>
      <c r="Q1871" s="4" t="s">
        <v>8283</v>
      </c>
      <c r="R1871" s="17">
        <f>E1871/D1871*100</f>
        <v>0</v>
      </c>
      <c r="S1871">
        <f>AVERAGEIF(O:O,O1871,E:E)</f>
        <v>0</v>
      </c>
      <c r="T1871" t="str">
        <f t="shared" si="148"/>
        <v>games</v>
      </c>
      <c r="U1871" t="str">
        <f t="shared" si="149"/>
        <v>mobile games</v>
      </c>
    </row>
    <row r="1872" spans="1:21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b">
        <f t="shared" si="145"/>
        <v>0</v>
      </c>
      <c r="G1872" s="4" t="s">
        <v>8221</v>
      </c>
      <c r="H1872" s="4" t="s">
        <v>8224</v>
      </c>
      <c r="I1872" s="4" t="s">
        <v>8246</v>
      </c>
      <c r="J1872" s="4">
        <v>1454213820</v>
      </c>
      <c r="K1872" s="13">
        <f t="shared" si="146"/>
        <v>42400.011805555558</v>
      </c>
      <c r="L1872" s="4">
        <v>1451723535</v>
      </c>
      <c r="M1872" s="13">
        <f t="shared" si="147"/>
        <v>42371.189062500001</v>
      </c>
      <c r="N1872" s="4" t="b">
        <v>0</v>
      </c>
      <c r="O1872" s="4">
        <v>11</v>
      </c>
      <c r="P1872" s="4" t="b">
        <v>0</v>
      </c>
      <c r="Q1872" s="4" t="s">
        <v>8283</v>
      </c>
      <c r="R1872" s="17">
        <f>E1872/D1872*100</f>
        <v>10.314285714285715</v>
      </c>
      <c r="S1872">
        <f>AVERAGEIF(O:O,O1872,E:E)</f>
        <v>1461.2</v>
      </c>
      <c r="T1872" t="str">
        <f t="shared" si="148"/>
        <v>games</v>
      </c>
      <c r="U1872" t="str">
        <f t="shared" si="149"/>
        <v>mobile games</v>
      </c>
    </row>
    <row r="1873" spans="1:21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b">
        <f t="shared" si="145"/>
        <v>0</v>
      </c>
      <c r="G1873" s="4" t="s">
        <v>8221</v>
      </c>
      <c r="H1873" s="4" t="s">
        <v>8224</v>
      </c>
      <c r="I1873" s="4" t="s">
        <v>8246</v>
      </c>
      <c r="J1873" s="4">
        <v>1416512901</v>
      </c>
      <c r="K1873" s="13">
        <f t="shared" si="146"/>
        <v>41963.658576388894</v>
      </c>
      <c r="L1873" s="4">
        <v>1413053301</v>
      </c>
      <c r="M1873" s="13">
        <f t="shared" si="147"/>
        <v>41923.616909722223</v>
      </c>
      <c r="N1873" s="4" t="b">
        <v>0</v>
      </c>
      <c r="O1873" s="4">
        <v>95</v>
      </c>
      <c r="P1873" s="4" t="b">
        <v>0</v>
      </c>
      <c r="Q1873" s="4" t="s">
        <v>8283</v>
      </c>
      <c r="R1873" s="17">
        <f>E1873/D1873*100</f>
        <v>71.784615384615378</v>
      </c>
      <c r="S1873">
        <f>AVERAGEIF(O:O,O1873,E:E)</f>
        <v>10819.427777777779</v>
      </c>
      <c r="T1873" t="str">
        <f t="shared" si="148"/>
        <v>games</v>
      </c>
      <c r="U1873" t="str">
        <f t="shared" si="149"/>
        <v>mobile games</v>
      </c>
    </row>
    <row r="1874" spans="1:21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b">
        <f t="shared" si="145"/>
        <v>0</v>
      </c>
      <c r="G1874" s="4" t="s">
        <v>8221</v>
      </c>
      <c r="H1874" s="4" t="s">
        <v>8224</v>
      </c>
      <c r="I1874" s="4" t="s">
        <v>8246</v>
      </c>
      <c r="J1874" s="4">
        <v>1435633602</v>
      </c>
      <c r="K1874" s="13">
        <f t="shared" si="146"/>
        <v>42184.96298611111</v>
      </c>
      <c r="L1874" s="4">
        <v>1433041602</v>
      </c>
      <c r="M1874" s="13">
        <f t="shared" si="147"/>
        <v>42154.96298611111</v>
      </c>
      <c r="N1874" s="4" t="b">
        <v>0</v>
      </c>
      <c r="O1874" s="4">
        <v>13</v>
      </c>
      <c r="P1874" s="4" t="b">
        <v>0</v>
      </c>
      <c r="Q1874" s="4" t="s">
        <v>8283</v>
      </c>
      <c r="R1874" s="17">
        <f>E1874/D1874*100</f>
        <v>1.06</v>
      </c>
      <c r="S1874">
        <f>AVERAGEIF(O:O,O1874,E:E)</f>
        <v>969.35458333333338</v>
      </c>
      <c r="T1874" t="str">
        <f t="shared" si="148"/>
        <v>games</v>
      </c>
      <c r="U1874" t="str">
        <f t="shared" si="149"/>
        <v>mobile games</v>
      </c>
    </row>
    <row r="1875" spans="1:21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b">
        <f t="shared" si="145"/>
        <v>0</v>
      </c>
      <c r="G1875" s="4" t="s">
        <v>8221</v>
      </c>
      <c r="H1875" s="4" t="s">
        <v>8229</v>
      </c>
      <c r="I1875" s="4" t="s">
        <v>8251</v>
      </c>
      <c r="J1875" s="4">
        <v>1436373900</v>
      </c>
      <c r="K1875" s="13">
        <f t="shared" si="146"/>
        <v>42193.531250000007</v>
      </c>
      <c r="L1875" s="4">
        <v>1433861210</v>
      </c>
      <c r="M1875" s="13">
        <f t="shared" si="147"/>
        <v>42164.449189814819</v>
      </c>
      <c r="N1875" s="4" t="b">
        <v>0</v>
      </c>
      <c r="O1875" s="4">
        <v>2</v>
      </c>
      <c r="P1875" s="4" t="b">
        <v>0</v>
      </c>
      <c r="Q1875" s="4" t="s">
        <v>8283</v>
      </c>
      <c r="R1875" s="17">
        <f>E1875/D1875*100</f>
        <v>0.44999999999999996</v>
      </c>
      <c r="S1875">
        <f>AVERAGEIF(O:O,O1875,E:E)</f>
        <v>91.389593023255813</v>
      </c>
      <c r="T1875" t="str">
        <f t="shared" si="148"/>
        <v>games</v>
      </c>
      <c r="U1875" t="str">
        <f t="shared" si="149"/>
        <v>mobile games</v>
      </c>
    </row>
    <row r="1876" spans="1:21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b">
        <f t="shared" si="145"/>
        <v>0</v>
      </c>
      <c r="G1876" s="4" t="s">
        <v>8221</v>
      </c>
      <c r="H1876" s="4" t="s">
        <v>8224</v>
      </c>
      <c r="I1876" s="4" t="s">
        <v>8246</v>
      </c>
      <c r="J1876" s="4">
        <v>1467155733</v>
      </c>
      <c r="K1876" s="13">
        <f t="shared" si="146"/>
        <v>42549.802465277775</v>
      </c>
      <c r="L1876" s="4">
        <v>1465427733</v>
      </c>
      <c r="M1876" s="13">
        <f t="shared" si="147"/>
        <v>42529.802465277775</v>
      </c>
      <c r="N1876" s="4" t="b">
        <v>0</v>
      </c>
      <c r="O1876" s="4">
        <v>2</v>
      </c>
      <c r="P1876" s="4" t="b">
        <v>0</v>
      </c>
      <c r="Q1876" s="4" t="s">
        <v>8283</v>
      </c>
      <c r="R1876" s="17">
        <f>E1876/D1876*100</f>
        <v>1.6250000000000001E-2</v>
      </c>
      <c r="S1876">
        <f>AVERAGEIF(O:O,O1876,E:E)</f>
        <v>91.389593023255813</v>
      </c>
      <c r="T1876" t="str">
        <f t="shared" si="148"/>
        <v>games</v>
      </c>
      <c r="U1876" t="str">
        <f t="shared" si="149"/>
        <v>mobile games</v>
      </c>
    </row>
    <row r="1877" spans="1:21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b">
        <f t="shared" si="145"/>
        <v>0</v>
      </c>
      <c r="G1877" s="4" t="s">
        <v>8221</v>
      </c>
      <c r="H1877" s="4" t="s">
        <v>8224</v>
      </c>
      <c r="I1877" s="4" t="s">
        <v>8246</v>
      </c>
      <c r="J1877" s="4">
        <v>1470519308</v>
      </c>
      <c r="K1877" s="13">
        <f t="shared" si="146"/>
        <v>42588.732731481483</v>
      </c>
      <c r="L1877" s="4">
        <v>1465335308</v>
      </c>
      <c r="M1877" s="13">
        <f t="shared" si="147"/>
        <v>42528.732731481483</v>
      </c>
      <c r="N1877" s="4" t="b">
        <v>0</v>
      </c>
      <c r="O1877" s="4">
        <v>3</v>
      </c>
      <c r="P1877" s="4" t="b">
        <v>0</v>
      </c>
      <c r="Q1877" s="4" t="s">
        <v>8283</v>
      </c>
      <c r="R1877" s="17">
        <f>E1877/D1877*100</f>
        <v>0.51</v>
      </c>
      <c r="S1877">
        <f>AVERAGEIF(O:O,O1877,E:E)</f>
        <v>191.76785714285714</v>
      </c>
      <c r="T1877" t="str">
        <f t="shared" si="148"/>
        <v>games</v>
      </c>
      <c r="U1877" t="str">
        <f t="shared" si="149"/>
        <v>mobile games</v>
      </c>
    </row>
    <row r="1878" spans="1:21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b">
        <f t="shared" si="145"/>
        <v>0</v>
      </c>
      <c r="G1878" s="4" t="s">
        <v>8221</v>
      </c>
      <c r="H1878" s="4" t="s">
        <v>8226</v>
      </c>
      <c r="I1878" s="4" t="s">
        <v>8248</v>
      </c>
      <c r="J1878" s="4">
        <v>1402901405</v>
      </c>
      <c r="K1878" s="13">
        <f t="shared" si="146"/>
        <v>41806.118113425924</v>
      </c>
      <c r="L1878" s="4">
        <v>1400309405</v>
      </c>
      <c r="M1878" s="13">
        <f t="shared" si="147"/>
        <v>41776.118113425924</v>
      </c>
      <c r="N1878" s="4" t="b">
        <v>0</v>
      </c>
      <c r="O1878" s="4">
        <v>0</v>
      </c>
      <c r="P1878" s="4" t="b">
        <v>0</v>
      </c>
      <c r="Q1878" s="4" t="s">
        <v>8283</v>
      </c>
      <c r="R1878" s="17">
        <f>E1878/D1878*100</f>
        <v>0</v>
      </c>
      <c r="S1878">
        <f>AVERAGEIF(O:O,O1878,E:E)</f>
        <v>0</v>
      </c>
      <c r="T1878" t="str">
        <f t="shared" si="148"/>
        <v>games</v>
      </c>
      <c r="U1878" t="str">
        <f t="shared" si="149"/>
        <v>mobile games</v>
      </c>
    </row>
    <row r="1879" spans="1:21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b">
        <f t="shared" si="145"/>
        <v>0</v>
      </c>
      <c r="G1879" s="4" t="s">
        <v>8221</v>
      </c>
      <c r="H1879" s="4" t="s">
        <v>8224</v>
      </c>
      <c r="I1879" s="4" t="s">
        <v>8246</v>
      </c>
      <c r="J1879" s="4">
        <v>1425170525</v>
      </c>
      <c r="K1879" s="13">
        <f t="shared" si="146"/>
        <v>42063.862557870372</v>
      </c>
      <c r="L1879" s="4">
        <v>1422664925</v>
      </c>
      <c r="M1879" s="13">
        <f t="shared" si="147"/>
        <v>42034.862557870372</v>
      </c>
      <c r="N1879" s="4" t="b">
        <v>0</v>
      </c>
      <c r="O1879" s="4">
        <v>0</v>
      </c>
      <c r="P1879" s="4" t="b">
        <v>0</v>
      </c>
      <c r="Q1879" s="4" t="s">
        <v>8283</v>
      </c>
      <c r="R1879" s="17">
        <f>E1879/D1879*100</f>
        <v>0</v>
      </c>
      <c r="S1879">
        <f>AVERAGEIF(O:O,O1879,E:E)</f>
        <v>0</v>
      </c>
      <c r="T1879" t="str">
        <f t="shared" si="148"/>
        <v>games</v>
      </c>
      <c r="U1879" t="str">
        <f t="shared" si="149"/>
        <v>mobile games</v>
      </c>
    </row>
    <row r="1880" spans="1:21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b">
        <f t="shared" si="145"/>
        <v>0</v>
      </c>
      <c r="G1880" s="4" t="s">
        <v>8221</v>
      </c>
      <c r="H1880" s="4" t="s">
        <v>8226</v>
      </c>
      <c r="I1880" s="4" t="s">
        <v>8248</v>
      </c>
      <c r="J1880" s="4">
        <v>1402618355</v>
      </c>
      <c r="K1880" s="13">
        <f t="shared" si="146"/>
        <v>41802.84207175926</v>
      </c>
      <c r="L1880" s="4">
        <v>1400026355</v>
      </c>
      <c r="M1880" s="13">
        <f t="shared" si="147"/>
        <v>41772.84207175926</v>
      </c>
      <c r="N1880" s="4" t="b">
        <v>0</v>
      </c>
      <c r="O1880" s="4">
        <v>0</v>
      </c>
      <c r="P1880" s="4" t="b">
        <v>0</v>
      </c>
      <c r="Q1880" s="4" t="s">
        <v>8283</v>
      </c>
      <c r="R1880" s="17">
        <f>E1880/D1880*100</f>
        <v>0</v>
      </c>
      <c r="S1880">
        <f>AVERAGEIF(O:O,O1880,E:E)</f>
        <v>0</v>
      </c>
      <c r="T1880" t="str">
        <f t="shared" si="148"/>
        <v>games</v>
      </c>
      <c r="U1880" t="str">
        <f t="shared" si="149"/>
        <v>mobile games</v>
      </c>
    </row>
    <row r="1881" spans="1:21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b">
        <f t="shared" si="145"/>
        <v>0</v>
      </c>
      <c r="G1881" s="4" t="s">
        <v>8221</v>
      </c>
      <c r="H1881" s="4" t="s">
        <v>8227</v>
      </c>
      <c r="I1881" s="4" t="s">
        <v>8249</v>
      </c>
      <c r="J1881" s="4">
        <v>1457966129</v>
      </c>
      <c r="K1881" s="13">
        <f t="shared" si="146"/>
        <v>42443.441307870373</v>
      </c>
      <c r="L1881" s="4">
        <v>1455377729</v>
      </c>
      <c r="M1881" s="13">
        <f t="shared" si="147"/>
        <v>42413.482974537044</v>
      </c>
      <c r="N1881" s="4" t="b">
        <v>0</v>
      </c>
      <c r="O1881" s="4">
        <v>2</v>
      </c>
      <c r="P1881" s="4" t="b">
        <v>0</v>
      </c>
      <c r="Q1881" s="4" t="s">
        <v>8283</v>
      </c>
      <c r="R1881" s="17">
        <f>E1881/D1881*100</f>
        <v>0.12</v>
      </c>
      <c r="S1881">
        <f>AVERAGEIF(O:O,O1881,E:E)</f>
        <v>91.389593023255813</v>
      </c>
      <c r="T1881" t="str">
        <f t="shared" si="148"/>
        <v>games</v>
      </c>
      <c r="U1881" t="str">
        <f t="shared" si="149"/>
        <v>mobile games</v>
      </c>
    </row>
    <row r="1882" spans="1:21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b">
        <f t="shared" si="145"/>
        <v>0</v>
      </c>
      <c r="G1882" s="4" t="s">
        <v>8221</v>
      </c>
      <c r="H1882" s="4" t="s">
        <v>8225</v>
      </c>
      <c r="I1882" s="4" t="s">
        <v>8247</v>
      </c>
      <c r="J1882" s="4">
        <v>1459341380</v>
      </c>
      <c r="K1882" s="13">
        <f t="shared" si="146"/>
        <v>42459.358564814822</v>
      </c>
      <c r="L1882" s="4">
        <v>1456839380</v>
      </c>
      <c r="M1882" s="13">
        <f t="shared" si="147"/>
        <v>42430.400231481479</v>
      </c>
      <c r="N1882" s="4" t="b">
        <v>0</v>
      </c>
      <c r="O1882" s="4">
        <v>24</v>
      </c>
      <c r="P1882" s="4" t="b">
        <v>0</v>
      </c>
      <c r="Q1882" s="4" t="s">
        <v>8283</v>
      </c>
      <c r="R1882" s="17">
        <f>E1882/D1882*100</f>
        <v>20.080000000000002</v>
      </c>
      <c r="S1882">
        <f>AVERAGEIF(O:O,O1882,E:E)</f>
        <v>1764.2944117647057</v>
      </c>
      <c r="T1882" t="str">
        <f t="shared" si="148"/>
        <v>games</v>
      </c>
      <c r="U1882" t="str">
        <f t="shared" si="149"/>
        <v>mobile games</v>
      </c>
    </row>
    <row r="1883" spans="1:21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tr">
        <f t="shared" si="145"/>
        <v>successful</v>
      </c>
      <c r="G1883" s="4" t="s">
        <v>8219</v>
      </c>
      <c r="H1883" s="4" t="s">
        <v>8224</v>
      </c>
      <c r="I1883" s="4" t="s">
        <v>8246</v>
      </c>
      <c r="J1883" s="4">
        <v>1425955189</v>
      </c>
      <c r="K1883" s="13">
        <f t="shared" si="146"/>
        <v>42072.944317129637</v>
      </c>
      <c r="L1883" s="4">
        <v>1423366789</v>
      </c>
      <c r="M1883" s="13">
        <f t="shared" si="147"/>
        <v>42042.985983796294</v>
      </c>
      <c r="N1883" s="4" t="b">
        <v>0</v>
      </c>
      <c r="O1883" s="4">
        <v>70</v>
      </c>
      <c r="P1883" s="4" t="b">
        <v>1</v>
      </c>
      <c r="Q1883" s="4" t="s">
        <v>8279</v>
      </c>
      <c r="R1883" s="17">
        <f>E1883/D1883*100</f>
        <v>172.68449999999999</v>
      </c>
      <c r="S1883">
        <f>AVERAGEIF(O:O,O1883,E:E)</f>
        <v>15630.539500000003</v>
      </c>
      <c r="T1883" t="str">
        <f t="shared" si="148"/>
        <v>music</v>
      </c>
      <c r="U1883" t="str">
        <f t="shared" si="149"/>
        <v>indie rock</v>
      </c>
    </row>
    <row r="1884" spans="1:21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tr">
        <f t="shared" si="145"/>
        <v>successful</v>
      </c>
      <c r="G1884" s="4" t="s">
        <v>8219</v>
      </c>
      <c r="H1884" s="4" t="s">
        <v>8224</v>
      </c>
      <c r="I1884" s="4" t="s">
        <v>8246</v>
      </c>
      <c r="J1884" s="4">
        <v>1341964080</v>
      </c>
      <c r="K1884" s="13">
        <f t="shared" si="146"/>
        <v>41100.825000000004</v>
      </c>
      <c r="L1884" s="4">
        <v>1339109212</v>
      </c>
      <c r="M1884" s="13">
        <f t="shared" si="147"/>
        <v>41067.782546296301</v>
      </c>
      <c r="N1884" s="4" t="b">
        <v>0</v>
      </c>
      <c r="O1884" s="4">
        <v>81</v>
      </c>
      <c r="P1884" s="4" t="b">
        <v>1</v>
      </c>
      <c r="Q1884" s="4" t="s">
        <v>8279</v>
      </c>
      <c r="R1884" s="17">
        <f>E1884/D1884*100</f>
        <v>100.8955223880597</v>
      </c>
      <c r="S1884">
        <f>AVERAGEIF(O:O,O1884,E:E)</f>
        <v>4602.4861538461537</v>
      </c>
      <c r="T1884" t="str">
        <f t="shared" si="148"/>
        <v>music</v>
      </c>
      <c r="U1884" t="str">
        <f t="shared" si="149"/>
        <v>indie rock</v>
      </c>
    </row>
    <row r="1885" spans="1:21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tr">
        <f t="shared" si="145"/>
        <v>successful</v>
      </c>
      <c r="G1885" s="4" t="s">
        <v>8219</v>
      </c>
      <c r="H1885" s="4" t="s">
        <v>8224</v>
      </c>
      <c r="I1885" s="4" t="s">
        <v>8246</v>
      </c>
      <c r="J1885" s="4">
        <v>1333921508</v>
      </c>
      <c r="K1885" s="13">
        <f t="shared" si="146"/>
        <v>41007.739675925928</v>
      </c>
      <c r="L1885" s="4">
        <v>1331333108</v>
      </c>
      <c r="M1885" s="13">
        <f t="shared" si="147"/>
        <v>40977.781342592592</v>
      </c>
      <c r="N1885" s="4" t="b">
        <v>0</v>
      </c>
      <c r="O1885" s="4">
        <v>32</v>
      </c>
      <c r="P1885" s="4" t="b">
        <v>1</v>
      </c>
      <c r="Q1885" s="4" t="s">
        <v>8279</v>
      </c>
      <c r="R1885" s="17">
        <f>E1885/D1885*100</f>
        <v>104.8048048048048</v>
      </c>
      <c r="S1885">
        <f>AVERAGEIF(O:O,O1885,E:E)</f>
        <v>2546.9</v>
      </c>
      <c r="T1885" t="str">
        <f t="shared" si="148"/>
        <v>music</v>
      </c>
      <c r="U1885" t="str">
        <f t="shared" si="149"/>
        <v>indie rock</v>
      </c>
    </row>
    <row r="1886" spans="1:21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tr">
        <f t="shared" si="145"/>
        <v>successful</v>
      </c>
      <c r="G1886" s="4" t="s">
        <v>8219</v>
      </c>
      <c r="H1886" s="4" t="s">
        <v>8224</v>
      </c>
      <c r="I1886" s="4" t="s">
        <v>8246</v>
      </c>
      <c r="J1886" s="4">
        <v>1354017600</v>
      </c>
      <c r="K1886" s="13">
        <f t="shared" si="146"/>
        <v>41240.333333333336</v>
      </c>
      <c r="L1886" s="4">
        <v>1350967535</v>
      </c>
      <c r="M1886" s="13">
        <f t="shared" si="147"/>
        <v>41205.031655092593</v>
      </c>
      <c r="N1886" s="4" t="b">
        <v>0</v>
      </c>
      <c r="O1886" s="4">
        <v>26</v>
      </c>
      <c r="P1886" s="4" t="b">
        <v>1</v>
      </c>
      <c r="Q1886" s="4" t="s">
        <v>8279</v>
      </c>
      <c r="R1886" s="17">
        <f>E1886/D1886*100</f>
        <v>135.1</v>
      </c>
      <c r="S1886">
        <f>AVERAGEIF(O:O,O1886,E:E)</f>
        <v>2505.9714285714285</v>
      </c>
      <c r="T1886" t="str">
        <f t="shared" si="148"/>
        <v>music</v>
      </c>
      <c r="U1886" t="str">
        <f t="shared" si="149"/>
        <v>indie rock</v>
      </c>
    </row>
    <row r="1887" spans="1:21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tr">
        <f t="shared" si="145"/>
        <v>successful</v>
      </c>
      <c r="G1887" s="4" t="s">
        <v>8219</v>
      </c>
      <c r="H1887" s="4" t="s">
        <v>8224</v>
      </c>
      <c r="I1887" s="4" t="s">
        <v>8246</v>
      </c>
      <c r="J1887" s="4">
        <v>1344636000</v>
      </c>
      <c r="K1887" s="13">
        <f t="shared" si="146"/>
        <v>41131.75</v>
      </c>
      <c r="L1887" s="4">
        <v>1341800110</v>
      </c>
      <c r="M1887" s="13">
        <f t="shared" si="147"/>
        <v>41098.927199074074</v>
      </c>
      <c r="N1887" s="4" t="b">
        <v>0</v>
      </c>
      <c r="O1887" s="4">
        <v>105</v>
      </c>
      <c r="P1887" s="4" t="b">
        <v>1</v>
      </c>
      <c r="Q1887" s="4" t="s">
        <v>8279</v>
      </c>
      <c r="R1887" s="17">
        <f>E1887/D1887*100</f>
        <v>116.32786885245903</v>
      </c>
      <c r="S1887">
        <f>AVERAGEIF(O:O,O1887,E:E)</f>
        <v>11984.666666666666</v>
      </c>
      <c r="T1887" t="str">
        <f t="shared" si="148"/>
        <v>music</v>
      </c>
      <c r="U1887" t="str">
        <f t="shared" si="149"/>
        <v>indie rock</v>
      </c>
    </row>
    <row r="1888" spans="1:21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tr">
        <f t="shared" si="145"/>
        <v>successful</v>
      </c>
      <c r="G1888" s="4" t="s">
        <v>8219</v>
      </c>
      <c r="H1888" s="4" t="s">
        <v>8224</v>
      </c>
      <c r="I1888" s="4" t="s">
        <v>8246</v>
      </c>
      <c r="J1888" s="4">
        <v>1415832338</v>
      </c>
      <c r="K1888" s="13">
        <f t="shared" si="146"/>
        <v>41955.781689814816</v>
      </c>
      <c r="L1888" s="4">
        <v>1413236738</v>
      </c>
      <c r="M1888" s="13">
        <f t="shared" si="147"/>
        <v>41925.740023148152</v>
      </c>
      <c r="N1888" s="4" t="b">
        <v>0</v>
      </c>
      <c r="O1888" s="4">
        <v>29</v>
      </c>
      <c r="P1888" s="4" t="b">
        <v>1</v>
      </c>
      <c r="Q1888" s="4" t="s">
        <v>8279</v>
      </c>
      <c r="R1888" s="17">
        <f>E1888/D1888*100</f>
        <v>102.08333333333333</v>
      </c>
      <c r="S1888">
        <f>AVERAGEIF(O:O,O1888,E:E)</f>
        <v>2554.6396296296298</v>
      </c>
      <c r="T1888" t="str">
        <f t="shared" si="148"/>
        <v>music</v>
      </c>
      <c r="U1888" t="str">
        <f t="shared" si="149"/>
        <v>indie rock</v>
      </c>
    </row>
    <row r="1889" spans="1:21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tr">
        <f t="shared" si="145"/>
        <v>successful</v>
      </c>
      <c r="G1889" s="4" t="s">
        <v>8219</v>
      </c>
      <c r="H1889" s="4" t="s">
        <v>8227</v>
      </c>
      <c r="I1889" s="4" t="s">
        <v>8249</v>
      </c>
      <c r="J1889" s="4">
        <v>1449178200</v>
      </c>
      <c r="K1889" s="13">
        <f t="shared" si="146"/>
        <v>42341.729166666664</v>
      </c>
      <c r="L1889" s="4">
        <v>1447614732</v>
      </c>
      <c r="M1889" s="13">
        <f t="shared" si="147"/>
        <v>42323.633472222224</v>
      </c>
      <c r="N1889" s="4" t="b">
        <v>0</v>
      </c>
      <c r="O1889" s="4">
        <v>8</v>
      </c>
      <c r="P1889" s="4" t="b">
        <v>1</v>
      </c>
      <c r="Q1889" s="4" t="s">
        <v>8279</v>
      </c>
      <c r="R1889" s="17">
        <f>E1889/D1889*100</f>
        <v>111.16666666666666</v>
      </c>
      <c r="S1889">
        <f>AVERAGEIF(O:O,O1889,E:E)</f>
        <v>570.671875</v>
      </c>
      <c r="T1889" t="str">
        <f t="shared" si="148"/>
        <v>music</v>
      </c>
      <c r="U1889" t="str">
        <f t="shared" si="149"/>
        <v>indie rock</v>
      </c>
    </row>
    <row r="1890" spans="1:21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tr">
        <f t="shared" si="145"/>
        <v>successful</v>
      </c>
      <c r="G1890" s="4" t="s">
        <v>8219</v>
      </c>
      <c r="H1890" s="4" t="s">
        <v>8224</v>
      </c>
      <c r="I1890" s="4" t="s">
        <v>8246</v>
      </c>
      <c r="J1890" s="4">
        <v>1275368340</v>
      </c>
      <c r="K1890" s="13">
        <f t="shared" si="146"/>
        <v>40330.040972222225</v>
      </c>
      <c r="L1890" s="4">
        <v>1272692732</v>
      </c>
      <c r="M1890" s="13">
        <f t="shared" si="147"/>
        <v>40299.073287037041</v>
      </c>
      <c r="N1890" s="4" t="b">
        <v>0</v>
      </c>
      <c r="O1890" s="4">
        <v>89</v>
      </c>
      <c r="P1890" s="4" t="b">
        <v>1</v>
      </c>
      <c r="Q1890" s="4" t="s">
        <v>8279</v>
      </c>
      <c r="R1890" s="17">
        <f>E1890/D1890*100</f>
        <v>166.08</v>
      </c>
      <c r="S1890">
        <f>AVERAGEIF(O:O,O1890,E:E)</f>
        <v>8175.8975</v>
      </c>
      <c r="T1890" t="str">
        <f t="shared" si="148"/>
        <v>music</v>
      </c>
      <c r="U1890" t="str">
        <f t="shared" si="149"/>
        <v>indie rock</v>
      </c>
    </row>
    <row r="1891" spans="1:21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tr">
        <f t="shared" si="145"/>
        <v>successful</v>
      </c>
      <c r="G1891" s="4" t="s">
        <v>8219</v>
      </c>
      <c r="H1891" s="4" t="s">
        <v>8224</v>
      </c>
      <c r="I1891" s="4" t="s">
        <v>8246</v>
      </c>
      <c r="J1891" s="4">
        <v>1363024946</v>
      </c>
      <c r="K1891" s="13">
        <f t="shared" si="146"/>
        <v>41344.585023148153</v>
      </c>
      <c r="L1891" s="4">
        <v>1359140546</v>
      </c>
      <c r="M1891" s="13">
        <f t="shared" si="147"/>
        <v>41299.626689814817</v>
      </c>
      <c r="N1891" s="4" t="b">
        <v>0</v>
      </c>
      <c r="O1891" s="4">
        <v>44</v>
      </c>
      <c r="P1891" s="4" t="b">
        <v>1</v>
      </c>
      <c r="Q1891" s="4" t="s">
        <v>8279</v>
      </c>
      <c r="R1891" s="17">
        <f>E1891/D1891*100</f>
        <v>106.60000000000001</v>
      </c>
      <c r="S1891">
        <f>AVERAGEIF(O:O,O1891,E:E)</f>
        <v>3565.1529411764704</v>
      </c>
      <c r="T1891" t="str">
        <f t="shared" si="148"/>
        <v>music</v>
      </c>
      <c r="U1891" t="str">
        <f t="shared" si="149"/>
        <v>indie rock</v>
      </c>
    </row>
    <row r="1892" spans="1:21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tr">
        <f t="shared" si="145"/>
        <v>successful</v>
      </c>
      <c r="G1892" s="4" t="s">
        <v>8219</v>
      </c>
      <c r="H1892" s="4" t="s">
        <v>8224</v>
      </c>
      <c r="I1892" s="4" t="s">
        <v>8246</v>
      </c>
      <c r="J1892" s="4">
        <v>1355597528</v>
      </c>
      <c r="K1892" s="13">
        <f t="shared" si="146"/>
        <v>41258.619537037041</v>
      </c>
      <c r="L1892" s="4">
        <v>1353005528</v>
      </c>
      <c r="M1892" s="13">
        <f t="shared" si="147"/>
        <v>41228.619537037041</v>
      </c>
      <c r="N1892" s="4" t="b">
        <v>0</v>
      </c>
      <c r="O1892" s="4">
        <v>246</v>
      </c>
      <c r="P1892" s="4" t="b">
        <v>1</v>
      </c>
      <c r="Q1892" s="4" t="s">
        <v>8279</v>
      </c>
      <c r="R1892" s="17">
        <f>E1892/D1892*100</f>
        <v>144.58441666666667</v>
      </c>
      <c r="S1892">
        <f>AVERAGEIF(O:O,O1892,E:E)</f>
        <v>19517.165000000001</v>
      </c>
      <c r="T1892" t="str">
        <f t="shared" si="148"/>
        <v>music</v>
      </c>
      <c r="U1892" t="str">
        <f t="shared" si="149"/>
        <v>indie rock</v>
      </c>
    </row>
    <row r="1893" spans="1:21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tr">
        <f t="shared" si="145"/>
        <v>successful</v>
      </c>
      <c r="G1893" s="4" t="s">
        <v>8219</v>
      </c>
      <c r="H1893" s="4" t="s">
        <v>8224</v>
      </c>
      <c r="I1893" s="4" t="s">
        <v>8246</v>
      </c>
      <c r="J1893" s="4">
        <v>1279778400</v>
      </c>
      <c r="K1893" s="13">
        <f t="shared" si="146"/>
        <v>40381.083333333336</v>
      </c>
      <c r="L1893" s="4">
        <v>1275851354</v>
      </c>
      <c r="M1893" s="13">
        <f t="shared" si="147"/>
        <v>40335.631412037037</v>
      </c>
      <c r="N1893" s="4" t="b">
        <v>0</v>
      </c>
      <c r="O1893" s="4">
        <v>120</v>
      </c>
      <c r="P1893" s="4" t="b">
        <v>1</v>
      </c>
      <c r="Q1893" s="4" t="s">
        <v>8279</v>
      </c>
      <c r="R1893" s="17">
        <f>E1893/D1893*100</f>
        <v>105.55000000000001</v>
      </c>
      <c r="S1893">
        <f>AVERAGEIF(O:O,O1893,E:E)</f>
        <v>10427.011111111111</v>
      </c>
      <c r="T1893" t="str">
        <f t="shared" si="148"/>
        <v>music</v>
      </c>
      <c r="U1893" t="str">
        <f t="shared" si="149"/>
        <v>indie rock</v>
      </c>
    </row>
    <row r="1894" spans="1:21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tr">
        <f t="shared" si="145"/>
        <v>successful</v>
      </c>
      <c r="G1894" s="4" t="s">
        <v>8219</v>
      </c>
      <c r="H1894" s="4" t="s">
        <v>8224</v>
      </c>
      <c r="I1894" s="4" t="s">
        <v>8246</v>
      </c>
      <c r="J1894" s="4">
        <v>1307459881</v>
      </c>
      <c r="K1894" s="13">
        <f t="shared" si="146"/>
        <v>40701.47084490741</v>
      </c>
      <c r="L1894" s="4">
        <v>1304867881</v>
      </c>
      <c r="M1894" s="13">
        <f t="shared" si="147"/>
        <v>40671.47084490741</v>
      </c>
      <c r="N1894" s="4" t="b">
        <v>0</v>
      </c>
      <c r="O1894" s="4">
        <v>26</v>
      </c>
      <c r="P1894" s="4" t="b">
        <v>1</v>
      </c>
      <c r="Q1894" s="4" t="s">
        <v>8279</v>
      </c>
      <c r="R1894" s="17">
        <f>E1894/D1894*100</f>
        <v>136.60000000000002</v>
      </c>
      <c r="S1894">
        <f>AVERAGEIF(O:O,O1894,E:E)</f>
        <v>2505.9714285714285</v>
      </c>
      <c r="T1894" t="str">
        <f t="shared" si="148"/>
        <v>music</v>
      </c>
      <c r="U1894" t="str">
        <f t="shared" si="149"/>
        <v>indie rock</v>
      </c>
    </row>
    <row r="1895" spans="1:21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tr">
        <f t="shared" si="145"/>
        <v>successful</v>
      </c>
      <c r="G1895" s="4" t="s">
        <v>8219</v>
      </c>
      <c r="H1895" s="4" t="s">
        <v>8224</v>
      </c>
      <c r="I1895" s="4" t="s">
        <v>8246</v>
      </c>
      <c r="J1895" s="4">
        <v>1302926340</v>
      </c>
      <c r="K1895" s="13">
        <f t="shared" si="146"/>
        <v>40648.999305555561</v>
      </c>
      <c r="L1895" s="4">
        <v>1301524585</v>
      </c>
      <c r="M1895" s="13">
        <f t="shared" si="147"/>
        <v>40632.775289351855</v>
      </c>
      <c r="N1895" s="4" t="b">
        <v>0</v>
      </c>
      <c r="O1895" s="4">
        <v>45</v>
      </c>
      <c r="P1895" s="4" t="b">
        <v>1</v>
      </c>
      <c r="Q1895" s="4" t="s">
        <v>8279</v>
      </c>
      <c r="R1895" s="17">
        <f>E1895/D1895*100</f>
        <v>104</v>
      </c>
      <c r="S1895">
        <f>AVERAGEIF(O:O,O1895,E:E)</f>
        <v>5035.5005000000001</v>
      </c>
      <c r="T1895" t="str">
        <f t="shared" si="148"/>
        <v>music</v>
      </c>
      <c r="U1895" t="str">
        <f t="shared" si="149"/>
        <v>indie rock</v>
      </c>
    </row>
    <row r="1896" spans="1:21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tr">
        <f t="shared" si="145"/>
        <v>successful</v>
      </c>
      <c r="G1896" s="4" t="s">
        <v>8219</v>
      </c>
      <c r="H1896" s="4" t="s">
        <v>8224</v>
      </c>
      <c r="I1896" s="4" t="s">
        <v>8246</v>
      </c>
      <c r="J1896" s="4">
        <v>1329082983</v>
      </c>
      <c r="K1896" s="13">
        <f t="shared" si="146"/>
        <v>40951.738229166673</v>
      </c>
      <c r="L1896" s="4">
        <v>1326404583</v>
      </c>
      <c r="M1896" s="13">
        <f t="shared" si="147"/>
        <v>40920.738229166673</v>
      </c>
      <c r="N1896" s="4" t="b">
        <v>0</v>
      </c>
      <c r="O1896" s="4">
        <v>20</v>
      </c>
      <c r="P1896" s="4" t="b">
        <v>1</v>
      </c>
      <c r="Q1896" s="4" t="s">
        <v>8279</v>
      </c>
      <c r="R1896" s="17">
        <f>E1896/D1896*100</f>
        <v>114.5</v>
      </c>
      <c r="S1896">
        <f>AVERAGEIF(O:O,O1896,E:E)</f>
        <v>1494.1595454545457</v>
      </c>
      <c r="T1896" t="str">
        <f t="shared" si="148"/>
        <v>music</v>
      </c>
      <c r="U1896" t="str">
        <f t="shared" si="149"/>
        <v>indie rock</v>
      </c>
    </row>
    <row r="1897" spans="1:21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tr">
        <f t="shared" si="145"/>
        <v>successful</v>
      </c>
      <c r="G1897" s="4" t="s">
        <v>8219</v>
      </c>
      <c r="H1897" s="4" t="s">
        <v>8224</v>
      </c>
      <c r="I1897" s="4" t="s">
        <v>8246</v>
      </c>
      <c r="J1897" s="4">
        <v>1445363722</v>
      </c>
      <c r="K1897" s="13">
        <f t="shared" si="146"/>
        <v>42297.580115740748</v>
      </c>
      <c r="L1897" s="4">
        <v>1442771722</v>
      </c>
      <c r="M1897" s="13">
        <f t="shared" si="147"/>
        <v>42267.580115740748</v>
      </c>
      <c r="N1897" s="4" t="b">
        <v>0</v>
      </c>
      <c r="O1897" s="4">
        <v>47</v>
      </c>
      <c r="P1897" s="4" t="b">
        <v>1</v>
      </c>
      <c r="Q1897" s="4" t="s">
        <v>8279</v>
      </c>
      <c r="R1897" s="17">
        <f>E1897/D1897*100</f>
        <v>101.71957671957672</v>
      </c>
      <c r="S1897">
        <f>AVERAGEIF(O:O,O1897,E:E)</f>
        <v>4347.336956521739</v>
      </c>
      <c r="T1897" t="str">
        <f t="shared" si="148"/>
        <v>music</v>
      </c>
      <c r="U1897" t="str">
        <f t="shared" si="149"/>
        <v>indie rock</v>
      </c>
    </row>
    <row r="1898" spans="1:21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tr">
        <f t="shared" si="145"/>
        <v>successful</v>
      </c>
      <c r="G1898" s="4" t="s">
        <v>8219</v>
      </c>
      <c r="H1898" s="4" t="s">
        <v>8224</v>
      </c>
      <c r="I1898" s="4" t="s">
        <v>8246</v>
      </c>
      <c r="J1898" s="4">
        <v>1334250165</v>
      </c>
      <c r="K1898" s="13">
        <f t="shared" si="146"/>
        <v>41011.543576388889</v>
      </c>
      <c r="L1898" s="4">
        <v>1331658165</v>
      </c>
      <c r="M1898" s="13">
        <f t="shared" si="147"/>
        <v>40981.543576388889</v>
      </c>
      <c r="N1898" s="4" t="b">
        <v>0</v>
      </c>
      <c r="O1898" s="4">
        <v>13</v>
      </c>
      <c r="P1898" s="4" t="b">
        <v>1</v>
      </c>
      <c r="Q1898" s="4" t="s">
        <v>8279</v>
      </c>
      <c r="R1898" s="17">
        <f>E1898/D1898*100</f>
        <v>123.94678492239468</v>
      </c>
      <c r="S1898">
        <f>AVERAGEIF(O:O,O1898,E:E)</f>
        <v>969.35458333333338</v>
      </c>
      <c r="T1898" t="str">
        <f t="shared" si="148"/>
        <v>music</v>
      </c>
      <c r="U1898" t="str">
        <f t="shared" si="149"/>
        <v>indie rock</v>
      </c>
    </row>
    <row r="1899" spans="1:21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tr">
        <f t="shared" si="145"/>
        <v>successful</v>
      </c>
      <c r="G1899" s="4" t="s">
        <v>8219</v>
      </c>
      <c r="H1899" s="4" t="s">
        <v>8224</v>
      </c>
      <c r="I1899" s="4" t="s">
        <v>8246</v>
      </c>
      <c r="J1899" s="4">
        <v>1393966800</v>
      </c>
      <c r="K1899" s="13">
        <f t="shared" si="146"/>
        <v>41702.708333333336</v>
      </c>
      <c r="L1899" s="4">
        <v>1392040806</v>
      </c>
      <c r="M1899" s="13">
        <f t="shared" si="147"/>
        <v>41680.416736111118</v>
      </c>
      <c r="N1899" s="4" t="b">
        <v>0</v>
      </c>
      <c r="O1899" s="4">
        <v>183</v>
      </c>
      <c r="P1899" s="4" t="b">
        <v>1</v>
      </c>
      <c r="Q1899" s="4" t="s">
        <v>8279</v>
      </c>
      <c r="R1899" s="17">
        <f>E1899/D1899*100</f>
        <v>102.45669291338582</v>
      </c>
      <c r="S1899">
        <f>AVERAGEIF(O:O,O1899,E:E)</f>
        <v>14542.605</v>
      </c>
      <c r="T1899" t="str">
        <f t="shared" si="148"/>
        <v>music</v>
      </c>
      <c r="U1899" t="str">
        <f t="shared" si="149"/>
        <v>indie rock</v>
      </c>
    </row>
    <row r="1900" spans="1:21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tr">
        <f t="shared" si="145"/>
        <v>successful</v>
      </c>
      <c r="G1900" s="4" t="s">
        <v>8219</v>
      </c>
      <c r="H1900" s="4" t="s">
        <v>8224</v>
      </c>
      <c r="I1900" s="4" t="s">
        <v>8246</v>
      </c>
      <c r="J1900" s="4">
        <v>1454349600</v>
      </c>
      <c r="K1900" s="13">
        <f t="shared" si="146"/>
        <v>42401.583333333336</v>
      </c>
      <c r="L1900" s="4">
        <v>1451277473</v>
      </c>
      <c r="M1900" s="13">
        <f t="shared" si="147"/>
        <v>42366.026307870372</v>
      </c>
      <c r="N1900" s="4" t="b">
        <v>0</v>
      </c>
      <c r="O1900" s="4">
        <v>21</v>
      </c>
      <c r="P1900" s="4" t="b">
        <v>1</v>
      </c>
      <c r="Q1900" s="4" t="s">
        <v>8279</v>
      </c>
      <c r="R1900" s="17">
        <f>E1900/D1900*100</f>
        <v>144.5</v>
      </c>
      <c r="S1900">
        <f>AVERAGEIF(O:O,O1900,E:E)</f>
        <v>1658.1821621621621</v>
      </c>
      <c r="T1900" t="str">
        <f t="shared" si="148"/>
        <v>music</v>
      </c>
      <c r="U1900" t="str">
        <f t="shared" si="149"/>
        <v>indie rock</v>
      </c>
    </row>
    <row r="1901" spans="1:21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tr">
        <f t="shared" si="145"/>
        <v>successful</v>
      </c>
      <c r="G1901" s="4" t="s">
        <v>8219</v>
      </c>
      <c r="H1901" s="4" t="s">
        <v>8224</v>
      </c>
      <c r="I1901" s="4" t="s">
        <v>8246</v>
      </c>
      <c r="J1901" s="4">
        <v>1427319366</v>
      </c>
      <c r="K1901" s="13">
        <f t="shared" si="146"/>
        <v>42088.733402777776</v>
      </c>
      <c r="L1901" s="4">
        <v>1424730966</v>
      </c>
      <c r="M1901" s="13">
        <f t="shared" si="147"/>
        <v>42058.775069444448</v>
      </c>
      <c r="N1901" s="4" t="b">
        <v>0</v>
      </c>
      <c r="O1901" s="4">
        <v>42</v>
      </c>
      <c r="P1901" s="4" t="b">
        <v>1</v>
      </c>
      <c r="Q1901" s="4" t="s">
        <v>8279</v>
      </c>
      <c r="R1901" s="17">
        <f>E1901/D1901*100</f>
        <v>133.33333333333331</v>
      </c>
      <c r="S1901">
        <f>AVERAGEIF(O:O,O1901,E:E)</f>
        <v>2399.1906250000002</v>
      </c>
      <c r="T1901" t="str">
        <f t="shared" si="148"/>
        <v>music</v>
      </c>
      <c r="U1901" t="str">
        <f t="shared" si="149"/>
        <v>indie rock</v>
      </c>
    </row>
    <row r="1902" spans="1:21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tr">
        <f t="shared" si="145"/>
        <v>successful</v>
      </c>
      <c r="G1902" s="4" t="s">
        <v>8219</v>
      </c>
      <c r="H1902" s="4" t="s">
        <v>8224</v>
      </c>
      <c r="I1902" s="4" t="s">
        <v>8246</v>
      </c>
      <c r="J1902" s="4">
        <v>1349517540</v>
      </c>
      <c r="K1902" s="13">
        <f t="shared" si="146"/>
        <v>41188.249305555561</v>
      </c>
      <c r="L1902" s="4">
        <v>1347137731</v>
      </c>
      <c r="M1902" s="13">
        <f t="shared" si="147"/>
        <v>41160.70521990741</v>
      </c>
      <c r="N1902" s="4" t="b">
        <v>0</v>
      </c>
      <c r="O1902" s="4">
        <v>54</v>
      </c>
      <c r="P1902" s="4" t="b">
        <v>1</v>
      </c>
      <c r="Q1902" s="4" t="s">
        <v>8279</v>
      </c>
      <c r="R1902" s="17">
        <f>E1902/D1902*100</f>
        <v>109.3644</v>
      </c>
      <c r="S1902">
        <f>AVERAGEIF(O:O,O1902,E:E)</f>
        <v>3732.9341666666664</v>
      </c>
      <c r="T1902" t="str">
        <f t="shared" si="148"/>
        <v>music</v>
      </c>
      <c r="U1902" t="str">
        <f t="shared" si="149"/>
        <v>indie rock</v>
      </c>
    </row>
    <row r="1903" spans="1:21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b">
        <f t="shared" si="145"/>
        <v>0</v>
      </c>
      <c r="G1903" s="4" t="s">
        <v>8221</v>
      </c>
      <c r="H1903" s="4" t="s">
        <v>8225</v>
      </c>
      <c r="I1903" s="4" t="s">
        <v>8247</v>
      </c>
      <c r="J1903" s="4">
        <v>1432299600</v>
      </c>
      <c r="K1903" s="13">
        <f t="shared" si="146"/>
        <v>42146.375000000007</v>
      </c>
      <c r="L1903" s="4">
        <v>1429707729</v>
      </c>
      <c r="M1903" s="13">
        <f t="shared" si="147"/>
        <v>42116.376493055555</v>
      </c>
      <c r="N1903" s="4" t="b">
        <v>0</v>
      </c>
      <c r="O1903" s="4">
        <v>25</v>
      </c>
      <c r="P1903" s="4" t="b">
        <v>0</v>
      </c>
      <c r="Q1903" s="4" t="s">
        <v>8294</v>
      </c>
      <c r="R1903" s="17">
        <f>E1903/D1903*100</f>
        <v>2.6969696969696968</v>
      </c>
      <c r="S1903">
        <f>AVERAGEIF(O:O,O1903,E:E)</f>
        <v>1634.83275</v>
      </c>
      <c r="T1903" t="str">
        <f t="shared" si="148"/>
        <v>technology</v>
      </c>
      <c r="U1903" t="str">
        <f t="shared" si="149"/>
        <v>gadgets</v>
      </c>
    </row>
    <row r="1904" spans="1:21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b">
        <f t="shared" si="145"/>
        <v>0</v>
      </c>
      <c r="G1904" s="4" t="s">
        <v>8221</v>
      </c>
      <c r="H1904" s="4" t="s">
        <v>8233</v>
      </c>
      <c r="I1904" s="4" t="s">
        <v>8249</v>
      </c>
      <c r="J1904" s="4">
        <v>1425495447</v>
      </c>
      <c r="K1904" s="13">
        <f t="shared" si="146"/>
        <v>42067.623229166667</v>
      </c>
      <c r="L1904" s="4">
        <v>1422903447</v>
      </c>
      <c r="M1904" s="13">
        <f t="shared" si="147"/>
        <v>42037.623229166667</v>
      </c>
      <c r="N1904" s="4" t="b">
        <v>0</v>
      </c>
      <c r="O1904" s="4">
        <v>3</v>
      </c>
      <c r="P1904" s="4" t="b">
        <v>0</v>
      </c>
      <c r="Q1904" s="4" t="s">
        <v>8294</v>
      </c>
      <c r="R1904" s="17">
        <f>E1904/D1904*100</f>
        <v>1.2</v>
      </c>
      <c r="S1904">
        <f>AVERAGEIF(O:O,O1904,E:E)</f>
        <v>191.76785714285714</v>
      </c>
      <c r="T1904" t="str">
        <f t="shared" si="148"/>
        <v>technology</v>
      </c>
      <c r="U1904" t="str">
        <f t="shared" si="149"/>
        <v>gadgets</v>
      </c>
    </row>
    <row r="1905" spans="1:21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b">
        <f t="shared" si="145"/>
        <v>0</v>
      </c>
      <c r="G1905" s="4" t="s">
        <v>8221</v>
      </c>
      <c r="H1905" s="4" t="s">
        <v>8224</v>
      </c>
      <c r="I1905" s="4" t="s">
        <v>8246</v>
      </c>
      <c r="J1905" s="4">
        <v>1485541791</v>
      </c>
      <c r="K1905" s="13">
        <f t="shared" si="146"/>
        <v>42762.604062500002</v>
      </c>
      <c r="L1905" s="4">
        <v>1480357791</v>
      </c>
      <c r="M1905" s="13">
        <f t="shared" si="147"/>
        <v>42702.604062500002</v>
      </c>
      <c r="N1905" s="4" t="b">
        <v>0</v>
      </c>
      <c r="O1905" s="4">
        <v>41</v>
      </c>
      <c r="P1905" s="4" t="b">
        <v>0</v>
      </c>
      <c r="Q1905" s="4" t="s">
        <v>8294</v>
      </c>
      <c r="R1905" s="17">
        <f>E1905/D1905*100</f>
        <v>46.6</v>
      </c>
      <c r="S1905">
        <f>AVERAGEIF(O:O,O1905,E:E)</f>
        <v>2792.8691304347826</v>
      </c>
      <c r="T1905" t="str">
        <f t="shared" si="148"/>
        <v>technology</v>
      </c>
      <c r="U1905" t="str">
        <f t="shared" si="149"/>
        <v>gadgets</v>
      </c>
    </row>
    <row r="1906" spans="1:21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b">
        <f t="shared" si="145"/>
        <v>0</v>
      </c>
      <c r="G1906" s="4" t="s">
        <v>8221</v>
      </c>
      <c r="H1906" s="4" t="s">
        <v>8224</v>
      </c>
      <c r="I1906" s="4" t="s">
        <v>8246</v>
      </c>
      <c r="J1906" s="4">
        <v>1451752021</v>
      </c>
      <c r="K1906" s="13">
        <f t="shared" si="146"/>
        <v>42371.51876157408</v>
      </c>
      <c r="L1906" s="4">
        <v>1447864021</v>
      </c>
      <c r="M1906" s="13">
        <f t="shared" si="147"/>
        <v>42326.51876157408</v>
      </c>
      <c r="N1906" s="4" t="b">
        <v>0</v>
      </c>
      <c r="O1906" s="4">
        <v>2</v>
      </c>
      <c r="P1906" s="4" t="b">
        <v>0</v>
      </c>
      <c r="Q1906" s="4" t="s">
        <v>8294</v>
      </c>
      <c r="R1906" s="17">
        <f>E1906/D1906*100</f>
        <v>0.1</v>
      </c>
      <c r="S1906">
        <f>AVERAGEIF(O:O,O1906,E:E)</f>
        <v>91.389593023255813</v>
      </c>
      <c r="T1906" t="str">
        <f t="shared" si="148"/>
        <v>technology</v>
      </c>
      <c r="U1906" t="str">
        <f t="shared" si="149"/>
        <v>gadgets</v>
      </c>
    </row>
    <row r="1907" spans="1:21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b">
        <f t="shared" si="145"/>
        <v>0</v>
      </c>
      <c r="G1907" s="4" t="s">
        <v>8221</v>
      </c>
      <c r="H1907" s="4" t="s">
        <v>8224</v>
      </c>
      <c r="I1907" s="4" t="s">
        <v>8246</v>
      </c>
      <c r="J1907" s="4">
        <v>1410127994</v>
      </c>
      <c r="K1907" s="13">
        <f t="shared" si="146"/>
        <v>41889.759189814817</v>
      </c>
      <c r="L1907" s="4">
        <v>1407535994</v>
      </c>
      <c r="M1907" s="13">
        <f t="shared" si="147"/>
        <v>41859.759189814817</v>
      </c>
      <c r="N1907" s="4" t="b">
        <v>0</v>
      </c>
      <c r="O1907" s="4">
        <v>4</v>
      </c>
      <c r="P1907" s="4" t="b">
        <v>0</v>
      </c>
      <c r="Q1907" s="4" t="s">
        <v>8294</v>
      </c>
      <c r="R1907" s="17">
        <f>E1907/D1907*100</f>
        <v>0.16800000000000001</v>
      </c>
      <c r="S1907">
        <f>AVERAGEIF(O:O,O1907,E:E)</f>
        <v>227.77278688524589</v>
      </c>
      <c r="T1907" t="str">
        <f t="shared" si="148"/>
        <v>technology</v>
      </c>
      <c r="U1907" t="str">
        <f t="shared" si="149"/>
        <v>gadgets</v>
      </c>
    </row>
    <row r="1908" spans="1:21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b">
        <f t="shared" si="145"/>
        <v>0</v>
      </c>
      <c r="G1908" s="4" t="s">
        <v>8221</v>
      </c>
      <c r="H1908" s="4" t="s">
        <v>8224</v>
      </c>
      <c r="I1908" s="4" t="s">
        <v>8246</v>
      </c>
      <c r="J1908" s="4">
        <v>1466697983</v>
      </c>
      <c r="K1908" s="13">
        <f t="shared" si="146"/>
        <v>42544.504432870373</v>
      </c>
      <c r="L1908" s="4">
        <v>1464105983</v>
      </c>
      <c r="M1908" s="13">
        <f t="shared" si="147"/>
        <v>42514.504432870373</v>
      </c>
      <c r="N1908" s="4" t="b">
        <v>0</v>
      </c>
      <c r="O1908" s="4">
        <v>99</v>
      </c>
      <c r="P1908" s="4" t="b">
        <v>0</v>
      </c>
      <c r="Q1908" s="4" t="s">
        <v>8294</v>
      </c>
      <c r="R1908" s="17">
        <f>E1908/D1908*100</f>
        <v>42.76</v>
      </c>
      <c r="S1908">
        <f>AVERAGEIF(O:O,O1908,E:E)</f>
        <v>9689.887777777778</v>
      </c>
      <c r="T1908" t="str">
        <f t="shared" si="148"/>
        <v>technology</v>
      </c>
      <c r="U1908" t="str">
        <f t="shared" si="149"/>
        <v>gadgets</v>
      </c>
    </row>
    <row r="1909" spans="1:21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b">
        <f t="shared" si="145"/>
        <v>0</v>
      </c>
      <c r="G1909" s="4" t="s">
        <v>8221</v>
      </c>
      <c r="H1909" s="4" t="s">
        <v>8224</v>
      </c>
      <c r="I1909" s="4" t="s">
        <v>8246</v>
      </c>
      <c r="J1909" s="4">
        <v>1400853925</v>
      </c>
      <c r="K1909" s="13">
        <f t="shared" si="146"/>
        <v>41782.420428240745</v>
      </c>
      <c r="L1909" s="4">
        <v>1399557925</v>
      </c>
      <c r="M1909" s="13">
        <f t="shared" si="147"/>
        <v>41767.420428240745</v>
      </c>
      <c r="N1909" s="4" t="b">
        <v>0</v>
      </c>
      <c r="O1909" s="4">
        <v>4</v>
      </c>
      <c r="P1909" s="4" t="b">
        <v>0</v>
      </c>
      <c r="Q1909" s="4" t="s">
        <v>8294</v>
      </c>
      <c r="R1909" s="17">
        <f>E1909/D1909*100</f>
        <v>0.28333333333333333</v>
      </c>
      <c r="S1909">
        <f>AVERAGEIF(O:O,O1909,E:E)</f>
        <v>227.77278688524589</v>
      </c>
      <c r="T1909" t="str">
        <f t="shared" si="148"/>
        <v>technology</v>
      </c>
      <c r="U1909" t="str">
        <f t="shared" si="149"/>
        <v>gadgets</v>
      </c>
    </row>
    <row r="1910" spans="1:21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b">
        <f t="shared" si="145"/>
        <v>0</v>
      </c>
      <c r="G1910" s="4" t="s">
        <v>8221</v>
      </c>
      <c r="H1910" s="4" t="s">
        <v>8224</v>
      </c>
      <c r="I1910" s="4" t="s">
        <v>8246</v>
      </c>
      <c r="J1910" s="4">
        <v>1483048900</v>
      </c>
      <c r="K1910" s="13">
        <f t="shared" si="146"/>
        <v>42733.751157407409</v>
      </c>
      <c r="L1910" s="4">
        <v>1480456900</v>
      </c>
      <c r="M1910" s="13">
        <f t="shared" si="147"/>
        <v>42703.751157407409</v>
      </c>
      <c r="N1910" s="4" t="b">
        <v>0</v>
      </c>
      <c r="O1910" s="4">
        <v>4</v>
      </c>
      <c r="P1910" s="4" t="b">
        <v>0</v>
      </c>
      <c r="Q1910" s="4" t="s">
        <v>8294</v>
      </c>
      <c r="R1910" s="17">
        <f>E1910/D1910*100</f>
        <v>1.7319999999999998</v>
      </c>
      <c r="S1910">
        <f>AVERAGEIF(O:O,O1910,E:E)</f>
        <v>227.77278688524589</v>
      </c>
      <c r="T1910" t="str">
        <f t="shared" si="148"/>
        <v>technology</v>
      </c>
      <c r="U1910" t="str">
        <f t="shared" si="149"/>
        <v>gadgets</v>
      </c>
    </row>
    <row r="1911" spans="1:21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b">
        <f t="shared" si="145"/>
        <v>0</v>
      </c>
      <c r="G1911" s="4" t="s">
        <v>8221</v>
      </c>
      <c r="H1911" s="4" t="s">
        <v>8224</v>
      </c>
      <c r="I1911" s="4" t="s">
        <v>8246</v>
      </c>
      <c r="J1911" s="4">
        <v>1414059479</v>
      </c>
      <c r="K1911" s="13">
        <f t="shared" si="146"/>
        <v>41935.262488425928</v>
      </c>
      <c r="L1911" s="4">
        <v>1411467479</v>
      </c>
      <c r="M1911" s="13">
        <f t="shared" si="147"/>
        <v>41905.262488425928</v>
      </c>
      <c r="N1911" s="4" t="b">
        <v>0</v>
      </c>
      <c r="O1911" s="4">
        <v>38</v>
      </c>
      <c r="P1911" s="4" t="b">
        <v>0</v>
      </c>
      <c r="Q1911" s="4" t="s">
        <v>8294</v>
      </c>
      <c r="R1911" s="17">
        <f>E1911/D1911*100</f>
        <v>14.111428571428572</v>
      </c>
      <c r="S1911">
        <f>AVERAGEIF(O:O,O1911,E:E)</f>
        <v>2935.7157894736843</v>
      </c>
      <c r="T1911" t="str">
        <f t="shared" si="148"/>
        <v>technology</v>
      </c>
      <c r="U1911" t="str">
        <f t="shared" si="149"/>
        <v>gadgets</v>
      </c>
    </row>
    <row r="1912" spans="1:21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b">
        <f t="shared" si="145"/>
        <v>0</v>
      </c>
      <c r="G1912" s="4" t="s">
        <v>8221</v>
      </c>
      <c r="H1912" s="4" t="s">
        <v>8233</v>
      </c>
      <c r="I1912" s="4" t="s">
        <v>8249</v>
      </c>
      <c r="J1912" s="4">
        <v>1446331500</v>
      </c>
      <c r="K1912" s="13">
        <f t="shared" si="146"/>
        <v>42308.781250000007</v>
      </c>
      <c r="L1912" s="4">
        <v>1442531217</v>
      </c>
      <c r="M1912" s="13">
        <f t="shared" si="147"/>
        <v>42264.796493055554</v>
      </c>
      <c r="N1912" s="4" t="b">
        <v>0</v>
      </c>
      <c r="O1912" s="4">
        <v>285</v>
      </c>
      <c r="P1912" s="4" t="b">
        <v>0</v>
      </c>
      <c r="Q1912" s="4" t="s">
        <v>8294</v>
      </c>
      <c r="R1912" s="17">
        <f>E1912/D1912*100</f>
        <v>39.395294117647055</v>
      </c>
      <c r="S1912">
        <f>AVERAGEIF(O:O,O1912,E:E)</f>
        <v>33842</v>
      </c>
      <c r="T1912" t="str">
        <f t="shared" si="148"/>
        <v>technology</v>
      </c>
      <c r="U1912" t="str">
        <f t="shared" si="149"/>
        <v>gadgets</v>
      </c>
    </row>
    <row r="1913" spans="1:21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b">
        <f t="shared" si="145"/>
        <v>0</v>
      </c>
      <c r="G1913" s="4" t="s">
        <v>8221</v>
      </c>
      <c r="H1913" s="4" t="s">
        <v>8228</v>
      </c>
      <c r="I1913" s="4" t="s">
        <v>8250</v>
      </c>
      <c r="J1913" s="4">
        <v>1407545334</v>
      </c>
      <c r="K1913" s="13">
        <f t="shared" si="146"/>
        <v>41859.867291666669</v>
      </c>
      <c r="L1913" s="4">
        <v>1404953334</v>
      </c>
      <c r="M1913" s="13">
        <f t="shared" si="147"/>
        <v>41829.867291666669</v>
      </c>
      <c r="N1913" s="4" t="b">
        <v>0</v>
      </c>
      <c r="O1913" s="4">
        <v>1</v>
      </c>
      <c r="P1913" s="4" t="b">
        <v>0</v>
      </c>
      <c r="Q1913" s="4" t="s">
        <v>8294</v>
      </c>
      <c r="R1913" s="17">
        <f>E1913/D1913*100</f>
        <v>2.3529411764705882E-2</v>
      </c>
      <c r="S1913">
        <f>AVERAGEIF(O:O,O1913,E:E)</f>
        <v>50.223295454545458</v>
      </c>
      <c r="T1913" t="str">
        <f t="shared" si="148"/>
        <v>technology</v>
      </c>
      <c r="U1913" t="str">
        <f t="shared" si="149"/>
        <v>gadgets</v>
      </c>
    </row>
    <row r="1914" spans="1:21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b">
        <f t="shared" si="145"/>
        <v>0</v>
      </c>
      <c r="G1914" s="4" t="s">
        <v>8221</v>
      </c>
      <c r="H1914" s="4" t="s">
        <v>8224</v>
      </c>
      <c r="I1914" s="4" t="s">
        <v>8246</v>
      </c>
      <c r="J1914" s="4">
        <v>1433395560</v>
      </c>
      <c r="K1914" s="13">
        <f t="shared" si="146"/>
        <v>42159.05972222222</v>
      </c>
      <c r="L1914" s="4">
        <v>1430803560</v>
      </c>
      <c r="M1914" s="13">
        <f t="shared" si="147"/>
        <v>42129.05972222222</v>
      </c>
      <c r="N1914" s="4" t="b">
        <v>0</v>
      </c>
      <c r="O1914" s="4">
        <v>42</v>
      </c>
      <c r="P1914" s="4" t="b">
        <v>0</v>
      </c>
      <c r="Q1914" s="4" t="s">
        <v>8294</v>
      </c>
      <c r="R1914" s="17">
        <f>E1914/D1914*100</f>
        <v>59.3</v>
      </c>
      <c r="S1914">
        <f>AVERAGEIF(O:O,O1914,E:E)</f>
        <v>2399.1906250000002</v>
      </c>
      <c r="T1914" t="str">
        <f t="shared" si="148"/>
        <v>technology</v>
      </c>
      <c r="U1914" t="str">
        <f t="shared" si="149"/>
        <v>gadgets</v>
      </c>
    </row>
    <row r="1915" spans="1:21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b">
        <f t="shared" si="145"/>
        <v>0</v>
      </c>
      <c r="G1915" s="4" t="s">
        <v>8221</v>
      </c>
      <c r="H1915" s="4" t="s">
        <v>8225</v>
      </c>
      <c r="I1915" s="4" t="s">
        <v>8247</v>
      </c>
      <c r="J1915" s="4">
        <v>1412770578</v>
      </c>
      <c r="K1915" s="13">
        <f t="shared" si="146"/>
        <v>41920.344652777778</v>
      </c>
      <c r="L1915" s="4">
        <v>1410178578</v>
      </c>
      <c r="M1915" s="13">
        <f t="shared" si="147"/>
        <v>41890.344652777778</v>
      </c>
      <c r="N1915" s="4" t="b">
        <v>0</v>
      </c>
      <c r="O1915" s="4">
        <v>26</v>
      </c>
      <c r="P1915" s="4" t="b">
        <v>0</v>
      </c>
      <c r="Q1915" s="4" t="s">
        <v>8294</v>
      </c>
      <c r="R1915" s="17">
        <f>E1915/D1915*100</f>
        <v>1.3270833333333334</v>
      </c>
      <c r="S1915">
        <f>AVERAGEIF(O:O,O1915,E:E)</f>
        <v>2505.9714285714285</v>
      </c>
      <c r="T1915" t="str">
        <f t="shared" si="148"/>
        <v>technology</v>
      </c>
      <c r="U1915" t="str">
        <f t="shared" si="149"/>
        <v>gadgets</v>
      </c>
    </row>
    <row r="1916" spans="1:21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b">
        <f t="shared" si="145"/>
        <v>0</v>
      </c>
      <c r="G1916" s="4" t="s">
        <v>8221</v>
      </c>
      <c r="H1916" s="4" t="s">
        <v>8224</v>
      </c>
      <c r="I1916" s="4" t="s">
        <v>8246</v>
      </c>
      <c r="J1916" s="4">
        <v>1414814340</v>
      </c>
      <c r="K1916" s="13">
        <f t="shared" si="146"/>
        <v>41943.999305555561</v>
      </c>
      <c r="L1916" s="4">
        <v>1413519073</v>
      </c>
      <c r="M1916" s="13">
        <f t="shared" si="147"/>
        <v>41929.007789351854</v>
      </c>
      <c r="N1916" s="4" t="b">
        <v>0</v>
      </c>
      <c r="O1916" s="4">
        <v>2</v>
      </c>
      <c r="P1916" s="4" t="b">
        <v>0</v>
      </c>
      <c r="Q1916" s="4" t="s">
        <v>8294</v>
      </c>
      <c r="R1916" s="17">
        <f>E1916/D1916*100</f>
        <v>9.0090090090090094</v>
      </c>
      <c r="S1916">
        <f>AVERAGEIF(O:O,O1916,E:E)</f>
        <v>91.389593023255813</v>
      </c>
      <c r="T1916" t="str">
        <f t="shared" si="148"/>
        <v>technology</v>
      </c>
      <c r="U1916" t="str">
        <f t="shared" si="149"/>
        <v>gadgets</v>
      </c>
    </row>
    <row r="1917" spans="1:21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b">
        <f t="shared" si="145"/>
        <v>0</v>
      </c>
      <c r="G1917" s="4" t="s">
        <v>8221</v>
      </c>
      <c r="H1917" s="4" t="s">
        <v>8224</v>
      </c>
      <c r="I1917" s="4" t="s">
        <v>8246</v>
      </c>
      <c r="J1917" s="4">
        <v>1409620222</v>
      </c>
      <c r="K1917" s="13">
        <f t="shared" si="146"/>
        <v>41883.882199074076</v>
      </c>
      <c r="L1917" s="4">
        <v>1407892222</v>
      </c>
      <c r="M1917" s="13">
        <f t="shared" si="147"/>
        <v>41863.882199074076</v>
      </c>
      <c r="N1917" s="4" t="b">
        <v>0</v>
      </c>
      <c r="O1917" s="4">
        <v>4</v>
      </c>
      <c r="P1917" s="4" t="b">
        <v>0</v>
      </c>
      <c r="Q1917" s="4" t="s">
        <v>8294</v>
      </c>
      <c r="R1917" s="17">
        <f>E1917/D1917*100</f>
        <v>1.6</v>
      </c>
      <c r="S1917">
        <f>AVERAGEIF(O:O,O1917,E:E)</f>
        <v>227.77278688524589</v>
      </c>
      <c r="T1917" t="str">
        <f t="shared" si="148"/>
        <v>technology</v>
      </c>
      <c r="U1917" t="str">
        <f t="shared" si="149"/>
        <v>gadgets</v>
      </c>
    </row>
    <row r="1918" spans="1:21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b">
        <f t="shared" si="145"/>
        <v>0</v>
      </c>
      <c r="G1918" s="4" t="s">
        <v>8221</v>
      </c>
      <c r="H1918" s="4" t="s">
        <v>8224</v>
      </c>
      <c r="I1918" s="4" t="s">
        <v>8246</v>
      </c>
      <c r="J1918" s="4">
        <v>1478542375</v>
      </c>
      <c r="K1918" s="13">
        <f t="shared" si="146"/>
        <v>42681.592303240745</v>
      </c>
      <c r="L1918" s="4">
        <v>1476378775</v>
      </c>
      <c r="M1918" s="13">
        <f t="shared" si="147"/>
        <v>42656.55063657408</v>
      </c>
      <c r="N1918" s="4" t="b">
        <v>0</v>
      </c>
      <c r="O1918" s="4">
        <v>6</v>
      </c>
      <c r="P1918" s="4" t="b">
        <v>0</v>
      </c>
      <c r="Q1918" s="4" t="s">
        <v>8294</v>
      </c>
      <c r="R1918" s="17">
        <f>E1918/D1918*100</f>
        <v>0.51</v>
      </c>
      <c r="S1918">
        <f>AVERAGEIF(O:O,O1918,E:E)</f>
        <v>740.04042857142861</v>
      </c>
      <c r="T1918" t="str">
        <f t="shared" si="148"/>
        <v>technology</v>
      </c>
      <c r="U1918" t="str">
        <f t="shared" si="149"/>
        <v>gadgets</v>
      </c>
    </row>
    <row r="1919" spans="1:21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b">
        <f t="shared" si="145"/>
        <v>0</v>
      </c>
      <c r="G1919" s="4" t="s">
        <v>8221</v>
      </c>
      <c r="H1919" s="4" t="s">
        <v>8231</v>
      </c>
      <c r="I1919" s="4" t="s">
        <v>8252</v>
      </c>
      <c r="J1919" s="4">
        <v>1486708133</v>
      </c>
      <c r="K1919" s="13">
        <f t="shared" si="146"/>
        <v>42776.103391203702</v>
      </c>
      <c r="L1919" s="4">
        <v>1484116133</v>
      </c>
      <c r="M1919" s="13">
        <f t="shared" si="147"/>
        <v>42746.103391203702</v>
      </c>
      <c r="N1919" s="4" t="b">
        <v>0</v>
      </c>
      <c r="O1919" s="4">
        <v>70</v>
      </c>
      <c r="P1919" s="4" t="b">
        <v>0</v>
      </c>
      <c r="Q1919" s="4" t="s">
        <v>8294</v>
      </c>
      <c r="R1919" s="17">
        <f>E1919/D1919*100</f>
        <v>52.570512820512818</v>
      </c>
      <c r="S1919">
        <f>AVERAGEIF(O:O,O1919,E:E)</f>
        <v>15630.539500000003</v>
      </c>
      <c r="T1919" t="str">
        <f t="shared" si="148"/>
        <v>technology</v>
      </c>
      <c r="U1919" t="str">
        <f t="shared" si="149"/>
        <v>gadgets</v>
      </c>
    </row>
    <row r="1920" spans="1:21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b">
        <f t="shared" si="145"/>
        <v>0</v>
      </c>
      <c r="G1920" s="4" t="s">
        <v>8221</v>
      </c>
      <c r="H1920" s="4" t="s">
        <v>8224</v>
      </c>
      <c r="I1920" s="4" t="s">
        <v>8246</v>
      </c>
      <c r="J1920" s="4">
        <v>1407869851</v>
      </c>
      <c r="K1920" s="13">
        <f t="shared" si="146"/>
        <v>41863.623275462967</v>
      </c>
      <c r="L1920" s="4">
        <v>1404845851</v>
      </c>
      <c r="M1920" s="13">
        <f t="shared" si="147"/>
        <v>41828.623275462967</v>
      </c>
      <c r="N1920" s="4" t="b">
        <v>0</v>
      </c>
      <c r="O1920" s="4">
        <v>9</v>
      </c>
      <c r="P1920" s="4" t="b">
        <v>0</v>
      </c>
      <c r="Q1920" s="4" t="s">
        <v>8294</v>
      </c>
      <c r="R1920" s="17">
        <f>E1920/D1920*100</f>
        <v>1.04</v>
      </c>
      <c r="S1920">
        <f>AVERAGEIF(O:O,O1920,E:E)</f>
        <v>751.21245614035092</v>
      </c>
      <c r="T1920" t="str">
        <f t="shared" si="148"/>
        <v>technology</v>
      </c>
      <c r="U1920" t="str">
        <f t="shared" si="149"/>
        <v>gadgets</v>
      </c>
    </row>
    <row r="1921" spans="1:21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b">
        <f t="shared" si="145"/>
        <v>0</v>
      </c>
      <c r="G1921" s="4" t="s">
        <v>8221</v>
      </c>
      <c r="H1921" s="4" t="s">
        <v>8224</v>
      </c>
      <c r="I1921" s="4" t="s">
        <v>8246</v>
      </c>
      <c r="J1921" s="4">
        <v>1432069249</v>
      </c>
      <c r="K1921" s="13">
        <f t="shared" si="146"/>
        <v>42143.70890046296</v>
      </c>
      <c r="L1921" s="4">
        <v>1429477249</v>
      </c>
      <c r="M1921" s="13">
        <f t="shared" si="147"/>
        <v>42113.70890046296</v>
      </c>
      <c r="N1921" s="4" t="b">
        <v>0</v>
      </c>
      <c r="O1921" s="4">
        <v>8</v>
      </c>
      <c r="P1921" s="4" t="b">
        <v>0</v>
      </c>
      <c r="Q1921" s="4" t="s">
        <v>8294</v>
      </c>
      <c r="R1921" s="17">
        <f>E1921/D1921*100</f>
        <v>47.4</v>
      </c>
      <c r="S1921">
        <f>AVERAGEIF(O:O,O1921,E:E)</f>
        <v>570.671875</v>
      </c>
      <c r="T1921" t="str">
        <f t="shared" si="148"/>
        <v>technology</v>
      </c>
      <c r="U1921" t="str">
        <f t="shared" si="149"/>
        <v>gadgets</v>
      </c>
    </row>
    <row r="1922" spans="1:21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b">
        <f t="shared" si="145"/>
        <v>0</v>
      </c>
      <c r="G1922" s="4" t="s">
        <v>8221</v>
      </c>
      <c r="H1922" s="4" t="s">
        <v>8225</v>
      </c>
      <c r="I1922" s="4" t="s">
        <v>8247</v>
      </c>
      <c r="J1922" s="4">
        <v>1445468400</v>
      </c>
      <c r="K1922" s="13">
        <f t="shared" si="146"/>
        <v>42298.791666666664</v>
      </c>
      <c r="L1922" s="4">
        <v>1443042061</v>
      </c>
      <c r="M1922" s="13">
        <f t="shared" si="147"/>
        <v>42270.709039351852</v>
      </c>
      <c r="N1922" s="4" t="b">
        <v>0</v>
      </c>
      <c r="O1922" s="4">
        <v>105</v>
      </c>
      <c r="P1922" s="4" t="b">
        <v>0</v>
      </c>
      <c r="Q1922" s="4" t="s">
        <v>8294</v>
      </c>
      <c r="R1922" s="17">
        <f>E1922/D1922*100</f>
        <v>43.03</v>
      </c>
      <c r="S1922">
        <f>AVERAGEIF(O:O,O1922,E:E)</f>
        <v>11984.666666666666</v>
      </c>
      <c r="T1922" t="str">
        <f t="shared" si="148"/>
        <v>technology</v>
      </c>
      <c r="U1922" t="str">
        <f t="shared" si="149"/>
        <v>gadgets</v>
      </c>
    </row>
    <row r="1923" spans="1:21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tr">
        <f t="shared" ref="F1923:F1986" si="150">IF(E1923&gt;=D1923,"successful")</f>
        <v>successful</v>
      </c>
      <c r="G1923" s="4" t="s">
        <v>8219</v>
      </c>
      <c r="H1923" s="4" t="s">
        <v>8224</v>
      </c>
      <c r="I1923" s="4" t="s">
        <v>8246</v>
      </c>
      <c r="J1923" s="4">
        <v>1342243143</v>
      </c>
      <c r="K1923" s="13">
        <f t="shared" ref="K1923:K1986" si="151">(J1923/60)/60/24+DATE(1970,1,1)+(-4/24)</f>
        <v>41104.054895833338</v>
      </c>
      <c r="L1923" s="4">
        <v>1339651143</v>
      </c>
      <c r="M1923" s="13">
        <f t="shared" ref="M1923:M1986" si="152">(L1923/60)/60/24+DATE(1970,1,1)+(-4/24)</f>
        <v>41074.054895833338</v>
      </c>
      <c r="N1923" s="4" t="b">
        <v>0</v>
      </c>
      <c r="O1923" s="4">
        <v>38</v>
      </c>
      <c r="P1923" s="4" t="b">
        <v>1</v>
      </c>
      <c r="Q1923" s="4" t="s">
        <v>8279</v>
      </c>
      <c r="R1923" s="17">
        <f>E1923/D1923*100</f>
        <v>136.80000000000001</v>
      </c>
      <c r="S1923">
        <f>AVERAGEIF(O:O,O1923,E:E)</f>
        <v>2935.7157894736843</v>
      </c>
      <c r="T1923" t="str">
        <f t="shared" ref="T1923:T1986" si="153">LEFT(Q1923,FIND("/",Q1923)-1)</f>
        <v>music</v>
      </c>
      <c r="U1923" t="str">
        <f t="shared" ref="U1923:U1986" si="154">RIGHT(Q1923,LEN(Q1923)-FIND("/",Q1923))</f>
        <v>indie rock</v>
      </c>
    </row>
    <row r="1924" spans="1:21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tr">
        <f t="shared" si="150"/>
        <v>successful</v>
      </c>
      <c r="G1924" s="4" t="s">
        <v>8219</v>
      </c>
      <c r="H1924" s="4" t="s">
        <v>8224</v>
      </c>
      <c r="I1924" s="4" t="s">
        <v>8246</v>
      </c>
      <c r="J1924" s="4">
        <v>1386828507</v>
      </c>
      <c r="K1924" s="13">
        <f t="shared" si="151"/>
        <v>41620.089201388888</v>
      </c>
      <c r="L1924" s="4">
        <v>1384236507</v>
      </c>
      <c r="M1924" s="13">
        <f t="shared" si="152"/>
        <v>41590.089201388888</v>
      </c>
      <c r="N1924" s="4" t="b">
        <v>0</v>
      </c>
      <c r="O1924" s="4">
        <v>64</v>
      </c>
      <c r="P1924" s="4" t="b">
        <v>1</v>
      </c>
      <c r="Q1924" s="4" t="s">
        <v>8279</v>
      </c>
      <c r="R1924" s="17">
        <f>E1924/D1924*100</f>
        <v>115.55</v>
      </c>
      <c r="S1924">
        <f>AVERAGEIF(O:O,O1924,E:E)</f>
        <v>3333.5607692307685</v>
      </c>
      <c r="T1924" t="str">
        <f t="shared" si="153"/>
        <v>music</v>
      </c>
      <c r="U1924" t="str">
        <f t="shared" si="154"/>
        <v>indie rock</v>
      </c>
    </row>
    <row r="1925" spans="1:21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tr">
        <f t="shared" si="150"/>
        <v>successful</v>
      </c>
      <c r="G1925" s="4" t="s">
        <v>8219</v>
      </c>
      <c r="H1925" s="4" t="s">
        <v>8224</v>
      </c>
      <c r="I1925" s="4" t="s">
        <v>8246</v>
      </c>
      <c r="J1925" s="4">
        <v>1317099540</v>
      </c>
      <c r="K1925" s="13">
        <f t="shared" si="151"/>
        <v>40813.040972222225</v>
      </c>
      <c r="L1925" s="4">
        <v>1313612532</v>
      </c>
      <c r="M1925" s="13">
        <f t="shared" si="152"/>
        <v>40772.682083333333</v>
      </c>
      <c r="N1925" s="4" t="b">
        <v>0</v>
      </c>
      <c r="O1925" s="4">
        <v>13</v>
      </c>
      <c r="P1925" s="4" t="b">
        <v>1</v>
      </c>
      <c r="Q1925" s="4" t="s">
        <v>8279</v>
      </c>
      <c r="R1925" s="17">
        <f>E1925/D1925*100</f>
        <v>240.79999999999998</v>
      </c>
      <c r="S1925">
        <f>AVERAGEIF(O:O,O1925,E:E)</f>
        <v>969.35458333333338</v>
      </c>
      <c r="T1925" t="str">
        <f t="shared" si="153"/>
        <v>music</v>
      </c>
      <c r="U1925" t="str">
        <f t="shared" si="154"/>
        <v>indie rock</v>
      </c>
    </row>
    <row r="1926" spans="1:21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tr">
        <f t="shared" si="150"/>
        <v>successful</v>
      </c>
      <c r="G1926" s="4" t="s">
        <v>8219</v>
      </c>
      <c r="H1926" s="4" t="s">
        <v>8224</v>
      </c>
      <c r="I1926" s="4" t="s">
        <v>8246</v>
      </c>
      <c r="J1926" s="4">
        <v>1389814380</v>
      </c>
      <c r="K1926" s="13">
        <f t="shared" si="151"/>
        <v>41654.647916666669</v>
      </c>
      <c r="L1926" s="4">
        <v>1387390555</v>
      </c>
      <c r="M1926" s="13">
        <f t="shared" si="152"/>
        <v>41626.594386574077</v>
      </c>
      <c r="N1926" s="4" t="b">
        <v>0</v>
      </c>
      <c r="O1926" s="4">
        <v>33</v>
      </c>
      <c r="P1926" s="4" t="b">
        <v>1</v>
      </c>
      <c r="Q1926" s="4" t="s">
        <v>8279</v>
      </c>
      <c r="R1926" s="17">
        <f>E1926/D1926*100</f>
        <v>114.39999999999999</v>
      </c>
      <c r="S1926">
        <f>AVERAGEIF(O:O,O1926,E:E)</f>
        <v>5887.1719354838715</v>
      </c>
      <c r="T1926" t="str">
        <f t="shared" si="153"/>
        <v>music</v>
      </c>
      <c r="U1926" t="str">
        <f t="shared" si="154"/>
        <v>indie rock</v>
      </c>
    </row>
    <row r="1927" spans="1:21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tr">
        <f t="shared" si="150"/>
        <v>successful</v>
      </c>
      <c r="G1927" s="4" t="s">
        <v>8219</v>
      </c>
      <c r="H1927" s="4" t="s">
        <v>8224</v>
      </c>
      <c r="I1927" s="4" t="s">
        <v>8246</v>
      </c>
      <c r="J1927" s="4">
        <v>1381449600</v>
      </c>
      <c r="K1927" s="13">
        <f t="shared" si="151"/>
        <v>41557.833333333336</v>
      </c>
      <c r="L1927" s="4">
        <v>1379540288</v>
      </c>
      <c r="M1927" s="13">
        <f t="shared" si="152"/>
        <v>41535.734814814816</v>
      </c>
      <c r="N1927" s="4" t="b">
        <v>0</v>
      </c>
      <c r="O1927" s="4">
        <v>52</v>
      </c>
      <c r="P1927" s="4" t="b">
        <v>1</v>
      </c>
      <c r="Q1927" s="4" t="s">
        <v>8279</v>
      </c>
      <c r="R1927" s="17">
        <f>E1927/D1927*100</f>
        <v>110.33333333333333</v>
      </c>
      <c r="S1927">
        <f>AVERAGEIF(O:O,O1927,E:E)</f>
        <v>4562.0091666666667</v>
      </c>
      <c r="T1927" t="str">
        <f t="shared" si="153"/>
        <v>music</v>
      </c>
      <c r="U1927" t="str">
        <f t="shared" si="154"/>
        <v>indie rock</v>
      </c>
    </row>
    <row r="1928" spans="1:21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tr">
        <f t="shared" si="150"/>
        <v>successful</v>
      </c>
      <c r="G1928" s="4" t="s">
        <v>8219</v>
      </c>
      <c r="H1928" s="4" t="s">
        <v>8224</v>
      </c>
      <c r="I1928" s="4" t="s">
        <v>8246</v>
      </c>
      <c r="J1928" s="4">
        <v>1288657560</v>
      </c>
      <c r="K1928" s="13">
        <f t="shared" si="151"/>
        <v>40483.851388888892</v>
      </c>
      <c r="L1928" s="4">
        <v>1286319256</v>
      </c>
      <c r="M1928" s="13">
        <f t="shared" si="152"/>
        <v>40456.787685185183</v>
      </c>
      <c r="N1928" s="4" t="b">
        <v>0</v>
      </c>
      <c r="O1928" s="4">
        <v>107</v>
      </c>
      <c r="P1928" s="4" t="b">
        <v>1</v>
      </c>
      <c r="Q1928" s="4" t="s">
        <v>8279</v>
      </c>
      <c r="R1928" s="17">
        <f>E1928/D1928*100</f>
        <v>195.37933333333334</v>
      </c>
      <c r="S1928">
        <f>AVERAGEIF(O:O,O1928,E:E)</f>
        <v>10065.451428571429</v>
      </c>
      <c r="T1928" t="str">
        <f t="shared" si="153"/>
        <v>music</v>
      </c>
      <c r="U1928" t="str">
        <f t="shared" si="154"/>
        <v>indie rock</v>
      </c>
    </row>
    <row r="1929" spans="1:21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tr">
        <f t="shared" si="150"/>
        <v>successful</v>
      </c>
      <c r="G1929" s="4" t="s">
        <v>8219</v>
      </c>
      <c r="H1929" s="4" t="s">
        <v>8224</v>
      </c>
      <c r="I1929" s="4" t="s">
        <v>8246</v>
      </c>
      <c r="J1929" s="4">
        <v>1331182740</v>
      </c>
      <c r="K1929" s="13">
        <f t="shared" si="151"/>
        <v>40976.040972222225</v>
      </c>
      <c r="L1929" s="4">
        <v>1329856839</v>
      </c>
      <c r="M1929" s="13">
        <f t="shared" si="152"/>
        <v>40960.694895833338</v>
      </c>
      <c r="N1929" s="4" t="b">
        <v>0</v>
      </c>
      <c r="O1929" s="4">
        <v>11</v>
      </c>
      <c r="P1929" s="4" t="b">
        <v>1</v>
      </c>
      <c r="Q1929" s="4" t="s">
        <v>8279</v>
      </c>
      <c r="R1929" s="17">
        <f>E1929/D1929*100</f>
        <v>103.33333333333334</v>
      </c>
      <c r="S1929">
        <f>AVERAGEIF(O:O,O1929,E:E)</f>
        <v>1461.2</v>
      </c>
      <c r="T1929" t="str">
        <f t="shared" si="153"/>
        <v>music</v>
      </c>
      <c r="U1929" t="str">
        <f t="shared" si="154"/>
        <v>indie rock</v>
      </c>
    </row>
    <row r="1930" spans="1:21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tr">
        <f t="shared" si="150"/>
        <v>successful</v>
      </c>
      <c r="G1930" s="4" t="s">
        <v>8219</v>
      </c>
      <c r="H1930" s="4" t="s">
        <v>8224</v>
      </c>
      <c r="I1930" s="4" t="s">
        <v>8246</v>
      </c>
      <c r="J1930" s="4">
        <v>1367940794</v>
      </c>
      <c r="K1930" s="13">
        <f t="shared" si="151"/>
        <v>41401.481412037043</v>
      </c>
      <c r="L1930" s="4">
        <v>1365348794</v>
      </c>
      <c r="M1930" s="13">
        <f t="shared" si="152"/>
        <v>41371.481412037043</v>
      </c>
      <c r="N1930" s="4" t="b">
        <v>0</v>
      </c>
      <c r="O1930" s="4">
        <v>34</v>
      </c>
      <c r="P1930" s="4" t="b">
        <v>1</v>
      </c>
      <c r="Q1930" s="4" t="s">
        <v>8279</v>
      </c>
      <c r="R1930" s="17">
        <f>E1930/D1930*100</f>
        <v>103.1372549019608</v>
      </c>
      <c r="S1930">
        <f>AVERAGEIF(O:O,O1930,E:E)</f>
        <v>3216.0669696969699</v>
      </c>
      <c r="T1930" t="str">
        <f t="shared" si="153"/>
        <v>music</v>
      </c>
      <c r="U1930" t="str">
        <f t="shared" si="154"/>
        <v>indie rock</v>
      </c>
    </row>
    <row r="1931" spans="1:21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tr">
        <f t="shared" si="150"/>
        <v>successful</v>
      </c>
      <c r="G1931" s="4" t="s">
        <v>8219</v>
      </c>
      <c r="H1931" s="4" t="s">
        <v>8224</v>
      </c>
      <c r="I1931" s="4" t="s">
        <v>8246</v>
      </c>
      <c r="J1931" s="4">
        <v>1309825866</v>
      </c>
      <c r="K1931" s="13">
        <f t="shared" si="151"/>
        <v>40728.854930555557</v>
      </c>
      <c r="L1931" s="4">
        <v>1306197066</v>
      </c>
      <c r="M1931" s="13">
        <f t="shared" si="152"/>
        <v>40686.854930555557</v>
      </c>
      <c r="N1931" s="4" t="b">
        <v>0</v>
      </c>
      <c r="O1931" s="4">
        <v>75</v>
      </c>
      <c r="P1931" s="4" t="b">
        <v>1</v>
      </c>
      <c r="Q1931" s="4" t="s">
        <v>8279</v>
      </c>
      <c r="R1931" s="17">
        <f>E1931/D1931*100</f>
        <v>100.3125</v>
      </c>
      <c r="S1931">
        <f>AVERAGEIF(O:O,O1931,E:E)</f>
        <v>6039.7753846153846</v>
      </c>
      <c r="T1931" t="str">
        <f t="shared" si="153"/>
        <v>music</v>
      </c>
      <c r="U1931" t="str">
        <f t="shared" si="154"/>
        <v>indie rock</v>
      </c>
    </row>
    <row r="1932" spans="1:21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tr">
        <f t="shared" si="150"/>
        <v>successful</v>
      </c>
      <c r="G1932" s="4" t="s">
        <v>8219</v>
      </c>
      <c r="H1932" s="4" t="s">
        <v>8224</v>
      </c>
      <c r="I1932" s="4" t="s">
        <v>8246</v>
      </c>
      <c r="J1932" s="4">
        <v>1373203482</v>
      </c>
      <c r="K1932" s="13">
        <f t="shared" si="151"/>
        <v>41462.392152777778</v>
      </c>
      <c r="L1932" s="4">
        <v>1368019482</v>
      </c>
      <c r="M1932" s="13">
        <f t="shared" si="152"/>
        <v>41402.392152777778</v>
      </c>
      <c r="N1932" s="4" t="b">
        <v>0</v>
      </c>
      <c r="O1932" s="4">
        <v>26</v>
      </c>
      <c r="P1932" s="4" t="b">
        <v>1</v>
      </c>
      <c r="Q1932" s="4" t="s">
        <v>8279</v>
      </c>
      <c r="R1932" s="17">
        <f>E1932/D1932*100</f>
        <v>127</v>
      </c>
      <c r="S1932">
        <f>AVERAGEIF(O:O,O1932,E:E)</f>
        <v>2505.9714285714285</v>
      </c>
      <c r="T1932" t="str">
        <f t="shared" si="153"/>
        <v>music</v>
      </c>
      <c r="U1932" t="str">
        <f t="shared" si="154"/>
        <v>indie rock</v>
      </c>
    </row>
    <row r="1933" spans="1:21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tr">
        <f t="shared" si="150"/>
        <v>successful</v>
      </c>
      <c r="G1933" s="4" t="s">
        <v>8219</v>
      </c>
      <c r="H1933" s="4" t="s">
        <v>8224</v>
      </c>
      <c r="I1933" s="4" t="s">
        <v>8246</v>
      </c>
      <c r="J1933" s="4">
        <v>1337657400</v>
      </c>
      <c r="K1933" s="13">
        <f t="shared" si="151"/>
        <v>41050.979166666672</v>
      </c>
      <c r="L1933" s="4">
        <v>1336512309</v>
      </c>
      <c r="M1933" s="13">
        <f t="shared" si="152"/>
        <v>41037.725798611114</v>
      </c>
      <c r="N1933" s="4" t="b">
        <v>0</v>
      </c>
      <c r="O1933" s="4">
        <v>50</v>
      </c>
      <c r="P1933" s="4" t="b">
        <v>1</v>
      </c>
      <c r="Q1933" s="4" t="s">
        <v>8279</v>
      </c>
      <c r="R1933" s="17">
        <f>E1933/D1933*100</f>
        <v>120.601</v>
      </c>
      <c r="S1933">
        <f>AVERAGEIF(O:O,O1933,E:E)</f>
        <v>3773.9390909090912</v>
      </c>
      <c r="T1933" t="str">
        <f t="shared" si="153"/>
        <v>music</v>
      </c>
      <c r="U1933" t="str">
        <f t="shared" si="154"/>
        <v>indie rock</v>
      </c>
    </row>
    <row r="1934" spans="1:21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tr">
        <f t="shared" si="150"/>
        <v>successful</v>
      </c>
      <c r="G1934" s="4" t="s">
        <v>8219</v>
      </c>
      <c r="H1934" s="4" t="s">
        <v>8224</v>
      </c>
      <c r="I1934" s="4" t="s">
        <v>8246</v>
      </c>
      <c r="J1934" s="4">
        <v>1327433173</v>
      </c>
      <c r="K1934" s="13">
        <f t="shared" si="151"/>
        <v>40932.643206018518</v>
      </c>
      <c r="L1934" s="4">
        <v>1325618773</v>
      </c>
      <c r="M1934" s="13">
        <f t="shared" si="152"/>
        <v>40911.643206018518</v>
      </c>
      <c r="N1934" s="4" t="b">
        <v>0</v>
      </c>
      <c r="O1934" s="4">
        <v>80</v>
      </c>
      <c r="P1934" s="4" t="b">
        <v>1</v>
      </c>
      <c r="Q1934" s="4" t="s">
        <v>8279</v>
      </c>
      <c r="R1934" s="17">
        <f>E1934/D1934*100</f>
        <v>106.99047619047619</v>
      </c>
      <c r="S1934">
        <f>AVERAGEIF(O:O,O1934,E:E)</f>
        <v>7609</v>
      </c>
      <c r="T1934" t="str">
        <f t="shared" si="153"/>
        <v>music</v>
      </c>
      <c r="U1934" t="str">
        <f t="shared" si="154"/>
        <v>indie rock</v>
      </c>
    </row>
    <row r="1935" spans="1:21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tr">
        <f t="shared" si="150"/>
        <v>successful</v>
      </c>
      <c r="G1935" s="4" t="s">
        <v>8219</v>
      </c>
      <c r="H1935" s="4" t="s">
        <v>8224</v>
      </c>
      <c r="I1935" s="4" t="s">
        <v>8246</v>
      </c>
      <c r="J1935" s="4">
        <v>1411787307</v>
      </c>
      <c r="K1935" s="13">
        <f t="shared" si="151"/>
        <v>41908.964201388888</v>
      </c>
      <c r="L1935" s="4">
        <v>1409195307</v>
      </c>
      <c r="M1935" s="13">
        <f t="shared" si="152"/>
        <v>41878.964201388888</v>
      </c>
      <c r="N1935" s="4" t="b">
        <v>0</v>
      </c>
      <c r="O1935" s="4">
        <v>110</v>
      </c>
      <c r="P1935" s="4" t="b">
        <v>1</v>
      </c>
      <c r="Q1935" s="4" t="s">
        <v>8279</v>
      </c>
      <c r="R1935" s="17">
        <f>E1935/D1935*100</f>
        <v>172.43333333333334</v>
      </c>
      <c r="S1935">
        <f>AVERAGEIF(O:O,O1935,E:E)</f>
        <v>17279.599999999999</v>
      </c>
      <c r="T1935" t="str">
        <f t="shared" si="153"/>
        <v>music</v>
      </c>
      <c r="U1935" t="str">
        <f t="shared" si="154"/>
        <v>indie rock</v>
      </c>
    </row>
    <row r="1936" spans="1:21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tr">
        <f t="shared" si="150"/>
        <v>successful</v>
      </c>
      <c r="G1936" s="4" t="s">
        <v>8219</v>
      </c>
      <c r="H1936" s="4" t="s">
        <v>8224</v>
      </c>
      <c r="I1936" s="4" t="s">
        <v>8246</v>
      </c>
      <c r="J1936" s="4">
        <v>1324789200</v>
      </c>
      <c r="K1936" s="13">
        <f t="shared" si="151"/>
        <v>40902.041666666672</v>
      </c>
      <c r="L1936" s="4">
        <v>1321649321</v>
      </c>
      <c r="M1936" s="13">
        <f t="shared" si="152"/>
        <v>40865.700474537043</v>
      </c>
      <c r="N1936" s="4" t="b">
        <v>0</v>
      </c>
      <c r="O1936" s="4">
        <v>77</v>
      </c>
      <c r="P1936" s="4" t="b">
        <v>1</v>
      </c>
      <c r="Q1936" s="4" t="s">
        <v>8279</v>
      </c>
      <c r="R1936" s="17">
        <f>E1936/D1936*100</f>
        <v>123.61999999999999</v>
      </c>
      <c r="S1936">
        <f>AVERAGEIF(O:O,O1936,E:E)</f>
        <v>6230.9337500000001</v>
      </c>
      <c r="T1936" t="str">
        <f t="shared" si="153"/>
        <v>music</v>
      </c>
      <c r="U1936" t="str">
        <f t="shared" si="154"/>
        <v>indie rock</v>
      </c>
    </row>
    <row r="1937" spans="1:21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tr">
        <f t="shared" si="150"/>
        <v>successful</v>
      </c>
      <c r="G1937" s="4" t="s">
        <v>8219</v>
      </c>
      <c r="H1937" s="4" t="s">
        <v>8224</v>
      </c>
      <c r="I1937" s="4" t="s">
        <v>8246</v>
      </c>
      <c r="J1937" s="4">
        <v>1403326740</v>
      </c>
      <c r="K1937" s="13">
        <f t="shared" si="151"/>
        <v>41811.040972222225</v>
      </c>
      <c r="L1937" s="4">
        <v>1400106171</v>
      </c>
      <c r="M1937" s="13">
        <f t="shared" si="152"/>
        <v>41773.765868055561</v>
      </c>
      <c r="N1937" s="4" t="b">
        <v>0</v>
      </c>
      <c r="O1937" s="4">
        <v>50</v>
      </c>
      <c r="P1937" s="4" t="b">
        <v>1</v>
      </c>
      <c r="Q1937" s="4" t="s">
        <v>8279</v>
      </c>
      <c r="R1937" s="17">
        <f>E1937/D1937*100</f>
        <v>108.4</v>
      </c>
      <c r="S1937">
        <f>AVERAGEIF(O:O,O1937,E:E)</f>
        <v>3773.9390909090912</v>
      </c>
      <c r="T1937" t="str">
        <f t="shared" si="153"/>
        <v>music</v>
      </c>
      <c r="U1937" t="str">
        <f t="shared" si="154"/>
        <v>indie rock</v>
      </c>
    </row>
    <row r="1938" spans="1:21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tr">
        <f t="shared" si="150"/>
        <v>successful</v>
      </c>
      <c r="G1938" s="4" t="s">
        <v>8219</v>
      </c>
      <c r="H1938" s="4" t="s">
        <v>8224</v>
      </c>
      <c r="I1938" s="4" t="s">
        <v>8246</v>
      </c>
      <c r="J1938" s="4">
        <v>1323151140</v>
      </c>
      <c r="K1938" s="13">
        <f t="shared" si="151"/>
        <v>40883.082638888889</v>
      </c>
      <c r="L1938" s="4">
        <v>1320528070</v>
      </c>
      <c r="M1938" s="13">
        <f t="shared" si="152"/>
        <v>40852.723032407412</v>
      </c>
      <c r="N1938" s="4" t="b">
        <v>0</v>
      </c>
      <c r="O1938" s="4">
        <v>145</v>
      </c>
      <c r="P1938" s="4" t="b">
        <v>1</v>
      </c>
      <c r="Q1938" s="4" t="s">
        <v>8279</v>
      </c>
      <c r="R1938" s="17">
        <f>E1938/D1938*100</f>
        <v>116.52013333333333</v>
      </c>
      <c r="S1938">
        <f>AVERAGEIF(O:O,O1938,E:E)</f>
        <v>9579.126666666667</v>
      </c>
      <c r="T1938" t="str">
        <f t="shared" si="153"/>
        <v>music</v>
      </c>
      <c r="U1938" t="str">
        <f t="shared" si="154"/>
        <v>indie rock</v>
      </c>
    </row>
    <row r="1939" spans="1:21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tr">
        <f t="shared" si="150"/>
        <v>successful</v>
      </c>
      <c r="G1939" s="4" t="s">
        <v>8219</v>
      </c>
      <c r="H1939" s="4" t="s">
        <v>8224</v>
      </c>
      <c r="I1939" s="4" t="s">
        <v>8246</v>
      </c>
      <c r="J1939" s="4">
        <v>1339732740</v>
      </c>
      <c r="K1939" s="13">
        <f t="shared" si="151"/>
        <v>41074.999305555561</v>
      </c>
      <c r="L1939" s="4">
        <v>1338346281</v>
      </c>
      <c r="M1939" s="13">
        <f t="shared" si="152"/>
        <v>41058.952326388891</v>
      </c>
      <c r="N1939" s="4" t="b">
        <v>0</v>
      </c>
      <c r="O1939" s="4">
        <v>29</v>
      </c>
      <c r="P1939" s="4" t="b">
        <v>1</v>
      </c>
      <c r="Q1939" s="4" t="s">
        <v>8279</v>
      </c>
      <c r="R1939" s="17">
        <f>E1939/D1939*100</f>
        <v>187.245</v>
      </c>
      <c r="S1939">
        <f>AVERAGEIF(O:O,O1939,E:E)</f>
        <v>2554.6396296296298</v>
      </c>
      <c r="T1939" t="str">
        <f t="shared" si="153"/>
        <v>music</v>
      </c>
      <c r="U1939" t="str">
        <f t="shared" si="154"/>
        <v>indie rock</v>
      </c>
    </row>
    <row r="1940" spans="1:21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tr">
        <f t="shared" si="150"/>
        <v>successful</v>
      </c>
      <c r="G1940" s="4" t="s">
        <v>8219</v>
      </c>
      <c r="H1940" s="4" t="s">
        <v>8224</v>
      </c>
      <c r="I1940" s="4" t="s">
        <v>8246</v>
      </c>
      <c r="J1940" s="4">
        <v>1372741200</v>
      </c>
      <c r="K1940" s="13">
        <f t="shared" si="151"/>
        <v>41457.041666666672</v>
      </c>
      <c r="L1940" s="4">
        <v>1370067231</v>
      </c>
      <c r="M1940" s="13">
        <f t="shared" si="152"/>
        <v>41426.092951388891</v>
      </c>
      <c r="N1940" s="4" t="b">
        <v>0</v>
      </c>
      <c r="O1940" s="4">
        <v>114</v>
      </c>
      <c r="P1940" s="4" t="b">
        <v>1</v>
      </c>
      <c r="Q1940" s="4" t="s">
        <v>8279</v>
      </c>
      <c r="R1940" s="17">
        <f>E1940/D1940*100</f>
        <v>115.93333333333334</v>
      </c>
      <c r="S1940">
        <f>AVERAGEIF(O:O,O1940,E:E)</f>
        <v>8245</v>
      </c>
      <c r="T1940" t="str">
        <f t="shared" si="153"/>
        <v>music</v>
      </c>
      <c r="U1940" t="str">
        <f t="shared" si="154"/>
        <v>indie rock</v>
      </c>
    </row>
    <row r="1941" spans="1:21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tr">
        <f t="shared" si="150"/>
        <v>successful</v>
      </c>
      <c r="G1941" s="4" t="s">
        <v>8219</v>
      </c>
      <c r="H1941" s="4" t="s">
        <v>8224</v>
      </c>
      <c r="I1941" s="4" t="s">
        <v>8246</v>
      </c>
      <c r="J1941" s="4">
        <v>1362955108</v>
      </c>
      <c r="K1941" s="13">
        <f t="shared" si="151"/>
        <v>41343.776712962965</v>
      </c>
      <c r="L1941" s="4">
        <v>1360366708</v>
      </c>
      <c r="M1941" s="13">
        <f t="shared" si="152"/>
        <v>41313.818379629629</v>
      </c>
      <c r="N1941" s="4" t="b">
        <v>0</v>
      </c>
      <c r="O1941" s="4">
        <v>96</v>
      </c>
      <c r="P1941" s="4" t="b">
        <v>1</v>
      </c>
      <c r="Q1941" s="4" t="s">
        <v>8279</v>
      </c>
      <c r="R1941" s="17">
        <f>E1941/D1941*100</f>
        <v>110.7</v>
      </c>
      <c r="S1941">
        <f>AVERAGEIF(O:O,O1941,E:E)</f>
        <v>9172.2071428571417</v>
      </c>
      <c r="T1941" t="str">
        <f t="shared" si="153"/>
        <v>music</v>
      </c>
      <c r="U1941" t="str">
        <f t="shared" si="154"/>
        <v>indie rock</v>
      </c>
    </row>
    <row r="1942" spans="1:21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tr">
        <f t="shared" si="150"/>
        <v>successful</v>
      </c>
      <c r="G1942" s="4" t="s">
        <v>8219</v>
      </c>
      <c r="H1942" s="4" t="s">
        <v>8224</v>
      </c>
      <c r="I1942" s="4" t="s">
        <v>8246</v>
      </c>
      <c r="J1942" s="4">
        <v>1308110340</v>
      </c>
      <c r="K1942" s="13">
        <f t="shared" si="151"/>
        <v>40708.999305555561</v>
      </c>
      <c r="L1942" s="4">
        <v>1304770233</v>
      </c>
      <c r="M1942" s="13">
        <f t="shared" si="152"/>
        <v>40670.340659722227</v>
      </c>
      <c r="N1942" s="4" t="b">
        <v>0</v>
      </c>
      <c r="O1942" s="4">
        <v>31</v>
      </c>
      <c r="P1942" s="4" t="b">
        <v>1</v>
      </c>
      <c r="Q1942" s="4" t="s">
        <v>8279</v>
      </c>
      <c r="R1942" s="17">
        <f>E1942/D1942*100</f>
        <v>170.92307692307693</v>
      </c>
      <c r="S1942">
        <f>AVERAGEIF(O:O,O1942,E:E)</f>
        <v>2489.3351851851853</v>
      </c>
      <c r="T1942" t="str">
        <f t="shared" si="153"/>
        <v>music</v>
      </c>
      <c r="U1942" t="str">
        <f t="shared" si="154"/>
        <v>indie rock</v>
      </c>
    </row>
    <row r="1943" spans="1:21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tr">
        <f t="shared" si="150"/>
        <v>successful</v>
      </c>
      <c r="G1943" s="4" t="s">
        <v>8219</v>
      </c>
      <c r="H1943" s="4" t="s">
        <v>8224</v>
      </c>
      <c r="I1943" s="4" t="s">
        <v>8246</v>
      </c>
      <c r="J1943" s="4">
        <v>1400137131</v>
      </c>
      <c r="K1943" s="13">
        <f t="shared" si="151"/>
        <v>41774.124201388891</v>
      </c>
      <c r="L1943" s="4">
        <v>1397545131</v>
      </c>
      <c r="M1943" s="13">
        <f t="shared" si="152"/>
        <v>41744.124201388891</v>
      </c>
      <c r="N1943" s="4" t="b">
        <v>1</v>
      </c>
      <c r="O1943" s="4">
        <v>4883</v>
      </c>
      <c r="P1943" s="4" t="b">
        <v>1</v>
      </c>
      <c r="Q1943" s="4" t="s">
        <v>8295</v>
      </c>
      <c r="R1943" s="17">
        <f>E1943/D1943*100</f>
        <v>126.11835600000001</v>
      </c>
      <c r="S1943">
        <f>AVERAGEIF(O:O,O1943,E:E)</f>
        <v>315295.89</v>
      </c>
      <c r="T1943" t="str">
        <f t="shared" si="153"/>
        <v>technology</v>
      </c>
      <c r="U1943" t="str">
        <f t="shared" si="154"/>
        <v>hardware</v>
      </c>
    </row>
    <row r="1944" spans="1:21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tr">
        <f t="shared" si="150"/>
        <v>successful</v>
      </c>
      <c r="G1944" s="4" t="s">
        <v>8219</v>
      </c>
      <c r="H1944" s="4" t="s">
        <v>8224</v>
      </c>
      <c r="I1944" s="4" t="s">
        <v>8246</v>
      </c>
      <c r="J1944" s="4">
        <v>1309809140</v>
      </c>
      <c r="K1944" s="13">
        <f t="shared" si="151"/>
        <v>40728.661342592597</v>
      </c>
      <c r="L1944" s="4">
        <v>1302033140</v>
      </c>
      <c r="M1944" s="13">
        <f t="shared" si="152"/>
        <v>40638.661342592597</v>
      </c>
      <c r="N1944" s="4" t="b">
        <v>1</v>
      </c>
      <c r="O1944" s="4">
        <v>95</v>
      </c>
      <c r="P1944" s="4" t="b">
        <v>1</v>
      </c>
      <c r="Q1944" s="4" t="s">
        <v>8295</v>
      </c>
      <c r="R1944" s="17">
        <f>E1944/D1944*100</f>
        <v>138.44033333333334</v>
      </c>
      <c r="S1944">
        <f>AVERAGEIF(O:O,O1944,E:E)</f>
        <v>10819.427777777779</v>
      </c>
      <c r="T1944" t="str">
        <f t="shared" si="153"/>
        <v>technology</v>
      </c>
      <c r="U1944" t="str">
        <f t="shared" si="154"/>
        <v>hardware</v>
      </c>
    </row>
    <row r="1945" spans="1:21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tr">
        <f t="shared" si="150"/>
        <v>successful</v>
      </c>
      <c r="G1945" s="4" t="s">
        <v>8219</v>
      </c>
      <c r="H1945" s="4" t="s">
        <v>8224</v>
      </c>
      <c r="I1945" s="4" t="s">
        <v>8246</v>
      </c>
      <c r="J1945" s="4">
        <v>1470896916</v>
      </c>
      <c r="K1945" s="13">
        <f t="shared" si="151"/>
        <v>42593.103194444448</v>
      </c>
      <c r="L1945" s="4">
        <v>1467008916</v>
      </c>
      <c r="M1945" s="13">
        <f t="shared" si="152"/>
        <v>42548.103194444448</v>
      </c>
      <c r="N1945" s="4" t="b">
        <v>1</v>
      </c>
      <c r="O1945" s="4">
        <v>2478</v>
      </c>
      <c r="P1945" s="4" t="b">
        <v>1</v>
      </c>
      <c r="Q1945" s="4" t="s">
        <v>8295</v>
      </c>
      <c r="R1945" s="17">
        <f>E1945/D1945*100</f>
        <v>1705.2499999999998</v>
      </c>
      <c r="S1945">
        <f>AVERAGEIF(O:O,O1945,E:E)</f>
        <v>170525</v>
      </c>
      <c r="T1945" t="str">
        <f t="shared" si="153"/>
        <v>technology</v>
      </c>
      <c r="U1945" t="str">
        <f t="shared" si="154"/>
        <v>hardware</v>
      </c>
    </row>
    <row r="1946" spans="1:21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tr">
        <f t="shared" si="150"/>
        <v>successful</v>
      </c>
      <c r="G1946" s="4" t="s">
        <v>8219</v>
      </c>
      <c r="H1946" s="4" t="s">
        <v>8224</v>
      </c>
      <c r="I1946" s="4" t="s">
        <v>8246</v>
      </c>
      <c r="J1946" s="4">
        <v>1398952890</v>
      </c>
      <c r="K1946" s="13">
        <f t="shared" si="151"/>
        <v>41760.417708333334</v>
      </c>
      <c r="L1946" s="4">
        <v>1396360890</v>
      </c>
      <c r="M1946" s="13">
        <f t="shared" si="152"/>
        <v>41730.417708333334</v>
      </c>
      <c r="N1946" s="4" t="b">
        <v>1</v>
      </c>
      <c r="O1946" s="4">
        <v>1789</v>
      </c>
      <c r="P1946" s="4" t="b">
        <v>1</v>
      </c>
      <c r="Q1946" s="4" t="s">
        <v>8295</v>
      </c>
      <c r="R1946" s="17">
        <f>E1946/D1946*100</f>
        <v>788.05550000000005</v>
      </c>
      <c r="S1946">
        <f>AVERAGEIF(O:O,O1946,E:E)</f>
        <v>315222.2</v>
      </c>
      <c r="T1946" t="str">
        <f t="shared" si="153"/>
        <v>technology</v>
      </c>
      <c r="U1946" t="str">
        <f t="shared" si="154"/>
        <v>hardware</v>
      </c>
    </row>
    <row r="1947" spans="1:21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tr">
        <f t="shared" si="150"/>
        <v>successful</v>
      </c>
      <c r="G1947" s="4" t="s">
        <v>8219</v>
      </c>
      <c r="H1947" s="4" t="s">
        <v>8227</v>
      </c>
      <c r="I1947" s="4" t="s">
        <v>8249</v>
      </c>
      <c r="J1947" s="4">
        <v>1436680958</v>
      </c>
      <c r="K1947" s="13">
        <f t="shared" si="151"/>
        <v>42197.085162037045</v>
      </c>
      <c r="L1947" s="4">
        <v>1433224958</v>
      </c>
      <c r="M1947" s="13">
        <f t="shared" si="152"/>
        <v>42157.085162037045</v>
      </c>
      <c r="N1947" s="4" t="b">
        <v>1</v>
      </c>
      <c r="O1947" s="4">
        <v>680</v>
      </c>
      <c r="P1947" s="4" t="b">
        <v>1</v>
      </c>
      <c r="Q1947" s="4" t="s">
        <v>8295</v>
      </c>
      <c r="R1947" s="17">
        <f>E1947/D1947*100</f>
        <v>348.01799999999997</v>
      </c>
      <c r="S1947">
        <f>AVERAGEIF(O:O,O1947,E:E)</f>
        <v>181528.5</v>
      </c>
      <c r="T1947" t="str">
        <f t="shared" si="153"/>
        <v>technology</v>
      </c>
      <c r="U1947" t="str">
        <f t="shared" si="154"/>
        <v>hardware</v>
      </c>
    </row>
    <row r="1948" spans="1:21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tr">
        <f t="shared" si="150"/>
        <v>successful</v>
      </c>
      <c r="G1948" s="4" t="s">
        <v>8219</v>
      </c>
      <c r="H1948" s="4" t="s">
        <v>8224</v>
      </c>
      <c r="I1948" s="4" t="s">
        <v>8246</v>
      </c>
      <c r="J1948" s="4">
        <v>1397961361</v>
      </c>
      <c r="K1948" s="13">
        <f t="shared" si="151"/>
        <v>41748.941678240742</v>
      </c>
      <c r="L1948" s="4">
        <v>1392780961</v>
      </c>
      <c r="M1948" s="13">
        <f t="shared" si="152"/>
        <v>41688.983344907407</v>
      </c>
      <c r="N1948" s="4" t="b">
        <v>1</v>
      </c>
      <c r="O1948" s="4">
        <v>70</v>
      </c>
      <c r="P1948" s="4" t="b">
        <v>1</v>
      </c>
      <c r="Q1948" s="4" t="s">
        <v>8295</v>
      </c>
      <c r="R1948" s="17">
        <f>E1948/D1948*100</f>
        <v>149.74666666666667</v>
      </c>
      <c r="S1948">
        <f>AVERAGEIF(O:O,O1948,E:E)</f>
        <v>15630.539500000003</v>
      </c>
      <c r="T1948" t="str">
        <f t="shared" si="153"/>
        <v>technology</v>
      </c>
      <c r="U1948" t="str">
        <f t="shared" si="154"/>
        <v>hardware</v>
      </c>
    </row>
    <row r="1949" spans="1:21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tr">
        <f t="shared" si="150"/>
        <v>successful</v>
      </c>
      <c r="G1949" s="4" t="s">
        <v>8219</v>
      </c>
      <c r="H1949" s="4" t="s">
        <v>8224</v>
      </c>
      <c r="I1949" s="4" t="s">
        <v>8246</v>
      </c>
      <c r="J1949" s="4">
        <v>1258955940</v>
      </c>
      <c r="K1949" s="13">
        <f t="shared" si="151"/>
        <v>40140.082638888889</v>
      </c>
      <c r="L1949" s="4">
        <v>1255730520</v>
      </c>
      <c r="M1949" s="13">
        <f t="shared" si="152"/>
        <v>40102.751388888893</v>
      </c>
      <c r="N1949" s="4" t="b">
        <v>1</v>
      </c>
      <c r="O1949" s="4">
        <v>23</v>
      </c>
      <c r="P1949" s="4" t="b">
        <v>1</v>
      </c>
      <c r="Q1949" s="4" t="s">
        <v>8295</v>
      </c>
      <c r="R1949" s="17">
        <f>E1949/D1949*100</f>
        <v>100.63375000000001</v>
      </c>
      <c r="S1949">
        <f>AVERAGEIF(O:O,O1949,E:E)</f>
        <v>2210.1433333333334</v>
      </c>
      <c r="T1949" t="str">
        <f t="shared" si="153"/>
        <v>technology</v>
      </c>
      <c r="U1949" t="str">
        <f t="shared" si="154"/>
        <v>hardware</v>
      </c>
    </row>
    <row r="1950" spans="1:21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tr">
        <f t="shared" si="150"/>
        <v>successful</v>
      </c>
      <c r="G1950" s="4" t="s">
        <v>8219</v>
      </c>
      <c r="H1950" s="4" t="s">
        <v>8224</v>
      </c>
      <c r="I1950" s="4" t="s">
        <v>8246</v>
      </c>
      <c r="J1950" s="4">
        <v>1465232520</v>
      </c>
      <c r="K1950" s="13">
        <f t="shared" si="151"/>
        <v>42527.543055555558</v>
      </c>
      <c r="L1950" s="4">
        <v>1460557809</v>
      </c>
      <c r="M1950" s="13">
        <f t="shared" si="152"/>
        <v>42473.437604166669</v>
      </c>
      <c r="N1950" s="4" t="b">
        <v>1</v>
      </c>
      <c r="O1950" s="4">
        <v>4245</v>
      </c>
      <c r="P1950" s="4" t="b">
        <v>1</v>
      </c>
      <c r="Q1950" s="4" t="s">
        <v>8295</v>
      </c>
      <c r="R1950" s="17">
        <f>E1950/D1950*100</f>
        <v>800.21100000000001</v>
      </c>
      <c r="S1950">
        <f>AVERAGEIF(O:O,O1950,E:E)</f>
        <v>800211</v>
      </c>
      <c r="T1950" t="str">
        <f t="shared" si="153"/>
        <v>technology</v>
      </c>
      <c r="U1950" t="str">
        <f t="shared" si="154"/>
        <v>hardware</v>
      </c>
    </row>
    <row r="1951" spans="1:21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tr">
        <f t="shared" si="150"/>
        <v>successful</v>
      </c>
      <c r="G1951" s="4" t="s">
        <v>8219</v>
      </c>
      <c r="H1951" s="4" t="s">
        <v>8225</v>
      </c>
      <c r="I1951" s="4" t="s">
        <v>8247</v>
      </c>
      <c r="J1951" s="4">
        <v>1404986951</v>
      </c>
      <c r="K1951" s="13">
        <f t="shared" si="151"/>
        <v>41830.256377314814</v>
      </c>
      <c r="L1951" s="4">
        <v>1402394951</v>
      </c>
      <c r="M1951" s="13">
        <f t="shared" si="152"/>
        <v>41800.256377314814</v>
      </c>
      <c r="N1951" s="4" t="b">
        <v>1</v>
      </c>
      <c r="O1951" s="4">
        <v>943</v>
      </c>
      <c r="P1951" s="4" t="b">
        <v>1</v>
      </c>
      <c r="Q1951" s="4" t="s">
        <v>8295</v>
      </c>
      <c r="R1951" s="17">
        <f>E1951/D1951*100</f>
        <v>106.00260000000002</v>
      </c>
      <c r="S1951">
        <f>AVERAGEIF(O:O,O1951,E:E)</f>
        <v>53001.3</v>
      </c>
      <c r="T1951" t="str">
        <f t="shared" si="153"/>
        <v>technology</v>
      </c>
      <c r="U1951" t="str">
        <f t="shared" si="154"/>
        <v>hardware</v>
      </c>
    </row>
    <row r="1952" spans="1:21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tr">
        <f t="shared" si="150"/>
        <v>successful</v>
      </c>
      <c r="G1952" s="4" t="s">
        <v>8219</v>
      </c>
      <c r="H1952" s="4" t="s">
        <v>8224</v>
      </c>
      <c r="I1952" s="4" t="s">
        <v>8246</v>
      </c>
      <c r="J1952" s="4">
        <v>1303446073</v>
      </c>
      <c r="K1952" s="13">
        <f t="shared" si="151"/>
        <v>40655.014733796299</v>
      </c>
      <c r="L1952" s="4">
        <v>1300767673</v>
      </c>
      <c r="M1952" s="13">
        <f t="shared" si="152"/>
        <v>40624.014733796299</v>
      </c>
      <c r="N1952" s="4" t="b">
        <v>1</v>
      </c>
      <c r="O1952" s="4">
        <v>1876</v>
      </c>
      <c r="P1952" s="4" t="b">
        <v>1</v>
      </c>
      <c r="Q1952" s="4" t="s">
        <v>8295</v>
      </c>
      <c r="R1952" s="17">
        <f>E1952/D1952*100</f>
        <v>200.51866666666669</v>
      </c>
      <c r="S1952">
        <f>AVERAGEIF(O:O,O1952,E:E)</f>
        <v>96248.960000000006</v>
      </c>
      <c r="T1952" t="str">
        <f t="shared" si="153"/>
        <v>technology</v>
      </c>
      <c r="U1952" t="str">
        <f t="shared" si="154"/>
        <v>hardware</v>
      </c>
    </row>
    <row r="1953" spans="1:21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tr">
        <f t="shared" si="150"/>
        <v>successful</v>
      </c>
      <c r="G1953" s="4" t="s">
        <v>8219</v>
      </c>
      <c r="H1953" s="4" t="s">
        <v>8224</v>
      </c>
      <c r="I1953" s="4" t="s">
        <v>8246</v>
      </c>
      <c r="J1953" s="4">
        <v>1478516737</v>
      </c>
      <c r="K1953" s="13">
        <f t="shared" si="151"/>
        <v>42681.295567129629</v>
      </c>
      <c r="L1953" s="4">
        <v>1475921137</v>
      </c>
      <c r="M1953" s="13">
        <f t="shared" si="152"/>
        <v>42651.253900462965</v>
      </c>
      <c r="N1953" s="4" t="b">
        <v>1</v>
      </c>
      <c r="O1953" s="4">
        <v>834</v>
      </c>
      <c r="P1953" s="4" t="b">
        <v>1</v>
      </c>
      <c r="Q1953" s="4" t="s">
        <v>8295</v>
      </c>
      <c r="R1953" s="17">
        <f>E1953/D1953*100</f>
        <v>212.44399999999999</v>
      </c>
      <c r="S1953">
        <f>AVERAGEIF(O:O,O1953,E:E)</f>
        <v>106222</v>
      </c>
      <c r="T1953" t="str">
        <f t="shared" si="153"/>
        <v>technology</v>
      </c>
      <c r="U1953" t="str">
        <f t="shared" si="154"/>
        <v>hardware</v>
      </c>
    </row>
    <row r="1954" spans="1:21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tr">
        <f t="shared" si="150"/>
        <v>successful</v>
      </c>
      <c r="G1954" s="4" t="s">
        <v>8219</v>
      </c>
      <c r="H1954" s="4" t="s">
        <v>8229</v>
      </c>
      <c r="I1954" s="4" t="s">
        <v>8251</v>
      </c>
      <c r="J1954" s="4">
        <v>1381934015</v>
      </c>
      <c r="K1954" s="13">
        <f t="shared" si="151"/>
        <v>41563.439988425926</v>
      </c>
      <c r="L1954" s="4">
        <v>1378737215</v>
      </c>
      <c r="M1954" s="13">
        <f t="shared" si="152"/>
        <v>41526.439988425926</v>
      </c>
      <c r="N1954" s="4" t="b">
        <v>1</v>
      </c>
      <c r="O1954" s="4">
        <v>682</v>
      </c>
      <c r="P1954" s="4" t="b">
        <v>1</v>
      </c>
      <c r="Q1954" s="4" t="s">
        <v>8295</v>
      </c>
      <c r="R1954" s="17">
        <f>E1954/D1954*100</f>
        <v>198.47237142857145</v>
      </c>
      <c r="S1954">
        <f>AVERAGEIF(O:O,O1954,E:E)</f>
        <v>57722.17</v>
      </c>
      <c r="T1954" t="str">
        <f t="shared" si="153"/>
        <v>technology</v>
      </c>
      <c r="U1954" t="str">
        <f t="shared" si="154"/>
        <v>hardware</v>
      </c>
    </row>
    <row r="1955" spans="1:21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tr">
        <f t="shared" si="150"/>
        <v>successful</v>
      </c>
      <c r="G1955" s="4" t="s">
        <v>8219</v>
      </c>
      <c r="H1955" s="4" t="s">
        <v>8224</v>
      </c>
      <c r="I1955" s="4" t="s">
        <v>8246</v>
      </c>
      <c r="J1955" s="4">
        <v>1330657200</v>
      </c>
      <c r="K1955" s="13">
        <f t="shared" si="151"/>
        <v>40969.958333333336</v>
      </c>
      <c r="L1955" s="4">
        <v>1328158065</v>
      </c>
      <c r="M1955" s="13">
        <f t="shared" si="152"/>
        <v>40941.033159722225</v>
      </c>
      <c r="N1955" s="4" t="b">
        <v>1</v>
      </c>
      <c r="O1955" s="4">
        <v>147</v>
      </c>
      <c r="P1955" s="4" t="b">
        <v>1</v>
      </c>
      <c r="Q1955" s="4" t="s">
        <v>8295</v>
      </c>
      <c r="R1955" s="17">
        <f>E1955/D1955*100</f>
        <v>225.94666666666666</v>
      </c>
      <c r="S1955">
        <f>AVERAGEIF(O:O,O1955,E:E)</f>
        <v>14220.75375</v>
      </c>
      <c r="T1955" t="str">
        <f t="shared" si="153"/>
        <v>technology</v>
      </c>
      <c r="U1955" t="str">
        <f t="shared" si="154"/>
        <v>hardware</v>
      </c>
    </row>
    <row r="1956" spans="1:21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tr">
        <f t="shared" si="150"/>
        <v>successful</v>
      </c>
      <c r="G1956" s="4" t="s">
        <v>8219</v>
      </c>
      <c r="H1956" s="4" t="s">
        <v>8224</v>
      </c>
      <c r="I1956" s="4" t="s">
        <v>8246</v>
      </c>
      <c r="J1956" s="4">
        <v>1457758800</v>
      </c>
      <c r="K1956" s="13">
        <f t="shared" si="151"/>
        <v>42441.041666666664</v>
      </c>
      <c r="L1956" s="4">
        <v>1453730176</v>
      </c>
      <c r="M1956" s="13">
        <f t="shared" si="152"/>
        <v>42394.414074074077</v>
      </c>
      <c r="N1956" s="4" t="b">
        <v>1</v>
      </c>
      <c r="O1956" s="4">
        <v>415</v>
      </c>
      <c r="P1956" s="4" t="b">
        <v>1</v>
      </c>
      <c r="Q1956" s="4" t="s">
        <v>8295</v>
      </c>
      <c r="R1956" s="17">
        <f>E1956/D1956*100</f>
        <v>698.94800000000009</v>
      </c>
      <c r="S1956">
        <f>AVERAGEIF(O:O,O1956,E:E)</f>
        <v>195034</v>
      </c>
      <c r="T1956" t="str">
        <f t="shared" si="153"/>
        <v>technology</v>
      </c>
      <c r="U1956" t="str">
        <f t="shared" si="154"/>
        <v>hardware</v>
      </c>
    </row>
    <row r="1957" spans="1:21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tr">
        <f t="shared" si="150"/>
        <v>successful</v>
      </c>
      <c r="G1957" s="4" t="s">
        <v>8219</v>
      </c>
      <c r="H1957" s="4" t="s">
        <v>8224</v>
      </c>
      <c r="I1957" s="4" t="s">
        <v>8246</v>
      </c>
      <c r="J1957" s="4">
        <v>1337799600</v>
      </c>
      <c r="K1957" s="13">
        <f t="shared" si="151"/>
        <v>41052.625</v>
      </c>
      <c r="L1957" s="4">
        <v>1334989881</v>
      </c>
      <c r="M1957" s="13">
        <f t="shared" si="152"/>
        <v>41020.105104166672</v>
      </c>
      <c r="N1957" s="4" t="b">
        <v>1</v>
      </c>
      <c r="O1957" s="4">
        <v>290</v>
      </c>
      <c r="P1957" s="4" t="b">
        <v>1</v>
      </c>
      <c r="Q1957" s="4" t="s">
        <v>8295</v>
      </c>
      <c r="R1957" s="17">
        <f>E1957/D1957*100</f>
        <v>398.59528571428569</v>
      </c>
      <c r="S1957">
        <f>AVERAGEIF(O:O,O1957,E:E)</f>
        <v>70902.006666666668</v>
      </c>
      <c r="T1957" t="str">
        <f t="shared" si="153"/>
        <v>technology</v>
      </c>
      <c r="U1957" t="str">
        <f t="shared" si="154"/>
        <v>hardware</v>
      </c>
    </row>
    <row r="1958" spans="1:21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tr">
        <f t="shared" si="150"/>
        <v>successful</v>
      </c>
      <c r="G1958" s="4" t="s">
        <v>8219</v>
      </c>
      <c r="H1958" s="4" t="s">
        <v>8224</v>
      </c>
      <c r="I1958" s="4" t="s">
        <v>8246</v>
      </c>
      <c r="J1958" s="4">
        <v>1429391405</v>
      </c>
      <c r="K1958" s="13">
        <f t="shared" si="151"/>
        <v>42112.71533564815</v>
      </c>
      <c r="L1958" s="4">
        <v>1425507005</v>
      </c>
      <c r="M1958" s="13">
        <f t="shared" si="152"/>
        <v>42067.757002314822</v>
      </c>
      <c r="N1958" s="4" t="b">
        <v>1</v>
      </c>
      <c r="O1958" s="4">
        <v>365</v>
      </c>
      <c r="P1958" s="4" t="b">
        <v>1</v>
      </c>
      <c r="Q1958" s="4" t="s">
        <v>8295</v>
      </c>
      <c r="R1958" s="17">
        <f>E1958/D1958*100</f>
        <v>294.0333333333333</v>
      </c>
      <c r="S1958">
        <f>AVERAGEIF(O:O,O1958,E:E)</f>
        <v>176420</v>
      </c>
      <c r="T1958" t="str">
        <f t="shared" si="153"/>
        <v>technology</v>
      </c>
      <c r="U1958" t="str">
        <f t="shared" si="154"/>
        <v>hardware</v>
      </c>
    </row>
    <row r="1959" spans="1:21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tr">
        <f t="shared" si="150"/>
        <v>successful</v>
      </c>
      <c r="G1959" s="4" t="s">
        <v>8219</v>
      </c>
      <c r="H1959" s="4" t="s">
        <v>8224</v>
      </c>
      <c r="I1959" s="4" t="s">
        <v>8246</v>
      </c>
      <c r="J1959" s="4">
        <v>1351304513</v>
      </c>
      <c r="K1959" s="13">
        <f t="shared" si="151"/>
        <v>41208.931863425925</v>
      </c>
      <c r="L1959" s="4">
        <v>1348712513</v>
      </c>
      <c r="M1959" s="13">
        <f t="shared" si="152"/>
        <v>41178.931863425925</v>
      </c>
      <c r="N1959" s="4" t="b">
        <v>1</v>
      </c>
      <c r="O1959" s="4">
        <v>660</v>
      </c>
      <c r="P1959" s="4" t="b">
        <v>1</v>
      </c>
      <c r="Q1959" s="4" t="s">
        <v>8295</v>
      </c>
      <c r="R1959" s="17">
        <f>E1959/D1959*100</f>
        <v>167.50470000000001</v>
      </c>
      <c r="S1959">
        <f>AVERAGEIF(O:O,O1959,E:E)</f>
        <v>50251.41</v>
      </c>
      <c r="T1959" t="str">
        <f t="shared" si="153"/>
        <v>technology</v>
      </c>
      <c r="U1959" t="str">
        <f t="shared" si="154"/>
        <v>hardware</v>
      </c>
    </row>
    <row r="1960" spans="1:21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tr">
        <f t="shared" si="150"/>
        <v>successful</v>
      </c>
      <c r="G1960" s="4" t="s">
        <v>8219</v>
      </c>
      <c r="H1960" s="4" t="s">
        <v>8224</v>
      </c>
      <c r="I1960" s="4" t="s">
        <v>8246</v>
      </c>
      <c r="J1960" s="4">
        <v>1364078561</v>
      </c>
      <c r="K1960" s="13">
        <f t="shared" si="151"/>
        <v>41356.779641203706</v>
      </c>
      <c r="L1960" s="4">
        <v>1361490161</v>
      </c>
      <c r="M1960" s="13">
        <f t="shared" si="152"/>
        <v>41326.82130787037</v>
      </c>
      <c r="N1960" s="4" t="b">
        <v>1</v>
      </c>
      <c r="O1960" s="4">
        <v>1356</v>
      </c>
      <c r="P1960" s="4" t="b">
        <v>1</v>
      </c>
      <c r="Q1960" s="4" t="s">
        <v>8295</v>
      </c>
      <c r="R1960" s="17">
        <f>E1960/D1960*100</f>
        <v>1435.5717142857143</v>
      </c>
      <c r="S1960">
        <f>AVERAGEIF(O:O,O1960,E:E)</f>
        <v>100490.02</v>
      </c>
      <c r="T1960" t="str">
        <f t="shared" si="153"/>
        <v>technology</v>
      </c>
      <c r="U1960" t="str">
        <f t="shared" si="154"/>
        <v>hardware</v>
      </c>
    </row>
    <row r="1961" spans="1:21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tr">
        <f t="shared" si="150"/>
        <v>successful</v>
      </c>
      <c r="G1961" s="4" t="s">
        <v>8219</v>
      </c>
      <c r="H1961" s="4" t="s">
        <v>8224</v>
      </c>
      <c r="I1961" s="4" t="s">
        <v>8246</v>
      </c>
      <c r="J1961" s="4">
        <v>1412121600</v>
      </c>
      <c r="K1961" s="13">
        <f t="shared" si="151"/>
        <v>41912.833333333336</v>
      </c>
      <c r="L1961" s="4">
        <v>1408565860</v>
      </c>
      <c r="M1961" s="13">
        <f t="shared" si="152"/>
        <v>41871.678935185191</v>
      </c>
      <c r="N1961" s="4" t="b">
        <v>1</v>
      </c>
      <c r="O1961" s="4">
        <v>424</v>
      </c>
      <c r="P1961" s="4" t="b">
        <v>1</v>
      </c>
      <c r="Q1961" s="4" t="s">
        <v>8295</v>
      </c>
      <c r="R1961" s="17">
        <f>E1961/D1961*100</f>
        <v>156.73439999999999</v>
      </c>
      <c r="S1961">
        <f>AVERAGEIF(O:O,O1961,E:E)</f>
        <v>15673.44</v>
      </c>
      <c r="T1961" t="str">
        <f t="shared" si="153"/>
        <v>technology</v>
      </c>
      <c r="U1961" t="str">
        <f t="shared" si="154"/>
        <v>hardware</v>
      </c>
    </row>
    <row r="1962" spans="1:21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tr">
        <f t="shared" si="150"/>
        <v>successful</v>
      </c>
      <c r="G1962" s="4" t="s">
        <v>8219</v>
      </c>
      <c r="H1962" s="4" t="s">
        <v>8235</v>
      </c>
      <c r="I1962" s="4" t="s">
        <v>8255</v>
      </c>
      <c r="J1962" s="4">
        <v>1419151341</v>
      </c>
      <c r="K1962" s="13">
        <f t="shared" si="151"/>
        <v>41994.196076388893</v>
      </c>
      <c r="L1962" s="4">
        <v>1416559341</v>
      </c>
      <c r="M1962" s="13">
        <f t="shared" si="152"/>
        <v>41964.196076388893</v>
      </c>
      <c r="N1962" s="4" t="b">
        <v>1</v>
      </c>
      <c r="O1962" s="4">
        <v>33</v>
      </c>
      <c r="P1962" s="4" t="b">
        <v>1</v>
      </c>
      <c r="Q1962" s="4" t="s">
        <v>8295</v>
      </c>
      <c r="R1962" s="17">
        <f>E1962/D1962*100</f>
        <v>117.90285714285716</v>
      </c>
      <c r="S1962">
        <f>AVERAGEIF(O:O,O1962,E:E)</f>
        <v>5887.1719354838715</v>
      </c>
      <c r="T1962" t="str">
        <f t="shared" si="153"/>
        <v>technology</v>
      </c>
      <c r="U1962" t="str">
        <f t="shared" si="154"/>
        <v>hardware</v>
      </c>
    </row>
    <row r="1963" spans="1:21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tr">
        <f t="shared" si="150"/>
        <v>successful</v>
      </c>
      <c r="G1963" s="4" t="s">
        <v>8219</v>
      </c>
      <c r="H1963" s="4" t="s">
        <v>8224</v>
      </c>
      <c r="I1963" s="4" t="s">
        <v>8246</v>
      </c>
      <c r="J1963" s="4">
        <v>1349495940</v>
      </c>
      <c r="K1963" s="13">
        <f t="shared" si="151"/>
        <v>41187.999305555561</v>
      </c>
      <c r="L1963" s="4">
        <v>1346042417</v>
      </c>
      <c r="M1963" s="13">
        <f t="shared" si="152"/>
        <v>41148.027974537043</v>
      </c>
      <c r="N1963" s="4" t="b">
        <v>1</v>
      </c>
      <c r="O1963" s="4">
        <v>1633</v>
      </c>
      <c r="P1963" s="4" t="b">
        <v>1</v>
      </c>
      <c r="Q1963" s="4" t="s">
        <v>8295</v>
      </c>
      <c r="R1963" s="17">
        <f>E1963/D1963*100</f>
        <v>1105.3811999999998</v>
      </c>
      <c r="S1963">
        <f>AVERAGEIF(O:O,O1963,E:E)</f>
        <v>110538.12</v>
      </c>
      <c r="T1963" t="str">
        <f t="shared" si="153"/>
        <v>technology</v>
      </c>
      <c r="U1963" t="str">
        <f t="shared" si="154"/>
        <v>hardware</v>
      </c>
    </row>
    <row r="1964" spans="1:21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tr">
        <f t="shared" si="150"/>
        <v>successful</v>
      </c>
      <c r="G1964" s="4" t="s">
        <v>8219</v>
      </c>
      <c r="H1964" s="4" t="s">
        <v>8224</v>
      </c>
      <c r="I1964" s="4" t="s">
        <v>8246</v>
      </c>
      <c r="J1964" s="4">
        <v>1400006636</v>
      </c>
      <c r="K1964" s="13">
        <f t="shared" si="151"/>
        <v>41772.613842592596</v>
      </c>
      <c r="L1964" s="4">
        <v>1397414636</v>
      </c>
      <c r="M1964" s="13">
        <f t="shared" si="152"/>
        <v>41742.613842592596</v>
      </c>
      <c r="N1964" s="4" t="b">
        <v>1</v>
      </c>
      <c r="O1964" s="4">
        <v>306</v>
      </c>
      <c r="P1964" s="4" t="b">
        <v>1</v>
      </c>
      <c r="Q1964" s="4" t="s">
        <v>8295</v>
      </c>
      <c r="R1964" s="17">
        <f>E1964/D1964*100</f>
        <v>192.92499999999998</v>
      </c>
      <c r="S1964">
        <f>AVERAGEIF(O:O,O1964,E:E)</f>
        <v>19292.5</v>
      </c>
      <c r="T1964" t="str">
        <f t="shared" si="153"/>
        <v>technology</v>
      </c>
      <c r="U1964" t="str">
        <f t="shared" si="154"/>
        <v>hardware</v>
      </c>
    </row>
    <row r="1965" spans="1:21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tr">
        <f t="shared" si="150"/>
        <v>successful</v>
      </c>
      <c r="G1965" s="4" t="s">
        <v>8219</v>
      </c>
      <c r="H1965" s="4" t="s">
        <v>8225</v>
      </c>
      <c r="I1965" s="4" t="s">
        <v>8247</v>
      </c>
      <c r="J1965" s="4">
        <v>1410862734</v>
      </c>
      <c r="K1965" s="13">
        <f t="shared" si="151"/>
        <v>41898.263125000005</v>
      </c>
      <c r="L1965" s="4">
        <v>1407838734</v>
      </c>
      <c r="M1965" s="13">
        <f t="shared" si="152"/>
        <v>41863.263125000005</v>
      </c>
      <c r="N1965" s="4" t="b">
        <v>1</v>
      </c>
      <c r="O1965" s="4">
        <v>205</v>
      </c>
      <c r="P1965" s="4" t="b">
        <v>1</v>
      </c>
      <c r="Q1965" s="4" t="s">
        <v>8295</v>
      </c>
      <c r="R1965" s="17">
        <f>E1965/D1965*100</f>
        <v>126.8842105263158</v>
      </c>
      <c r="S1965">
        <f>AVERAGEIF(O:O,O1965,E:E)</f>
        <v>12475.137500000001</v>
      </c>
      <c r="T1965" t="str">
        <f t="shared" si="153"/>
        <v>technology</v>
      </c>
      <c r="U1965" t="str">
        <f t="shared" si="154"/>
        <v>hardware</v>
      </c>
    </row>
    <row r="1966" spans="1:21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tr">
        <f t="shared" si="150"/>
        <v>successful</v>
      </c>
      <c r="G1966" s="4" t="s">
        <v>8219</v>
      </c>
      <c r="H1966" s="4" t="s">
        <v>8237</v>
      </c>
      <c r="I1966" s="4" t="s">
        <v>8249</v>
      </c>
      <c r="J1966" s="4">
        <v>1461306772</v>
      </c>
      <c r="K1966" s="13">
        <f t="shared" si="151"/>
        <v>42482.106157407405</v>
      </c>
      <c r="L1966" s="4">
        <v>1458714772</v>
      </c>
      <c r="M1966" s="13">
        <f t="shared" si="152"/>
        <v>42452.106157407405</v>
      </c>
      <c r="N1966" s="4" t="b">
        <v>1</v>
      </c>
      <c r="O1966" s="4">
        <v>1281</v>
      </c>
      <c r="P1966" s="4" t="b">
        <v>1</v>
      </c>
      <c r="Q1966" s="4" t="s">
        <v>8295</v>
      </c>
      <c r="R1966" s="17">
        <f>E1966/D1966*100</f>
        <v>259.57748878923763</v>
      </c>
      <c r="S1966">
        <f>AVERAGEIF(O:O,O1966,E:E)</f>
        <v>231543.12</v>
      </c>
      <c r="T1966" t="str">
        <f t="shared" si="153"/>
        <v>technology</v>
      </c>
      <c r="U1966" t="str">
        <f t="shared" si="154"/>
        <v>hardware</v>
      </c>
    </row>
    <row r="1967" spans="1:21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tr">
        <f t="shared" si="150"/>
        <v>successful</v>
      </c>
      <c r="G1967" s="4" t="s">
        <v>8219</v>
      </c>
      <c r="H1967" s="4" t="s">
        <v>8224</v>
      </c>
      <c r="I1967" s="4" t="s">
        <v>8246</v>
      </c>
      <c r="J1967" s="4">
        <v>1326330000</v>
      </c>
      <c r="K1967" s="13">
        <f t="shared" si="151"/>
        <v>40919.875</v>
      </c>
      <c r="L1967" s="4">
        <v>1324433310</v>
      </c>
      <c r="M1967" s="13">
        <f t="shared" si="152"/>
        <v>40897.922569444447</v>
      </c>
      <c r="N1967" s="4" t="b">
        <v>1</v>
      </c>
      <c r="O1967" s="4">
        <v>103</v>
      </c>
      <c r="P1967" s="4" t="b">
        <v>1</v>
      </c>
      <c r="Q1967" s="4" t="s">
        <v>8295</v>
      </c>
      <c r="R1967" s="17">
        <f>E1967/D1967*100</f>
        <v>262.27999999999997</v>
      </c>
      <c r="S1967">
        <f>AVERAGEIF(O:O,O1967,E:E)</f>
        <v>13166.442857142858</v>
      </c>
      <c r="T1967" t="str">
        <f t="shared" si="153"/>
        <v>technology</v>
      </c>
      <c r="U1967" t="str">
        <f t="shared" si="154"/>
        <v>hardware</v>
      </c>
    </row>
    <row r="1968" spans="1:21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tr">
        <f t="shared" si="150"/>
        <v>successful</v>
      </c>
      <c r="G1968" s="4" t="s">
        <v>8219</v>
      </c>
      <c r="H1968" s="4" t="s">
        <v>8224</v>
      </c>
      <c r="I1968" s="4" t="s">
        <v>8246</v>
      </c>
      <c r="J1968" s="4">
        <v>1408021098</v>
      </c>
      <c r="K1968" s="13">
        <f t="shared" si="151"/>
        <v>41865.373819444445</v>
      </c>
      <c r="L1968" s="4">
        <v>1405429098</v>
      </c>
      <c r="M1968" s="13">
        <f t="shared" si="152"/>
        <v>41835.373819444445</v>
      </c>
      <c r="N1968" s="4" t="b">
        <v>1</v>
      </c>
      <c r="O1968" s="4">
        <v>1513</v>
      </c>
      <c r="P1968" s="4" t="b">
        <v>1</v>
      </c>
      <c r="Q1968" s="4" t="s">
        <v>8295</v>
      </c>
      <c r="R1968" s="17">
        <f>E1968/D1968*100</f>
        <v>206.74309000000002</v>
      </c>
      <c r="S1968">
        <f>AVERAGEIF(O:O,O1968,E:E)</f>
        <v>206743.09</v>
      </c>
      <c r="T1968" t="str">
        <f t="shared" si="153"/>
        <v>technology</v>
      </c>
      <c r="U1968" t="str">
        <f t="shared" si="154"/>
        <v>hardware</v>
      </c>
    </row>
    <row r="1969" spans="1:21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tr">
        <f t="shared" si="150"/>
        <v>successful</v>
      </c>
      <c r="G1969" s="4" t="s">
        <v>8219</v>
      </c>
      <c r="H1969" s="4" t="s">
        <v>8224</v>
      </c>
      <c r="I1969" s="4" t="s">
        <v>8246</v>
      </c>
      <c r="J1969" s="4">
        <v>1398959729</v>
      </c>
      <c r="K1969" s="13">
        <f t="shared" si="151"/>
        <v>41760.496863425928</v>
      </c>
      <c r="L1969" s="4">
        <v>1396367729</v>
      </c>
      <c r="M1969" s="13">
        <f t="shared" si="152"/>
        <v>41730.496863425928</v>
      </c>
      <c r="N1969" s="4" t="b">
        <v>1</v>
      </c>
      <c r="O1969" s="4">
        <v>405</v>
      </c>
      <c r="P1969" s="4" t="b">
        <v>1</v>
      </c>
      <c r="Q1969" s="4" t="s">
        <v>8295</v>
      </c>
      <c r="R1969" s="17">
        <f>E1969/D1969*100</f>
        <v>370.13</v>
      </c>
      <c r="S1969">
        <f>AVERAGEIF(O:O,O1969,E:E)</f>
        <v>45095.8</v>
      </c>
      <c r="T1969" t="str">
        <f t="shared" si="153"/>
        <v>technology</v>
      </c>
      <c r="U1969" t="str">
        <f t="shared" si="154"/>
        <v>hardware</v>
      </c>
    </row>
    <row r="1970" spans="1:21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tr">
        <f t="shared" si="150"/>
        <v>successful</v>
      </c>
      <c r="G1970" s="4" t="s">
        <v>8219</v>
      </c>
      <c r="H1970" s="4" t="s">
        <v>8224</v>
      </c>
      <c r="I1970" s="4" t="s">
        <v>8246</v>
      </c>
      <c r="J1970" s="4">
        <v>1480777515</v>
      </c>
      <c r="K1970" s="13">
        <f t="shared" si="151"/>
        <v>42707.46197916667</v>
      </c>
      <c r="L1970" s="4">
        <v>1478095515</v>
      </c>
      <c r="M1970" s="13">
        <f t="shared" si="152"/>
        <v>42676.420312499999</v>
      </c>
      <c r="N1970" s="4" t="b">
        <v>1</v>
      </c>
      <c r="O1970" s="4">
        <v>510</v>
      </c>
      <c r="P1970" s="4" t="b">
        <v>1</v>
      </c>
      <c r="Q1970" s="4" t="s">
        <v>8295</v>
      </c>
      <c r="R1970" s="17">
        <f>E1970/D1970*100</f>
        <v>284.96600000000001</v>
      </c>
      <c r="S1970">
        <f>AVERAGEIF(O:O,O1970,E:E)</f>
        <v>142483</v>
      </c>
      <c r="T1970" t="str">
        <f t="shared" si="153"/>
        <v>technology</v>
      </c>
      <c r="U1970" t="str">
        <f t="shared" si="154"/>
        <v>hardware</v>
      </c>
    </row>
    <row r="1971" spans="1:21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tr">
        <f t="shared" si="150"/>
        <v>successful</v>
      </c>
      <c r="G1971" s="4" t="s">
        <v>8219</v>
      </c>
      <c r="H1971" s="4" t="s">
        <v>8225</v>
      </c>
      <c r="I1971" s="4" t="s">
        <v>8247</v>
      </c>
      <c r="J1971" s="4">
        <v>1470423668</v>
      </c>
      <c r="K1971" s="13">
        <f t="shared" si="151"/>
        <v>42587.625787037039</v>
      </c>
      <c r="L1971" s="4">
        <v>1467831668</v>
      </c>
      <c r="M1971" s="13">
        <f t="shared" si="152"/>
        <v>42557.625787037039</v>
      </c>
      <c r="N1971" s="4" t="b">
        <v>1</v>
      </c>
      <c r="O1971" s="4">
        <v>1887</v>
      </c>
      <c r="P1971" s="4" t="b">
        <v>1</v>
      </c>
      <c r="Q1971" s="4" t="s">
        <v>8295</v>
      </c>
      <c r="R1971" s="17">
        <f>E1971/D1971*100</f>
        <v>579.08000000000004</v>
      </c>
      <c r="S1971">
        <f>AVERAGEIF(O:O,O1971,E:E)</f>
        <v>115816</v>
      </c>
      <c r="T1971" t="str">
        <f t="shared" si="153"/>
        <v>technology</v>
      </c>
      <c r="U1971" t="str">
        <f t="shared" si="154"/>
        <v>hardware</v>
      </c>
    </row>
    <row r="1972" spans="1:21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tr">
        <f t="shared" si="150"/>
        <v>successful</v>
      </c>
      <c r="G1972" s="4" t="s">
        <v>8219</v>
      </c>
      <c r="H1972" s="4" t="s">
        <v>8224</v>
      </c>
      <c r="I1972" s="4" t="s">
        <v>8246</v>
      </c>
      <c r="J1972" s="4">
        <v>1366429101</v>
      </c>
      <c r="K1972" s="13">
        <f t="shared" si="151"/>
        <v>41383.984965277785</v>
      </c>
      <c r="L1972" s="4">
        <v>1361248701</v>
      </c>
      <c r="M1972" s="13">
        <f t="shared" si="152"/>
        <v>41324.026631944449</v>
      </c>
      <c r="N1972" s="4" t="b">
        <v>1</v>
      </c>
      <c r="O1972" s="4">
        <v>701</v>
      </c>
      <c r="P1972" s="4" t="b">
        <v>1</v>
      </c>
      <c r="Q1972" s="4" t="s">
        <v>8295</v>
      </c>
      <c r="R1972" s="17">
        <f>E1972/D1972*100</f>
        <v>1131.8</v>
      </c>
      <c r="S1972">
        <f>AVERAGEIF(O:O,O1972,E:E)</f>
        <v>56590</v>
      </c>
      <c r="T1972" t="str">
        <f t="shared" si="153"/>
        <v>technology</v>
      </c>
      <c r="U1972" t="str">
        <f t="shared" si="154"/>
        <v>hardware</v>
      </c>
    </row>
    <row r="1973" spans="1:21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tr">
        <f t="shared" si="150"/>
        <v>successful</v>
      </c>
      <c r="G1973" s="4" t="s">
        <v>8219</v>
      </c>
      <c r="H1973" s="4" t="s">
        <v>8224</v>
      </c>
      <c r="I1973" s="4" t="s">
        <v>8246</v>
      </c>
      <c r="J1973" s="4">
        <v>1384488000</v>
      </c>
      <c r="K1973" s="13">
        <f t="shared" si="151"/>
        <v>41593</v>
      </c>
      <c r="L1973" s="4">
        <v>1381752061</v>
      </c>
      <c r="M1973" s="13">
        <f t="shared" si="152"/>
        <v>41561.334039351852</v>
      </c>
      <c r="N1973" s="4" t="b">
        <v>1</v>
      </c>
      <c r="O1973" s="4">
        <v>3863</v>
      </c>
      <c r="P1973" s="4" t="b">
        <v>1</v>
      </c>
      <c r="Q1973" s="4" t="s">
        <v>8295</v>
      </c>
      <c r="R1973" s="17">
        <f>E1973/D1973*100</f>
        <v>263.02771750000005</v>
      </c>
      <c r="S1973">
        <f>AVERAGEIF(O:O,O1973,E:E)</f>
        <v>1052110.8700000001</v>
      </c>
      <c r="T1973" t="str">
        <f t="shared" si="153"/>
        <v>technology</v>
      </c>
      <c r="U1973" t="str">
        <f t="shared" si="154"/>
        <v>hardware</v>
      </c>
    </row>
    <row r="1974" spans="1:21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tr">
        <f t="shared" si="150"/>
        <v>successful</v>
      </c>
      <c r="G1974" s="4" t="s">
        <v>8219</v>
      </c>
      <c r="H1974" s="4" t="s">
        <v>8224</v>
      </c>
      <c r="I1974" s="4" t="s">
        <v>8246</v>
      </c>
      <c r="J1974" s="4">
        <v>1353201444</v>
      </c>
      <c r="K1974" s="13">
        <f t="shared" si="151"/>
        <v>41230.887083333335</v>
      </c>
      <c r="L1974" s="4">
        <v>1350605844</v>
      </c>
      <c r="M1974" s="13">
        <f t="shared" si="152"/>
        <v>41200.845416666671</v>
      </c>
      <c r="N1974" s="4" t="b">
        <v>1</v>
      </c>
      <c r="O1974" s="4">
        <v>238</v>
      </c>
      <c r="P1974" s="4" t="b">
        <v>1</v>
      </c>
      <c r="Q1974" s="4" t="s">
        <v>8295</v>
      </c>
      <c r="R1974" s="17">
        <f>E1974/D1974*100</f>
        <v>674.48</v>
      </c>
      <c r="S1974">
        <f>AVERAGEIF(O:O,O1974,E:E)</f>
        <v>22202.625</v>
      </c>
      <c r="T1974" t="str">
        <f t="shared" si="153"/>
        <v>technology</v>
      </c>
      <c r="U1974" t="str">
        <f t="shared" si="154"/>
        <v>hardware</v>
      </c>
    </row>
    <row r="1975" spans="1:21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tr">
        <f t="shared" si="150"/>
        <v>successful</v>
      </c>
      <c r="G1975" s="4" t="s">
        <v>8219</v>
      </c>
      <c r="H1975" s="4" t="s">
        <v>8224</v>
      </c>
      <c r="I1975" s="4" t="s">
        <v>8246</v>
      </c>
      <c r="J1975" s="4">
        <v>1470466800</v>
      </c>
      <c r="K1975" s="13">
        <f t="shared" si="151"/>
        <v>42588.125000000007</v>
      </c>
      <c r="L1975" s="4">
        <v>1467134464</v>
      </c>
      <c r="M1975" s="13">
        <f t="shared" si="152"/>
        <v>42549.556296296294</v>
      </c>
      <c r="N1975" s="4" t="b">
        <v>1</v>
      </c>
      <c r="O1975" s="4">
        <v>2051</v>
      </c>
      <c r="P1975" s="4" t="b">
        <v>1</v>
      </c>
      <c r="Q1975" s="4" t="s">
        <v>8295</v>
      </c>
      <c r="R1975" s="17">
        <f>E1975/D1975*100</f>
        <v>256.83081313131316</v>
      </c>
      <c r="S1975">
        <f>AVERAGEIF(O:O,O1975,E:E)</f>
        <v>508525.01</v>
      </c>
      <c r="T1975" t="str">
        <f t="shared" si="153"/>
        <v>technology</v>
      </c>
      <c r="U1975" t="str">
        <f t="shared" si="154"/>
        <v>hardware</v>
      </c>
    </row>
    <row r="1976" spans="1:21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tr">
        <f t="shared" si="150"/>
        <v>successful</v>
      </c>
      <c r="G1976" s="4" t="s">
        <v>8219</v>
      </c>
      <c r="H1976" s="4" t="s">
        <v>8225</v>
      </c>
      <c r="I1976" s="4" t="s">
        <v>8247</v>
      </c>
      <c r="J1976" s="4">
        <v>1376899269</v>
      </c>
      <c r="K1976" s="13">
        <f t="shared" si="151"/>
        <v>41505.16746527778</v>
      </c>
      <c r="L1976" s="4">
        <v>1371715269</v>
      </c>
      <c r="M1976" s="13">
        <f t="shared" si="152"/>
        <v>41445.16746527778</v>
      </c>
      <c r="N1976" s="4" t="b">
        <v>1</v>
      </c>
      <c r="O1976" s="4">
        <v>402</v>
      </c>
      <c r="P1976" s="4" t="b">
        <v>1</v>
      </c>
      <c r="Q1976" s="4" t="s">
        <v>8295</v>
      </c>
      <c r="R1976" s="17">
        <f>E1976/D1976*100</f>
        <v>375.49599999999998</v>
      </c>
      <c r="S1976">
        <f>AVERAGEIF(O:O,O1976,E:E)</f>
        <v>75099.199999999997</v>
      </c>
      <c r="T1976" t="str">
        <f t="shared" si="153"/>
        <v>technology</v>
      </c>
      <c r="U1976" t="str">
        <f t="shared" si="154"/>
        <v>hardware</v>
      </c>
    </row>
    <row r="1977" spans="1:21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tr">
        <f t="shared" si="150"/>
        <v>successful</v>
      </c>
      <c r="G1977" s="4" t="s">
        <v>8219</v>
      </c>
      <c r="H1977" s="4" t="s">
        <v>8224</v>
      </c>
      <c r="I1977" s="4" t="s">
        <v>8246</v>
      </c>
      <c r="J1977" s="4">
        <v>1362938851</v>
      </c>
      <c r="K1977" s="13">
        <f t="shared" si="151"/>
        <v>41343.588553240741</v>
      </c>
      <c r="L1977" s="4">
        <v>1360346851</v>
      </c>
      <c r="M1977" s="13">
        <f t="shared" si="152"/>
        <v>41313.588553240741</v>
      </c>
      <c r="N1977" s="4" t="b">
        <v>1</v>
      </c>
      <c r="O1977" s="4">
        <v>253</v>
      </c>
      <c r="P1977" s="4" t="b">
        <v>1</v>
      </c>
      <c r="Q1977" s="4" t="s">
        <v>8295</v>
      </c>
      <c r="R1977" s="17">
        <f>E1977/D1977*100</f>
        <v>208.70837499999996</v>
      </c>
      <c r="S1977">
        <f>AVERAGEIF(O:O,O1977,E:E)</f>
        <v>33258.113333333335</v>
      </c>
      <c r="T1977" t="str">
        <f t="shared" si="153"/>
        <v>technology</v>
      </c>
      <c r="U1977" t="str">
        <f t="shared" si="154"/>
        <v>hardware</v>
      </c>
    </row>
    <row r="1978" spans="1:21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tr">
        <f t="shared" si="150"/>
        <v>successful</v>
      </c>
      <c r="G1978" s="4" t="s">
        <v>8219</v>
      </c>
      <c r="H1978" s="4" t="s">
        <v>8225</v>
      </c>
      <c r="I1978" s="4" t="s">
        <v>8247</v>
      </c>
      <c r="J1978" s="4">
        <v>1373751325</v>
      </c>
      <c r="K1978" s="13">
        <f t="shared" si="151"/>
        <v>41468.732928240745</v>
      </c>
      <c r="L1978" s="4">
        <v>1371159325</v>
      </c>
      <c r="M1978" s="13">
        <f t="shared" si="152"/>
        <v>41438.732928240745</v>
      </c>
      <c r="N1978" s="4" t="b">
        <v>1</v>
      </c>
      <c r="O1978" s="4">
        <v>473</v>
      </c>
      <c r="P1978" s="4" t="b">
        <v>1</v>
      </c>
      <c r="Q1978" s="4" t="s">
        <v>8295</v>
      </c>
      <c r="R1978" s="17">
        <f>E1978/D1978*100</f>
        <v>346.6</v>
      </c>
      <c r="S1978">
        <f>AVERAGEIF(O:O,O1978,E:E)</f>
        <v>13864</v>
      </c>
      <c r="T1978" t="str">
        <f t="shared" si="153"/>
        <v>technology</v>
      </c>
      <c r="U1978" t="str">
        <f t="shared" si="154"/>
        <v>hardware</v>
      </c>
    </row>
    <row r="1979" spans="1:21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tr">
        <f t="shared" si="150"/>
        <v>successful</v>
      </c>
      <c r="G1979" s="4" t="s">
        <v>8219</v>
      </c>
      <c r="H1979" s="4" t="s">
        <v>8224</v>
      </c>
      <c r="I1979" s="4" t="s">
        <v>8246</v>
      </c>
      <c r="J1979" s="4">
        <v>1450511940</v>
      </c>
      <c r="K1979" s="13">
        <f t="shared" si="151"/>
        <v>42357.165972222225</v>
      </c>
      <c r="L1979" s="4">
        <v>1446527540</v>
      </c>
      <c r="M1979" s="13">
        <f t="shared" si="152"/>
        <v>42311.050231481488</v>
      </c>
      <c r="N1979" s="4" t="b">
        <v>1</v>
      </c>
      <c r="O1979" s="4">
        <v>821</v>
      </c>
      <c r="P1979" s="4" t="b">
        <v>1</v>
      </c>
      <c r="Q1979" s="4" t="s">
        <v>8295</v>
      </c>
      <c r="R1979" s="17">
        <f>E1979/D1979*100</f>
        <v>402.33</v>
      </c>
      <c r="S1979">
        <f>AVERAGEIF(O:O,O1979,E:E)</f>
        <v>201165</v>
      </c>
      <c r="T1979" t="str">
        <f t="shared" si="153"/>
        <v>technology</v>
      </c>
      <c r="U1979" t="str">
        <f t="shared" si="154"/>
        <v>hardware</v>
      </c>
    </row>
    <row r="1980" spans="1:21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tr">
        <f t="shared" si="150"/>
        <v>successful</v>
      </c>
      <c r="G1980" s="4" t="s">
        <v>8219</v>
      </c>
      <c r="H1980" s="4" t="s">
        <v>8224</v>
      </c>
      <c r="I1980" s="4" t="s">
        <v>8246</v>
      </c>
      <c r="J1980" s="4">
        <v>1339484400</v>
      </c>
      <c r="K1980" s="13">
        <f t="shared" si="151"/>
        <v>41072.125</v>
      </c>
      <c r="L1980" s="4">
        <v>1336627492</v>
      </c>
      <c r="M1980" s="13">
        <f t="shared" si="152"/>
        <v>41039.058935185189</v>
      </c>
      <c r="N1980" s="4" t="b">
        <v>1</v>
      </c>
      <c r="O1980" s="4">
        <v>388</v>
      </c>
      <c r="P1980" s="4" t="b">
        <v>1</v>
      </c>
      <c r="Q1980" s="4" t="s">
        <v>8295</v>
      </c>
      <c r="R1980" s="17">
        <f>E1980/D1980*100</f>
        <v>1026.8451399999999</v>
      </c>
      <c r="S1980">
        <f>AVERAGEIF(O:O,O1980,E:E)</f>
        <v>513422.57</v>
      </c>
      <c r="T1980" t="str">
        <f t="shared" si="153"/>
        <v>technology</v>
      </c>
      <c r="U1980" t="str">
        <f t="shared" si="154"/>
        <v>hardware</v>
      </c>
    </row>
    <row r="1981" spans="1:21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tr">
        <f t="shared" si="150"/>
        <v>successful</v>
      </c>
      <c r="G1981" s="4" t="s">
        <v>8219</v>
      </c>
      <c r="H1981" s="4" t="s">
        <v>8224</v>
      </c>
      <c r="I1981" s="4" t="s">
        <v>8246</v>
      </c>
      <c r="J1981" s="4">
        <v>1447909140</v>
      </c>
      <c r="K1981" s="13">
        <f t="shared" si="151"/>
        <v>42327.040972222225</v>
      </c>
      <c r="L1981" s="4">
        <v>1444734146</v>
      </c>
      <c r="M1981" s="13">
        <f t="shared" si="152"/>
        <v>42290.293356481481</v>
      </c>
      <c r="N1981" s="4" t="b">
        <v>1</v>
      </c>
      <c r="O1981" s="4">
        <v>813</v>
      </c>
      <c r="P1981" s="4" t="b">
        <v>1</v>
      </c>
      <c r="Q1981" s="4" t="s">
        <v>8295</v>
      </c>
      <c r="R1981" s="17">
        <f>E1981/D1981*100</f>
        <v>114.901155</v>
      </c>
      <c r="S1981">
        <f>AVERAGEIF(O:O,O1981,E:E)</f>
        <v>229802.31</v>
      </c>
      <c r="T1981" t="str">
        <f t="shared" si="153"/>
        <v>technology</v>
      </c>
      <c r="U1981" t="str">
        <f t="shared" si="154"/>
        <v>hardware</v>
      </c>
    </row>
    <row r="1982" spans="1:21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tr">
        <f t="shared" si="150"/>
        <v>successful</v>
      </c>
      <c r="G1982" s="4" t="s">
        <v>8219</v>
      </c>
      <c r="H1982" s="4" t="s">
        <v>8236</v>
      </c>
      <c r="I1982" s="4" t="s">
        <v>8249</v>
      </c>
      <c r="J1982" s="4">
        <v>1459684862</v>
      </c>
      <c r="K1982" s="13">
        <f t="shared" si="151"/>
        <v>42463.334050925929</v>
      </c>
      <c r="L1982" s="4">
        <v>1456232462</v>
      </c>
      <c r="M1982" s="13">
        <f t="shared" si="152"/>
        <v>42423.375717592593</v>
      </c>
      <c r="N1982" s="4" t="b">
        <v>1</v>
      </c>
      <c r="O1982" s="4">
        <v>1945</v>
      </c>
      <c r="P1982" s="4" t="b">
        <v>1</v>
      </c>
      <c r="Q1982" s="4" t="s">
        <v>8295</v>
      </c>
      <c r="R1982" s="17">
        <f>E1982/D1982*100</f>
        <v>354.82402000000002</v>
      </c>
      <c r="S1982">
        <f>AVERAGEIF(O:O,O1982,E:E)</f>
        <v>177412.01</v>
      </c>
      <c r="T1982" t="str">
        <f t="shared" si="153"/>
        <v>technology</v>
      </c>
      <c r="U1982" t="str">
        <f t="shared" si="154"/>
        <v>hardware</v>
      </c>
    </row>
    <row r="1983" spans="1:21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b">
        <f t="shared" si="150"/>
        <v>0</v>
      </c>
      <c r="G1983" s="4" t="s">
        <v>8221</v>
      </c>
      <c r="H1983" s="4" t="s">
        <v>8229</v>
      </c>
      <c r="I1983" s="4" t="s">
        <v>8251</v>
      </c>
      <c r="J1983" s="4">
        <v>1404926665</v>
      </c>
      <c r="K1983" s="13">
        <f t="shared" si="151"/>
        <v>41829.558622685188</v>
      </c>
      <c r="L1983" s="4">
        <v>1402334665</v>
      </c>
      <c r="M1983" s="13">
        <f t="shared" si="152"/>
        <v>41799.558622685188</v>
      </c>
      <c r="N1983" s="4" t="b">
        <v>0</v>
      </c>
      <c r="O1983" s="4">
        <v>12</v>
      </c>
      <c r="P1983" s="4" t="b">
        <v>0</v>
      </c>
      <c r="Q1983" s="4" t="s">
        <v>8296</v>
      </c>
      <c r="R1983" s="17">
        <f>E1983/D1983*100</f>
        <v>5.08</v>
      </c>
      <c r="S1983">
        <f>AVERAGEIF(O:O,O1983,E:E)</f>
        <v>1176.7069565217391</v>
      </c>
      <c r="T1983" t="str">
        <f t="shared" si="153"/>
        <v>photography</v>
      </c>
      <c r="U1983" t="str">
        <f t="shared" si="154"/>
        <v>people</v>
      </c>
    </row>
    <row r="1984" spans="1:21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b">
        <f t="shared" si="150"/>
        <v>0</v>
      </c>
      <c r="G1984" s="4" t="s">
        <v>8221</v>
      </c>
      <c r="H1984" s="4" t="s">
        <v>8231</v>
      </c>
      <c r="I1984" s="4" t="s">
        <v>8252</v>
      </c>
      <c r="J1984" s="4">
        <v>1480863887</v>
      </c>
      <c r="K1984" s="13">
        <f t="shared" si="151"/>
        <v>42708.461655092593</v>
      </c>
      <c r="L1984" s="4">
        <v>1478268287</v>
      </c>
      <c r="M1984" s="13">
        <f t="shared" si="152"/>
        <v>42678.419988425929</v>
      </c>
      <c r="N1984" s="4" t="b">
        <v>0</v>
      </c>
      <c r="O1984" s="4">
        <v>0</v>
      </c>
      <c r="P1984" s="4" t="b">
        <v>0</v>
      </c>
      <c r="Q1984" s="4" t="s">
        <v>8296</v>
      </c>
      <c r="R1984" s="17">
        <f>E1984/D1984*100</f>
        <v>0</v>
      </c>
      <c r="S1984">
        <f>AVERAGEIF(O:O,O1984,E:E)</f>
        <v>0</v>
      </c>
      <c r="T1984" t="str">
        <f t="shared" si="153"/>
        <v>photography</v>
      </c>
      <c r="U1984" t="str">
        <f t="shared" si="154"/>
        <v>people</v>
      </c>
    </row>
    <row r="1985" spans="1:21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b">
        <f t="shared" si="150"/>
        <v>0</v>
      </c>
      <c r="G1985" s="4" t="s">
        <v>8221</v>
      </c>
      <c r="H1985" s="4" t="s">
        <v>8224</v>
      </c>
      <c r="I1985" s="4" t="s">
        <v>8246</v>
      </c>
      <c r="J1985" s="4">
        <v>1472799600</v>
      </c>
      <c r="K1985" s="13">
        <f t="shared" si="151"/>
        <v>42615.125000000007</v>
      </c>
      <c r="L1985" s="4">
        <v>1470874618</v>
      </c>
      <c r="M1985" s="13">
        <f t="shared" si="152"/>
        <v>42592.845115740747</v>
      </c>
      <c r="N1985" s="4" t="b">
        <v>0</v>
      </c>
      <c r="O1985" s="4">
        <v>16</v>
      </c>
      <c r="P1985" s="4" t="b">
        <v>0</v>
      </c>
      <c r="Q1985" s="4" t="s">
        <v>8296</v>
      </c>
      <c r="R1985" s="17">
        <f>E1985/D1985*100</f>
        <v>4.3</v>
      </c>
      <c r="S1985">
        <f>AVERAGEIF(O:O,O1985,E:E)</f>
        <v>1278.3540625000001</v>
      </c>
      <c r="T1985" t="str">
        <f t="shared" si="153"/>
        <v>photography</v>
      </c>
      <c r="U1985" t="str">
        <f t="shared" si="154"/>
        <v>people</v>
      </c>
    </row>
    <row r="1986" spans="1:21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b">
        <f t="shared" si="150"/>
        <v>0</v>
      </c>
      <c r="G1986" s="4" t="s">
        <v>8221</v>
      </c>
      <c r="H1986" s="4" t="s">
        <v>8224</v>
      </c>
      <c r="I1986" s="4" t="s">
        <v>8246</v>
      </c>
      <c r="J1986" s="4">
        <v>1417377481</v>
      </c>
      <c r="K1986" s="13">
        <f t="shared" si="151"/>
        <v>41973.665289351855</v>
      </c>
      <c r="L1986" s="4">
        <v>1412189881</v>
      </c>
      <c r="M1986" s="13">
        <f t="shared" si="152"/>
        <v>41913.623622685183</v>
      </c>
      <c r="N1986" s="4" t="b">
        <v>0</v>
      </c>
      <c r="O1986" s="4">
        <v>7</v>
      </c>
      <c r="P1986" s="4" t="b">
        <v>0</v>
      </c>
      <c r="Q1986" s="4" t="s">
        <v>8296</v>
      </c>
      <c r="R1986" s="17">
        <f>E1986/D1986*100</f>
        <v>21.146666666666665</v>
      </c>
      <c r="S1986">
        <f>AVERAGEIF(O:O,O1986,E:E)</f>
        <v>705.95522388059703</v>
      </c>
      <c r="T1986" t="str">
        <f t="shared" si="153"/>
        <v>photography</v>
      </c>
      <c r="U1986" t="str">
        <f t="shared" si="154"/>
        <v>people</v>
      </c>
    </row>
    <row r="1987" spans="1:21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b">
        <f t="shared" ref="F1987:F2050" si="155">IF(E1987&gt;=D1987,"successful")</f>
        <v>0</v>
      </c>
      <c r="G1987" s="4" t="s">
        <v>8221</v>
      </c>
      <c r="H1987" s="4" t="s">
        <v>8225</v>
      </c>
      <c r="I1987" s="4" t="s">
        <v>8247</v>
      </c>
      <c r="J1987" s="4">
        <v>1470178800</v>
      </c>
      <c r="K1987" s="13">
        <f t="shared" ref="K1987:K2050" si="156">(J1987/60)/60/24+DATE(1970,1,1)+(-4/24)</f>
        <v>42584.791666666664</v>
      </c>
      <c r="L1987" s="4">
        <v>1467650771</v>
      </c>
      <c r="M1987" s="13">
        <f t="shared" ref="M1987:M2050" si="157">(L1987/60)/60/24+DATE(1970,1,1)+(-4/24)</f>
        <v>42555.532071759262</v>
      </c>
      <c r="N1987" s="4" t="b">
        <v>0</v>
      </c>
      <c r="O1987" s="4">
        <v>4</v>
      </c>
      <c r="P1987" s="4" t="b">
        <v>0</v>
      </c>
      <c r="Q1987" s="4" t="s">
        <v>8296</v>
      </c>
      <c r="R1987" s="17">
        <f>E1987/D1987*100</f>
        <v>3.1875</v>
      </c>
      <c r="S1987">
        <f>AVERAGEIF(O:O,O1987,E:E)</f>
        <v>227.77278688524589</v>
      </c>
      <c r="T1987" t="str">
        <f t="shared" ref="T1987:T2050" si="158">LEFT(Q1987,FIND("/",Q1987)-1)</f>
        <v>photography</v>
      </c>
      <c r="U1987" t="str">
        <f t="shared" ref="U1987:U2050" si="159">RIGHT(Q1987,LEN(Q1987)-FIND("/",Q1987))</f>
        <v>people</v>
      </c>
    </row>
    <row r="1988" spans="1:21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b">
        <f t="shared" si="155"/>
        <v>0</v>
      </c>
      <c r="G1988" s="4" t="s">
        <v>8221</v>
      </c>
      <c r="H1988" s="4" t="s">
        <v>8225</v>
      </c>
      <c r="I1988" s="4" t="s">
        <v>8247</v>
      </c>
      <c r="J1988" s="4">
        <v>1457947483</v>
      </c>
      <c r="K1988" s="13">
        <f t="shared" si="156"/>
        <v>42443.225497685191</v>
      </c>
      <c r="L1988" s="4">
        <v>1455359083</v>
      </c>
      <c r="M1988" s="13">
        <f t="shared" si="157"/>
        <v>42413.267164351848</v>
      </c>
      <c r="N1988" s="4" t="b">
        <v>0</v>
      </c>
      <c r="O1988" s="4">
        <v>1</v>
      </c>
      <c r="P1988" s="4" t="b">
        <v>0</v>
      </c>
      <c r="Q1988" s="4" t="s">
        <v>8296</v>
      </c>
      <c r="R1988" s="17">
        <f>E1988/D1988*100</f>
        <v>0.05</v>
      </c>
      <c r="S1988">
        <f>AVERAGEIF(O:O,O1988,E:E)</f>
        <v>50.223295454545458</v>
      </c>
      <c r="T1988" t="str">
        <f t="shared" si="158"/>
        <v>photography</v>
      </c>
      <c r="U1988" t="str">
        <f t="shared" si="159"/>
        <v>people</v>
      </c>
    </row>
    <row r="1989" spans="1:21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b">
        <f t="shared" si="155"/>
        <v>0</v>
      </c>
      <c r="G1989" s="4" t="s">
        <v>8221</v>
      </c>
      <c r="H1989" s="4" t="s">
        <v>8225</v>
      </c>
      <c r="I1989" s="4" t="s">
        <v>8247</v>
      </c>
      <c r="J1989" s="4">
        <v>1425223276</v>
      </c>
      <c r="K1989" s="13">
        <f t="shared" si="156"/>
        <v>42064.473101851858</v>
      </c>
      <c r="L1989" s="4">
        <v>1422631276</v>
      </c>
      <c r="M1989" s="13">
        <f t="shared" si="157"/>
        <v>42034.473101851858</v>
      </c>
      <c r="N1989" s="4" t="b">
        <v>0</v>
      </c>
      <c r="O1989" s="4">
        <v>28</v>
      </c>
      <c r="P1989" s="4" t="b">
        <v>0</v>
      </c>
      <c r="Q1989" s="4" t="s">
        <v>8296</v>
      </c>
      <c r="R1989" s="17">
        <f>E1989/D1989*100</f>
        <v>42.472727272727276</v>
      </c>
      <c r="S1989">
        <f>AVERAGEIF(O:O,O1989,E:E)</f>
        <v>3472.1178947368426</v>
      </c>
      <c r="T1989" t="str">
        <f t="shared" si="158"/>
        <v>photography</v>
      </c>
      <c r="U1989" t="str">
        <f t="shared" si="159"/>
        <v>people</v>
      </c>
    </row>
    <row r="1990" spans="1:21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b">
        <f t="shared" si="155"/>
        <v>0</v>
      </c>
      <c r="G1990" s="4" t="s">
        <v>8221</v>
      </c>
      <c r="H1990" s="4" t="s">
        <v>8224</v>
      </c>
      <c r="I1990" s="4" t="s">
        <v>8246</v>
      </c>
      <c r="J1990" s="4">
        <v>1440094742</v>
      </c>
      <c r="K1990" s="13">
        <f t="shared" si="156"/>
        <v>42236.596550925933</v>
      </c>
      <c r="L1990" s="4">
        <v>1437502742</v>
      </c>
      <c r="M1990" s="13">
        <f t="shared" si="157"/>
        <v>42206.596550925933</v>
      </c>
      <c r="N1990" s="4" t="b">
        <v>0</v>
      </c>
      <c r="O1990" s="4">
        <v>1</v>
      </c>
      <c r="P1990" s="4" t="b">
        <v>0</v>
      </c>
      <c r="Q1990" s="4" t="s">
        <v>8296</v>
      </c>
      <c r="R1990" s="17">
        <f>E1990/D1990*100</f>
        <v>0.41666666666666669</v>
      </c>
      <c r="S1990">
        <f>AVERAGEIF(O:O,O1990,E:E)</f>
        <v>50.223295454545458</v>
      </c>
      <c r="T1990" t="str">
        <f t="shared" si="158"/>
        <v>photography</v>
      </c>
      <c r="U1990" t="str">
        <f t="shared" si="159"/>
        <v>people</v>
      </c>
    </row>
    <row r="1991" spans="1:21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b">
        <f t="shared" si="155"/>
        <v>0</v>
      </c>
      <c r="G1991" s="4" t="s">
        <v>8221</v>
      </c>
      <c r="H1991" s="4" t="s">
        <v>8224</v>
      </c>
      <c r="I1991" s="4" t="s">
        <v>8246</v>
      </c>
      <c r="J1991" s="4">
        <v>1481473208</v>
      </c>
      <c r="K1991" s="13">
        <f t="shared" si="156"/>
        <v>42715.513981481483</v>
      </c>
      <c r="L1991" s="4">
        <v>1478881208</v>
      </c>
      <c r="M1991" s="13">
        <f t="shared" si="157"/>
        <v>42685.513981481483</v>
      </c>
      <c r="N1991" s="4" t="b">
        <v>0</v>
      </c>
      <c r="O1991" s="4">
        <v>1</v>
      </c>
      <c r="P1991" s="4" t="b">
        <v>0</v>
      </c>
      <c r="Q1991" s="4" t="s">
        <v>8296</v>
      </c>
      <c r="R1991" s="17">
        <f>E1991/D1991*100</f>
        <v>1</v>
      </c>
      <c r="S1991">
        <f>AVERAGEIF(O:O,O1991,E:E)</f>
        <v>50.223295454545458</v>
      </c>
      <c r="T1991" t="str">
        <f t="shared" si="158"/>
        <v>photography</v>
      </c>
      <c r="U1991" t="str">
        <f t="shared" si="159"/>
        <v>people</v>
      </c>
    </row>
    <row r="1992" spans="1:21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b">
        <f t="shared" si="155"/>
        <v>0</v>
      </c>
      <c r="G1992" s="4" t="s">
        <v>8221</v>
      </c>
      <c r="H1992" s="4" t="s">
        <v>8224</v>
      </c>
      <c r="I1992" s="4" t="s">
        <v>8246</v>
      </c>
      <c r="J1992" s="4">
        <v>1455338532</v>
      </c>
      <c r="K1992" s="13">
        <f t="shared" si="156"/>
        <v>42413.029305555559</v>
      </c>
      <c r="L1992" s="4">
        <v>1454042532</v>
      </c>
      <c r="M1992" s="13">
        <f t="shared" si="157"/>
        <v>42398.029305555559</v>
      </c>
      <c r="N1992" s="4" t="b">
        <v>0</v>
      </c>
      <c r="O1992" s="4">
        <v>5</v>
      </c>
      <c r="P1992" s="4" t="b">
        <v>0</v>
      </c>
      <c r="Q1992" s="4" t="s">
        <v>8296</v>
      </c>
      <c r="R1992" s="17">
        <f>E1992/D1992*100</f>
        <v>16.966666666666665</v>
      </c>
      <c r="S1992">
        <f>AVERAGEIF(O:O,O1992,E:E)</f>
        <v>347.37</v>
      </c>
      <c r="T1992" t="str">
        <f t="shared" si="158"/>
        <v>photography</v>
      </c>
      <c r="U1992" t="str">
        <f t="shared" si="159"/>
        <v>people</v>
      </c>
    </row>
    <row r="1993" spans="1:21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b">
        <f t="shared" si="155"/>
        <v>0</v>
      </c>
      <c r="G1993" s="4" t="s">
        <v>8221</v>
      </c>
      <c r="H1993" s="4" t="s">
        <v>8224</v>
      </c>
      <c r="I1993" s="4" t="s">
        <v>8246</v>
      </c>
      <c r="J1993" s="4">
        <v>1435958786</v>
      </c>
      <c r="K1993" s="13">
        <f t="shared" si="156"/>
        <v>42188.726689814815</v>
      </c>
      <c r="L1993" s="4">
        <v>1434144386</v>
      </c>
      <c r="M1993" s="13">
        <f t="shared" si="157"/>
        <v>42167.726689814815</v>
      </c>
      <c r="N1993" s="4" t="b">
        <v>0</v>
      </c>
      <c r="O1993" s="4">
        <v>3</v>
      </c>
      <c r="P1993" s="4" t="b">
        <v>0</v>
      </c>
      <c r="Q1993" s="4" t="s">
        <v>8296</v>
      </c>
      <c r="R1993" s="17">
        <f>E1993/D1993*100</f>
        <v>7.0000000000000009</v>
      </c>
      <c r="S1993">
        <f>AVERAGEIF(O:O,O1993,E:E)</f>
        <v>191.76785714285714</v>
      </c>
      <c r="T1993" t="str">
        <f t="shared" si="158"/>
        <v>photography</v>
      </c>
      <c r="U1993" t="str">
        <f t="shared" si="159"/>
        <v>people</v>
      </c>
    </row>
    <row r="1994" spans="1:21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b">
        <f t="shared" si="155"/>
        <v>0</v>
      </c>
      <c r="G1994" s="4" t="s">
        <v>8221</v>
      </c>
      <c r="H1994" s="4" t="s">
        <v>8224</v>
      </c>
      <c r="I1994" s="4" t="s">
        <v>8246</v>
      </c>
      <c r="J1994" s="4">
        <v>1424229991</v>
      </c>
      <c r="K1994" s="13">
        <f t="shared" si="156"/>
        <v>42052.976747685192</v>
      </c>
      <c r="L1994" s="4">
        <v>1421637991</v>
      </c>
      <c r="M1994" s="13">
        <f t="shared" si="157"/>
        <v>42022.976747685192</v>
      </c>
      <c r="N1994" s="4" t="b">
        <v>0</v>
      </c>
      <c r="O1994" s="4">
        <v>2</v>
      </c>
      <c r="P1994" s="4" t="b">
        <v>0</v>
      </c>
      <c r="Q1994" s="4" t="s">
        <v>8296</v>
      </c>
      <c r="R1994" s="17">
        <f>E1994/D1994*100</f>
        <v>0.13333333333333333</v>
      </c>
      <c r="S1994">
        <f>AVERAGEIF(O:O,O1994,E:E)</f>
        <v>91.389593023255813</v>
      </c>
      <c r="T1994" t="str">
        <f t="shared" si="158"/>
        <v>photography</v>
      </c>
      <c r="U1994" t="str">
        <f t="shared" si="159"/>
        <v>people</v>
      </c>
    </row>
    <row r="1995" spans="1:21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b">
        <f t="shared" si="155"/>
        <v>0</v>
      </c>
      <c r="G1995" s="4" t="s">
        <v>8221</v>
      </c>
      <c r="H1995" s="4" t="s">
        <v>8225</v>
      </c>
      <c r="I1995" s="4" t="s">
        <v>8247</v>
      </c>
      <c r="J1995" s="4">
        <v>1450706837</v>
      </c>
      <c r="K1995" s="13">
        <f t="shared" si="156"/>
        <v>42359.421724537046</v>
      </c>
      <c r="L1995" s="4">
        <v>1448114837</v>
      </c>
      <c r="M1995" s="13">
        <f t="shared" si="157"/>
        <v>42329.421724537046</v>
      </c>
      <c r="N1995" s="4" t="b">
        <v>0</v>
      </c>
      <c r="O1995" s="4">
        <v>0</v>
      </c>
      <c r="P1995" s="4" t="b">
        <v>0</v>
      </c>
      <c r="Q1995" s="4" t="s">
        <v>8296</v>
      </c>
      <c r="R1995" s="17">
        <f>E1995/D1995*100</f>
        <v>0</v>
      </c>
      <c r="S1995">
        <f>AVERAGEIF(O:O,O1995,E:E)</f>
        <v>0</v>
      </c>
      <c r="T1995" t="str">
        <f t="shared" si="158"/>
        <v>photography</v>
      </c>
      <c r="U1995" t="str">
        <f t="shared" si="159"/>
        <v>people</v>
      </c>
    </row>
    <row r="1996" spans="1:21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b">
        <f t="shared" si="155"/>
        <v>0</v>
      </c>
      <c r="G1996" s="4" t="s">
        <v>8221</v>
      </c>
      <c r="H1996" s="4" t="s">
        <v>8224</v>
      </c>
      <c r="I1996" s="4" t="s">
        <v>8246</v>
      </c>
      <c r="J1996" s="4">
        <v>1481072942</v>
      </c>
      <c r="K1996" s="13">
        <f t="shared" si="156"/>
        <v>42710.881273148152</v>
      </c>
      <c r="L1996" s="4">
        <v>1475885342</v>
      </c>
      <c r="M1996" s="13">
        <f t="shared" si="157"/>
        <v>42650.839606481481</v>
      </c>
      <c r="N1996" s="4" t="b">
        <v>0</v>
      </c>
      <c r="O1996" s="4">
        <v>0</v>
      </c>
      <c r="P1996" s="4" t="b">
        <v>0</v>
      </c>
      <c r="Q1996" s="4" t="s">
        <v>8296</v>
      </c>
      <c r="R1996" s="17">
        <f>E1996/D1996*100</f>
        <v>0</v>
      </c>
      <c r="S1996">
        <f>AVERAGEIF(O:O,O1996,E:E)</f>
        <v>0</v>
      </c>
      <c r="T1996" t="str">
        <f t="shared" si="158"/>
        <v>photography</v>
      </c>
      <c r="U1996" t="str">
        <f t="shared" si="159"/>
        <v>people</v>
      </c>
    </row>
    <row r="1997" spans="1:21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b">
        <f t="shared" si="155"/>
        <v>0</v>
      </c>
      <c r="G1997" s="4" t="s">
        <v>8221</v>
      </c>
      <c r="H1997" s="4" t="s">
        <v>8229</v>
      </c>
      <c r="I1997" s="4" t="s">
        <v>8251</v>
      </c>
      <c r="J1997" s="4">
        <v>1437082736</v>
      </c>
      <c r="K1997" s="13">
        <f t="shared" si="156"/>
        <v>42201.735370370377</v>
      </c>
      <c r="L1997" s="4">
        <v>1435354736</v>
      </c>
      <c r="M1997" s="13">
        <f t="shared" si="157"/>
        <v>42181.735370370377</v>
      </c>
      <c r="N1997" s="4" t="b">
        <v>0</v>
      </c>
      <c r="O1997" s="4">
        <v>3</v>
      </c>
      <c r="P1997" s="4" t="b">
        <v>0</v>
      </c>
      <c r="Q1997" s="4" t="s">
        <v>8296</v>
      </c>
      <c r="R1997" s="17">
        <f>E1997/D1997*100</f>
        <v>7.8</v>
      </c>
      <c r="S1997">
        <f>AVERAGEIF(O:O,O1997,E:E)</f>
        <v>191.76785714285714</v>
      </c>
      <c r="T1997" t="str">
        <f t="shared" si="158"/>
        <v>photography</v>
      </c>
      <c r="U1997" t="str">
        <f t="shared" si="159"/>
        <v>people</v>
      </c>
    </row>
    <row r="1998" spans="1:21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b">
        <f t="shared" si="155"/>
        <v>0</v>
      </c>
      <c r="G1998" s="4" t="s">
        <v>8221</v>
      </c>
      <c r="H1998" s="4" t="s">
        <v>8224</v>
      </c>
      <c r="I1998" s="4" t="s">
        <v>8246</v>
      </c>
      <c r="J1998" s="4">
        <v>1405021211</v>
      </c>
      <c r="K1998" s="13">
        <f t="shared" si="156"/>
        <v>41830.652905092596</v>
      </c>
      <c r="L1998" s="4">
        <v>1402429211</v>
      </c>
      <c r="M1998" s="13">
        <f t="shared" si="157"/>
        <v>41800.652905092596</v>
      </c>
      <c r="N1998" s="4" t="b">
        <v>0</v>
      </c>
      <c r="O1998" s="4">
        <v>0</v>
      </c>
      <c r="P1998" s="4" t="b">
        <v>0</v>
      </c>
      <c r="Q1998" s="4" t="s">
        <v>8296</v>
      </c>
      <c r="R1998" s="17">
        <f>E1998/D1998*100</f>
        <v>0</v>
      </c>
      <c r="S1998">
        <f>AVERAGEIF(O:O,O1998,E:E)</f>
        <v>0</v>
      </c>
      <c r="T1998" t="str">
        <f t="shared" si="158"/>
        <v>photography</v>
      </c>
      <c r="U1998" t="str">
        <f t="shared" si="159"/>
        <v>people</v>
      </c>
    </row>
    <row r="1999" spans="1:21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b">
        <f t="shared" si="155"/>
        <v>0</v>
      </c>
      <c r="G1999" s="4" t="s">
        <v>8221</v>
      </c>
      <c r="H1999" s="4" t="s">
        <v>8224</v>
      </c>
      <c r="I1999" s="4" t="s">
        <v>8246</v>
      </c>
      <c r="J1999" s="4">
        <v>1409091612</v>
      </c>
      <c r="K1999" s="13">
        <f t="shared" si="156"/>
        <v>41877.764027777783</v>
      </c>
      <c r="L1999" s="4">
        <v>1406499612</v>
      </c>
      <c r="M1999" s="13">
        <f t="shared" si="157"/>
        <v>41847.764027777783</v>
      </c>
      <c r="N1999" s="4" t="b">
        <v>0</v>
      </c>
      <c r="O1999" s="4">
        <v>0</v>
      </c>
      <c r="P1999" s="4" t="b">
        <v>0</v>
      </c>
      <c r="Q1999" s="4" t="s">
        <v>8296</v>
      </c>
      <c r="R1999" s="17">
        <f>E1999/D1999*100</f>
        <v>0</v>
      </c>
      <c r="S1999">
        <f>AVERAGEIF(O:O,O1999,E:E)</f>
        <v>0</v>
      </c>
      <c r="T1999" t="str">
        <f t="shared" si="158"/>
        <v>photography</v>
      </c>
      <c r="U1999" t="str">
        <f t="shared" si="159"/>
        <v>people</v>
      </c>
    </row>
    <row r="2000" spans="1:21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b">
        <f t="shared" si="155"/>
        <v>0</v>
      </c>
      <c r="G2000" s="4" t="s">
        <v>8221</v>
      </c>
      <c r="H2000" s="4" t="s">
        <v>8224</v>
      </c>
      <c r="I2000" s="4" t="s">
        <v>8246</v>
      </c>
      <c r="J2000" s="4">
        <v>1406861438</v>
      </c>
      <c r="K2000" s="13">
        <f t="shared" si="156"/>
        <v>41851.951828703706</v>
      </c>
      <c r="L2000" s="4">
        <v>1402973438</v>
      </c>
      <c r="M2000" s="13">
        <f t="shared" si="157"/>
        <v>41806.951828703706</v>
      </c>
      <c r="N2000" s="4" t="b">
        <v>0</v>
      </c>
      <c r="O2000" s="4">
        <v>3</v>
      </c>
      <c r="P2000" s="4" t="b">
        <v>0</v>
      </c>
      <c r="Q2000" s="4" t="s">
        <v>8296</v>
      </c>
      <c r="R2000" s="17">
        <f>E2000/D2000*100</f>
        <v>26.200000000000003</v>
      </c>
      <c r="S2000">
        <f>AVERAGEIF(O:O,O2000,E:E)</f>
        <v>191.76785714285714</v>
      </c>
      <c r="T2000" t="str">
        <f t="shared" si="158"/>
        <v>photography</v>
      </c>
      <c r="U2000" t="str">
        <f t="shared" si="159"/>
        <v>people</v>
      </c>
    </row>
    <row r="2001" spans="1:21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b">
        <f t="shared" si="155"/>
        <v>0</v>
      </c>
      <c r="G2001" s="4" t="s">
        <v>8221</v>
      </c>
      <c r="H2001" s="4" t="s">
        <v>8225</v>
      </c>
      <c r="I2001" s="4" t="s">
        <v>8247</v>
      </c>
      <c r="J2001" s="4">
        <v>1415882108</v>
      </c>
      <c r="K2001" s="13">
        <f t="shared" si="156"/>
        <v>41956.357731481483</v>
      </c>
      <c r="L2001" s="4">
        <v>1413286508</v>
      </c>
      <c r="M2001" s="13">
        <f t="shared" si="157"/>
        <v>41926.316064814819</v>
      </c>
      <c r="N2001" s="4" t="b">
        <v>0</v>
      </c>
      <c r="O2001" s="4">
        <v>7</v>
      </c>
      <c r="P2001" s="4" t="b">
        <v>0</v>
      </c>
      <c r="Q2001" s="4" t="s">
        <v>8296</v>
      </c>
      <c r="R2001" s="17">
        <f>E2001/D2001*100</f>
        <v>0.76129032258064511</v>
      </c>
      <c r="S2001">
        <f>AVERAGEIF(O:O,O2001,E:E)</f>
        <v>705.95522388059703</v>
      </c>
      <c r="T2001" t="str">
        <f t="shared" si="158"/>
        <v>photography</v>
      </c>
      <c r="U2001" t="str">
        <f t="shared" si="159"/>
        <v>people</v>
      </c>
    </row>
    <row r="2002" spans="1:21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b">
        <f t="shared" si="155"/>
        <v>0</v>
      </c>
      <c r="G2002" s="4" t="s">
        <v>8221</v>
      </c>
      <c r="H2002" s="4" t="s">
        <v>8229</v>
      </c>
      <c r="I2002" s="4" t="s">
        <v>8251</v>
      </c>
      <c r="J2002" s="4">
        <v>1452120613</v>
      </c>
      <c r="K2002" s="13">
        <f t="shared" si="156"/>
        <v>42375.784872685188</v>
      </c>
      <c r="L2002" s="4">
        <v>1449528613</v>
      </c>
      <c r="M2002" s="13">
        <f t="shared" si="157"/>
        <v>42345.784872685188</v>
      </c>
      <c r="N2002" s="4" t="b">
        <v>0</v>
      </c>
      <c r="O2002" s="4">
        <v>25</v>
      </c>
      <c r="P2002" s="4" t="b">
        <v>0</v>
      </c>
      <c r="Q2002" s="4" t="s">
        <v>8296</v>
      </c>
      <c r="R2002" s="17">
        <f>E2002/D2002*100</f>
        <v>12.5</v>
      </c>
      <c r="S2002">
        <f>AVERAGEIF(O:O,O2002,E:E)</f>
        <v>1634.83275</v>
      </c>
      <c r="T2002" t="str">
        <f t="shared" si="158"/>
        <v>photography</v>
      </c>
      <c r="U2002" t="str">
        <f t="shared" si="159"/>
        <v>people</v>
      </c>
    </row>
    <row r="2003" spans="1:21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tr">
        <f t="shared" si="155"/>
        <v>successful</v>
      </c>
      <c r="G2003" s="4" t="s">
        <v>8219</v>
      </c>
      <c r="H2003" s="4" t="s">
        <v>8236</v>
      </c>
      <c r="I2003" s="4" t="s">
        <v>8249</v>
      </c>
      <c r="J2003" s="4">
        <v>1434139200</v>
      </c>
      <c r="K2003" s="13">
        <f t="shared" si="156"/>
        <v>42167.666666666664</v>
      </c>
      <c r="L2003" s="4">
        <v>1431406916</v>
      </c>
      <c r="M2003" s="13">
        <f t="shared" si="157"/>
        <v>42136.043009259265</v>
      </c>
      <c r="N2003" s="4" t="b">
        <v>1</v>
      </c>
      <c r="O2003" s="4">
        <v>1637</v>
      </c>
      <c r="P2003" s="4" t="b">
        <v>1</v>
      </c>
      <c r="Q2003" s="4" t="s">
        <v>8295</v>
      </c>
      <c r="R2003" s="17">
        <f>E2003/D2003*100</f>
        <v>382.12909090909091</v>
      </c>
      <c r="S2003">
        <f>AVERAGEIF(O:O,O2003,E:E)</f>
        <v>210171</v>
      </c>
      <c r="T2003" t="str">
        <f t="shared" si="158"/>
        <v>technology</v>
      </c>
      <c r="U2003" t="str">
        <f t="shared" si="159"/>
        <v>hardware</v>
      </c>
    </row>
    <row r="2004" spans="1:21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tr">
        <f t="shared" si="155"/>
        <v>successful</v>
      </c>
      <c r="G2004" s="4" t="s">
        <v>8219</v>
      </c>
      <c r="H2004" s="4" t="s">
        <v>8224</v>
      </c>
      <c r="I2004" s="4" t="s">
        <v>8246</v>
      </c>
      <c r="J2004" s="4">
        <v>1485191143</v>
      </c>
      <c r="K2004" s="13">
        <f t="shared" si="156"/>
        <v>42758.545636574076</v>
      </c>
      <c r="L2004" s="4">
        <v>1482599143</v>
      </c>
      <c r="M2004" s="13">
        <f t="shared" si="157"/>
        <v>42728.545636574076</v>
      </c>
      <c r="N2004" s="4" t="b">
        <v>1</v>
      </c>
      <c r="O2004" s="4">
        <v>1375</v>
      </c>
      <c r="P2004" s="4" t="b">
        <v>1</v>
      </c>
      <c r="Q2004" s="4" t="s">
        <v>8295</v>
      </c>
      <c r="R2004" s="17">
        <f>E2004/D2004*100</f>
        <v>216.79422000000002</v>
      </c>
      <c r="S2004">
        <f>AVERAGEIF(O:O,O2004,E:E)</f>
        <v>108397.11</v>
      </c>
      <c r="T2004" t="str">
        <f t="shared" si="158"/>
        <v>technology</v>
      </c>
      <c r="U2004" t="str">
        <f t="shared" si="159"/>
        <v>hardware</v>
      </c>
    </row>
    <row r="2005" spans="1:21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tr">
        <f t="shared" si="155"/>
        <v>successful</v>
      </c>
      <c r="G2005" s="4" t="s">
        <v>8219</v>
      </c>
      <c r="H2005" s="4" t="s">
        <v>8224</v>
      </c>
      <c r="I2005" s="4" t="s">
        <v>8246</v>
      </c>
      <c r="J2005" s="4">
        <v>1278111600</v>
      </c>
      <c r="K2005" s="13">
        <f t="shared" si="156"/>
        <v>40361.791666666672</v>
      </c>
      <c r="L2005" s="4">
        <v>1276830052</v>
      </c>
      <c r="M2005" s="13">
        <f t="shared" si="157"/>
        <v>40346.95893518519</v>
      </c>
      <c r="N2005" s="4" t="b">
        <v>1</v>
      </c>
      <c r="O2005" s="4">
        <v>17</v>
      </c>
      <c r="P2005" s="4" t="b">
        <v>1</v>
      </c>
      <c r="Q2005" s="4" t="s">
        <v>8295</v>
      </c>
      <c r="R2005" s="17">
        <f>E2005/D2005*100</f>
        <v>312</v>
      </c>
      <c r="S2005">
        <f>AVERAGEIF(O:O,O2005,E:E)</f>
        <v>1808.7556603773585</v>
      </c>
      <c r="T2005" t="str">
        <f t="shared" si="158"/>
        <v>technology</v>
      </c>
      <c r="U2005" t="str">
        <f t="shared" si="159"/>
        <v>hardware</v>
      </c>
    </row>
    <row r="2006" spans="1:21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tr">
        <f t="shared" si="155"/>
        <v>successful</v>
      </c>
      <c r="G2006" s="4" t="s">
        <v>8219</v>
      </c>
      <c r="H2006" s="4" t="s">
        <v>8224</v>
      </c>
      <c r="I2006" s="4" t="s">
        <v>8246</v>
      </c>
      <c r="J2006" s="4">
        <v>1405002663</v>
      </c>
      <c r="K2006" s="13">
        <f t="shared" si="156"/>
        <v>41830.43822916667</v>
      </c>
      <c r="L2006" s="4">
        <v>1402410663</v>
      </c>
      <c r="M2006" s="13">
        <f t="shared" si="157"/>
        <v>41800.43822916667</v>
      </c>
      <c r="N2006" s="4" t="b">
        <v>1</v>
      </c>
      <c r="O2006" s="4">
        <v>354</v>
      </c>
      <c r="P2006" s="4" t="b">
        <v>1</v>
      </c>
      <c r="Q2006" s="4" t="s">
        <v>8295</v>
      </c>
      <c r="R2006" s="17">
        <f>E2006/D2006*100</f>
        <v>234.42048</v>
      </c>
      <c r="S2006">
        <f>AVERAGEIF(O:O,O2006,E:E)</f>
        <v>78043.595000000001</v>
      </c>
      <c r="T2006" t="str">
        <f t="shared" si="158"/>
        <v>technology</v>
      </c>
      <c r="U2006" t="str">
        <f t="shared" si="159"/>
        <v>hardware</v>
      </c>
    </row>
    <row r="2007" spans="1:21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tr">
        <f t="shared" si="155"/>
        <v>successful</v>
      </c>
      <c r="G2007" s="4" t="s">
        <v>8219</v>
      </c>
      <c r="H2007" s="4" t="s">
        <v>8224</v>
      </c>
      <c r="I2007" s="4" t="s">
        <v>8246</v>
      </c>
      <c r="J2007" s="4">
        <v>1381895940</v>
      </c>
      <c r="K2007" s="13">
        <f t="shared" si="156"/>
        <v>41562.999305555561</v>
      </c>
      <c r="L2007" s="4">
        <v>1379532618</v>
      </c>
      <c r="M2007" s="13">
        <f t="shared" si="157"/>
        <v>41535.646041666667</v>
      </c>
      <c r="N2007" s="4" t="b">
        <v>1</v>
      </c>
      <c r="O2007" s="4">
        <v>191</v>
      </c>
      <c r="P2007" s="4" t="b">
        <v>1</v>
      </c>
      <c r="Q2007" s="4" t="s">
        <v>8295</v>
      </c>
      <c r="R2007" s="17">
        <f>E2007/D2007*100</f>
        <v>123.68010000000001</v>
      </c>
      <c r="S2007">
        <f>AVERAGEIF(O:O,O2007,E:E)</f>
        <v>18835.238000000001</v>
      </c>
      <c r="T2007" t="str">
        <f t="shared" si="158"/>
        <v>technology</v>
      </c>
      <c r="U2007" t="str">
        <f t="shared" si="159"/>
        <v>hardware</v>
      </c>
    </row>
    <row r="2008" spans="1:21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tr">
        <f t="shared" si="155"/>
        <v>successful</v>
      </c>
      <c r="G2008" s="4" t="s">
        <v>8219</v>
      </c>
      <c r="H2008" s="4" t="s">
        <v>8224</v>
      </c>
      <c r="I2008" s="4" t="s">
        <v>8246</v>
      </c>
      <c r="J2008" s="4">
        <v>1417611645</v>
      </c>
      <c r="K2008" s="13">
        <f t="shared" si="156"/>
        <v>41976.375520833339</v>
      </c>
      <c r="L2008" s="4">
        <v>1414584045</v>
      </c>
      <c r="M2008" s="13">
        <f t="shared" si="157"/>
        <v>41941.333854166667</v>
      </c>
      <c r="N2008" s="4" t="b">
        <v>1</v>
      </c>
      <c r="O2008" s="4">
        <v>303</v>
      </c>
      <c r="P2008" s="4" t="b">
        <v>1</v>
      </c>
      <c r="Q2008" s="4" t="s">
        <v>8295</v>
      </c>
      <c r="R2008" s="17">
        <f>E2008/D2008*100</f>
        <v>247.84</v>
      </c>
      <c r="S2008">
        <f>AVERAGEIF(O:O,O2008,E:E)</f>
        <v>75010</v>
      </c>
      <c r="T2008" t="str">
        <f t="shared" si="158"/>
        <v>technology</v>
      </c>
      <c r="U2008" t="str">
        <f t="shared" si="159"/>
        <v>hardware</v>
      </c>
    </row>
    <row r="2009" spans="1:21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tr">
        <f t="shared" si="155"/>
        <v>successful</v>
      </c>
      <c r="G2009" s="4" t="s">
        <v>8219</v>
      </c>
      <c r="H2009" s="4" t="s">
        <v>8224</v>
      </c>
      <c r="I2009" s="4" t="s">
        <v>8246</v>
      </c>
      <c r="J2009" s="4">
        <v>1282622400</v>
      </c>
      <c r="K2009" s="13">
        <f t="shared" si="156"/>
        <v>40414</v>
      </c>
      <c r="L2009" s="4">
        <v>1276891586</v>
      </c>
      <c r="M2009" s="13">
        <f t="shared" si="157"/>
        <v>40347.671134259261</v>
      </c>
      <c r="N2009" s="4" t="b">
        <v>1</v>
      </c>
      <c r="O2009" s="4">
        <v>137</v>
      </c>
      <c r="P2009" s="4" t="b">
        <v>1</v>
      </c>
      <c r="Q2009" s="4" t="s">
        <v>8295</v>
      </c>
      <c r="R2009" s="17">
        <f>E2009/D2009*100</f>
        <v>115.7092</v>
      </c>
      <c r="S2009">
        <f>AVERAGEIF(O:O,O2009,E:E)</f>
        <v>13858.02</v>
      </c>
      <c r="T2009" t="str">
        <f t="shared" si="158"/>
        <v>technology</v>
      </c>
      <c r="U2009" t="str">
        <f t="shared" si="159"/>
        <v>hardware</v>
      </c>
    </row>
    <row r="2010" spans="1:21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tr">
        <f t="shared" si="155"/>
        <v>successful</v>
      </c>
      <c r="G2010" s="4" t="s">
        <v>8219</v>
      </c>
      <c r="H2010" s="4" t="s">
        <v>8224</v>
      </c>
      <c r="I2010" s="4" t="s">
        <v>8246</v>
      </c>
      <c r="J2010" s="4">
        <v>1316442622</v>
      </c>
      <c r="K2010" s="13">
        <f t="shared" si="156"/>
        <v>40805.437754629631</v>
      </c>
      <c r="L2010" s="4">
        <v>1312641022</v>
      </c>
      <c r="M2010" s="13">
        <f t="shared" si="157"/>
        <v>40761.437754629631</v>
      </c>
      <c r="N2010" s="4" t="b">
        <v>1</v>
      </c>
      <c r="O2010" s="4">
        <v>41</v>
      </c>
      <c r="P2010" s="4" t="b">
        <v>1</v>
      </c>
      <c r="Q2010" s="4" t="s">
        <v>8295</v>
      </c>
      <c r="R2010" s="17">
        <f>E2010/D2010*100</f>
        <v>117.07484768810599</v>
      </c>
      <c r="S2010">
        <f>AVERAGEIF(O:O,O2010,E:E)</f>
        <v>2792.8691304347826</v>
      </c>
      <c r="T2010" t="str">
        <f t="shared" si="158"/>
        <v>technology</v>
      </c>
      <c r="U2010" t="str">
        <f t="shared" si="159"/>
        <v>hardware</v>
      </c>
    </row>
    <row r="2011" spans="1:21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tr">
        <f t="shared" si="155"/>
        <v>successful</v>
      </c>
      <c r="G2011" s="4" t="s">
        <v>8219</v>
      </c>
      <c r="H2011" s="4" t="s">
        <v>8236</v>
      </c>
      <c r="I2011" s="4" t="s">
        <v>8249</v>
      </c>
      <c r="J2011" s="4">
        <v>1479890743</v>
      </c>
      <c r="K2011" s="13">
        <f t="shared" si="156"/>
        <v>42697.198414351857</v>
      </c>
      <c r="L2011" s="4">
        <v>1476776743</v>
      </c>
      <c r="M2011" s="13">
        <f t="shared" si="157"/>
        <v>42661.156747685185</v>
      </c>
      <c r="N2011" s="4" t="b">
        <v>1</v>
      </c>
      <c r="O2011" s="4">
        <v>398</v>
      </c>
      <c r="P2011" s="4" t="b">
        <v>1</v>
      </c>
      <c r="Q2011" s="4" t="s">
        <v>8295</v>
      </c>
      <c r="R2011" s="17">
        <f>E2011/D2011*100</f>
        <v>305.15800000000002</v>
      </c>
      <c r="S2011">
        <f>AVERAGEIF(O:O,O2011,E:E)</f>
        <v>92597.5</v>
      </c>
      <c r="T2011" t="str">
        <f t="shared" si="158"/>
        <v>technology</v>
      </c>
      <c r="U2011" t="str">
        <f t="shared" si="159"/>
        <v>hardware</v>
      </c>
    </row>
    <row r="2012" spans="1:21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tr">
        <f t="shared" si="155"/>
        <v>successful</v>
      </c>
      <c r="G2012" s="4" t="s">
        <v>8219</v>
      </c>
      <c r="H2012" s="4" t="s">
        <v>8224</v>
      </c>
      <c r="I2012" s="4" t="s">
        <v>8246</v>
      </c>
      <c r="J2012" s="4">
        <v>1471564491</v>
      </c>
      <c r="K2012" s="13">
        <f t="shared" si="156"/>
        <v>42600.829756944448</v>
      </c>
      <c r="L2012" s="4">
        <v>1468972491</v>
      </c>
      <c r="M2012" s="13">
        <f t="shared" si="157"/>
        <v>42570.829756944448</v>
      </c>
      <c r="N2012" s="4" t="b">
        <v>1</v>
      </c>
      <c r="O2012" s="4">
        <v>1737</v>
      </c>
      <c r="P2012" s="4" t="b">
        <v>1</v>
      </c>
      <c r="Q2012" s="4" t="s">
        <v>8295</v>
      </c>
      <c r="R2012" s="17">
        <f>E2012/D2012*100</f>
        <v>320.05299999999994</v>
      </c>
      <c r="S2012">
        <f>AVERAGEIF(O:O,O2012,E:E)</f>
        <v>96015.9</v>
      </c>
      <c r="T2012" t="str">
        <f t="shared" si="158"/>
        <v>technology</v>
      </c>
      <c r="U2012" t="str">
        <f t="shared" si="159"/>
        <v>hardware</v>
      </c>
    </row>
    <row r="2013" spans="1:21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tr">
        <f t="shared" si="155"/>
        <v>successful</v>
      </c>
      <c r="G2013" s="4" t="s">
        <v>8219</v>
      </c>
      <c r="H2013" s="4" t="s">
        <v>8239</v>
      </c>
      <c r="I2013" s="4" t="s">
        <v>8249</v>
      </c>
      <c r="J2013" s="4">
        <v>1452553200</v>
      </c>
      <c r="K2013" s="13">
        <f t="shared" si="156"/>
        <v>42380.791666666664</v>
      </c>
      <c r="L2013" s="4">
        <v>1449650173</v>
      </c>
      <c r="M2013" s="13">
        <f t="shared" si="157"/>
        <v>42347.191817129635</v>
      </c>
      <c r="N2013" s="4" t="b">
        <v>1</v>
      </c>
      <c r="O2013" s="4">
        <v>971</v>
      </c>
      <c r="P2013" s="4" t="b">
        <v>1</v>
      </c>
      <c r="Q2013" s="4" t="s">
        <v>8295</v>
      </c>
      <c r="R2013" s="17">
        <f>E2013/D2013*100</f>
        <v>819.56399999999996</v>
      </c>
      <c r="S2013">
        <f>AVERAGEIF(O:O,O2013,E:E)</f>
        <v>409782</v>
      </c>
      <c r="T2013" t="str">
        <f t="shared" si="158"/>
        <v>technology</v>
      </c>
      <c r="U2013" t="str">
        <f t="shared" si="159"/>
        <v>hardware</v>
      </c>
    </row>
    <row r="2014" spans="1:21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tr">
        <f t="shared" si="155"/>
        <v>successful</v>
      </c>
      <c r="G2014" s="4" t="s">
        <v>8219</v>
      </c>
      <c r="H2014" s="4" t="s">
        <v>8224</v>
      </c>
      <c r="I2014" s="4" t="s">
        <v>8246</v>
      </c>
      <c r="J2014" s="4">
        <v>1423165441</v>
      </c>
      <c r="K2014" s="13">
        <f t="shared" si="156"/>
        <v>42040.65556712963</v>
      </c>
      <c r="L2014" s="4">
        <v>1420573441</v>
      </c>
      <c r="M2014" s="13">
        <f t="shared" si="157"/>
        <v>42010.65556712963</v>
      </c>
      <c r="N2014" s="4" t="b">
        <v>1</v>
      </c>
      <c r="O2014" s="4">
        <v>183</v>
      </c>
      <c r="P2014" s="4" t="b">
        <v>1</v>
      </c>
      <c r="Q2014" s="4" t="s">
        <v>8295</v>
      </c>
      <c r="R2014" s="17">
        <f>E2014/D2014*100</f>
        <v>234.90000000000003</v>
      </c>
      <c r="S2014">
        <f>AVERAGEIF(O:O,O2014,E:E)</f>
        <v>14542.605</v>
      </c>
      <c r="T2014" t="str">
        <f t="shared" si="158"/>
        <v>technology</v>
      </c>
      <c r="U2014" t="str">
        <f t="shared" si="159"/>
        <v>hardware</v>
      </c>
    </row>
    <row r="2015" spans="1:21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tr">
        <f t="shared" si="155"/>
        <v>successful</v>
      </c>
      <c r="G2015" s="4" t="s">
        <v>8219</v>
      </c>
      <c r="H2015" s="4" t="s">
        <v>8224</v>
      </c>
      <c r="I2015" s="4" t="s">
        <v>8246</v>
      </c>
      <c r="J2015" s="4">
        <v>1468019014</v>
      </c>
      <c r="K2015" s="13">
        <f t="shared" si="156"/>
        <v>42559.79414351852</v>
      </c>
      <c r="L2015" s="4">
        <v>1462835014</v>
      </c>
      <c r="M2015" s="13">
        <f t="shared" si="157"/>
        <v>42499.79414351852</v>
      </c>
      <c r="N2015" s="4" t="b">
        <v>1</v>
      </c>
      <c r="O2015" s="4">
        <v>4562</v>
      </c>
      <c r="P2015" s="4" t="b">
        <v>1</v>
      </c>
      <c r="Q2015" s="4" t="s">
        <v>8295</v>
      </c>
      <c r="R2015" s="17">
        <f>E2015/D2015*100</f>
        <v>494.91374999999999</v>
      </c>
      <c r="S2015">
        <f>AVERAGEIF(O:O,O2015,E:E)</f>
        <v>791862</v>
      </c>
      <c r="T2015" t="str">
        <f t="shared" si="158"/>
        <v>technology</v>
      </c>
      <c r="U2015" t="str">
        <f t="shared" si="159"/>
        <v>hardware</v>
      </c>
    </row>
    <row r="2016" spans="1:21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tr">
        <f t="shared" si="155"/>
        <v>successful</v>
      </c>
      <c r="G2016" s="4" t="s">
        <v>8219</v>
      </c>
      <c r="H2016" s="4" t="s">
        <v>8224</v>
      </c>
      <c r="I2016" s="4" t="s">
        <v>8246</v>
      </c>
      <c r="J2016" s="4">
        <v>1364184539</v>
      </c>
      <c r="K2016" s="13">
        <f t="shared" si="156"/>
        <v>41358.006238425929</v>
      </c>
      <c r="L2016" s="4">
        <v>1361250539</v>
      </c>
      <c r="M2016" s="13">
        <f t="shared" si="157"/>
        <v>41324.047905092593</v>
      </c>
      <c r="N2016" s="4" t="b">
        <v>1</v>
      </c>
      <c r="O2016" s="4">
        <v>26457</v>
      </c>
      <c r="P2016" s="4" t="b">
        <v>1</v>
      </c>
      <c r="Q2016" s="4" t="s">
        <v>8295</v>
      </c>
      <c r="R2016" s="17">
        <f>E2016/D2016*100</f>
        <v>7813.7822333333334</v>
      </c>
      <c r="S2016">
        <f>AVERAGEIF(O:O,O2016,E:E)</f>
        <v>2344134.67</v>
      </c>
      <c r="T2016" t="str">
        <f t="shared" si="158"/>
        <v>technology</v>
      </c>
      <c r="U2016" t="str">
        <f t="shared" si="159"/>
        <v>hardware</v>
      </c>
    </row>
    <row r="2017" spans="1:21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tr">
        <f t="shared" si="155"/>
        <v>successful</v>
      </c>
      <c r="G2017" s="4" t="s">
        <v>8219</v>
      </c>
      <c r="H2017" s="4" t="s">
        <v>8224</v>
      </c>
      <c r="I2017" s="4" t="s">
        <v>8246</v>
      </c>
      <c r="J2017" s="4">
        <v>1315602163</v>
      </c>
      <c r="K2017" s="13">
        <f t="shared" si="156"/>
        <v>40795.710219907407</v>
      </c>
      <c r="L2017" s="4">
        <v>1313010163</v>
      </c>
      <c r="M2017" s="13">
        <f t="shared" si="157"/>
        <v>40765.710219907407</v>
      </c>
      <c r="N2017" s="4" t="b">
        <v>1</v>
      </c>
      <c r="O2017" s="4">
        <v>162</v>
      </c>
      <c r="P2017" s="4" t="b">
        <v>1</v>
      </c>
      <c r="Q2017" s="4" t="s">
        <v>8295</v>
      </c>
      <c r="R2017" s="17">
        <f>E2017/D2017*100</f>
        <v>113.00013888888888</v>
      </c>
      <c r="S2017">
        <f>AVERAGEIF(O:O,O2017,E:E)</f>
        <v>9217.505000000001</v>
      </c>
      <c r="T2017" t="str">
        <f t="shared" si="158"/>
        <v>technology</v>
      </c>
      <c r="U2017" t="str">
        <f t="shared" si="159"/>
        <v>hardware</v>
      </c>
    </row>
    <row r="2018" spans="1:21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tr">
        <f t="shared" si="155"/>
        <v>successful</v>
      </c>
      <c r="G2018" s="4" t="s">
        <v>8219</v>
      </c>
      <c r="H2018" s="4" t="s">
        <v>8224</v>
      </c>
      <c r="I2018" s="4" t="s">
        <v>8246</v>
      </c>
      <c r="J2018" s="4">
        <v>1362863299</v>
      </c>
      <c r="K2018" s="13">
        <f t="shared" si="156"/>
        <v>41342.714108796295</v>
      </c>
      <c r="L2018" s="4">
        <v>1360271299</v>
      </c>
      <c r="M2018" s="13">
        <f t="shared" si="157"/>
        <v>41312.714108796295</v>
      </c>
      <c r="N2018" s="4" t="b">
        <v>1</v>
      </c>
      <c r="O2018" s="4">
        <v>479</v>
      </c>
      <c r="P2018" s="4" t="b">
        <v>1</v>
      </c>
      <c r="Q2018" s="4" t="s">
        <v>8295</v>
      </c>
      <c r="R2018" s="17">
        <f>E2018/D2018*100</f>
        <v>921.54219999999998</v>
      </c>
      <c r="S2018">
        <f>AVERAGEIF(O:O,O2018,E:E)</f>
        <v>92154.22</v>
      </c>
      <c r="T2018" t="str">
        <f t="shared" si="158"/>
        <v>technology</v>
      </c>
      <c r="U2018" t="str">
        <f t="shared" si="159"/>
        <v>hardware</v>
      </c>
    </row>
    <row r="2019" spans="1:21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tr">
        <f t="shared" si="155"/>
        <v>successful</v>
      </c>
      <c r="G2019" s="4" t="s">
        <v>8219</v>
      </c>
      <c r="H2019" s="4" t="s">
        <v>8224</v>
      </c>
      <c r="I2019" s="4" t="s">
        <v>8246</v>
      </c>
      <c r="J2019" s="4">
        <v>1332561600</v>
      </c>
      <c r="K2019" s="13">
        <f t="shared" si="156"/>
        <v>40992</v>
      </c>
      <c r="L2019" s="4">
        <v>1329873755</v>
      </c>
      <c r="M2019" s="13">
        <f t="shared" si="157"/>
        <v>40960.890682870369</v>
      </c>
      <c r="N2019" s="4" t="b">
        <v>1</v>
      </c>
      <c r="O2019" s="4">
        <v>426</v>
      </c>
      <c r="P2019" s="4" t="b">
        <v>1</v>
      </c>
      <c r="Q2019" s="4" t="s">
        <v>8295</v>
      </c>
      <c r="R2019" s="17">
        <f>E2019/D2019*100</f>
        <v>125.10239999999999</v>
      </c>
      <c r="S2019">
        <f>AVERAGEIF(O:O,O2019,E:E)</f>
        <v>31641.134999999998</v>
      </c>
      <c r="T2019" t="str">
        <f t="shared" si="158"/>
        <v>technology</v>
      </c>
      <c r="U2019" t="str">
        <f t="shared" si="159"/>
        <v>hardware</v>
      </c>
    </row>
    <row r="2020" spans="1:21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tr">
        <f t="shared" si="155"/>
        <v>successful</v>
      </c>
      <c r="G2020" s="4" t="s">
        <v>8219</v>
      </c>
      <c r="H2020" s="4" t="s">
        <v>8241</v>
      </c>
      <c r="I2020" s="4" t="s">
        <v>8249</v>
      </c>
      <c r="J2020" s="4">
        <v>1439455609</v>
      </c>
      <c r="K2020" s="13">
        <f t="shared" si="156"/>
        <v>42229.199178240742</v>
      </c>
      <c r="L2020" s="4">
        <v>1436863609</v>
      </c>
      <c r="M2020" s="13">
        <f t="shared" si="157"/>
        <v>42199.199178240742</v>
      </c>
      <c r="N2020" s="4" t="b">
        <v>1</v>
      </c>
      <c r="O2020" s="4">
        <v>450</v>
      </c>
      <c r="P2020" s="4" t="b">
        <v>1</v>
      </c>
      <c r="Q2020" s="4" t="s">
        <v>8295</v>
      </c>
      <c r="R2020" s="17">
        <f>E2020/D2020*100</f>
        <v>102.24343076923077</v>
      </c>
      <c r="S2020">
        <f>AVERAGEIF(O:O,O2020,E:E)</f>
        <v>66458.23</v>
      </c>
      <c r="T2020" t="str">
        <f t="shared" si="158"/>
        <v>technology</v>
      </c>
      <c r="U2020" t="str">
        <f t="shared" si="159"/>
        <v>hardware</v>
      </c>
    </row>
    <row r="2021" spans="1:21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tr">
        <f t="shared" si="155"/>
        <v>successful</v>
      </c>
      <c r="G2021" s="4" t="s">
        <v>8219</v>
      </c>
      <c r="H2021" s="4" t="s">
        <v>8224</v>
      </c>
      <c r="I2021" s="4" t="s">
        <v>8246</v>
      </c>
      <c r="J2021" s="4">
        <v>1474563621</v>
      </c>
      <c r="K2021" s="13">
        <f t="shared" si="156"/>
        <v>42635.541909722226</v>
      </c>
      <c r="L2021" s="4">
        <v>1471971621</v>
      </c>
      <c r="M2021" s="13">
        <f t="shared" si="157"/>
        <v>42605.541909722226</v>
      </c>
      <c r="N2021" s="4" t="b">
        <v>1</v>
      </c>
      <c r="O2021" s="4">
        <v>1780</v>
      </c>
      <c r="P2021" s="4" t="b">
        <v>1</v>
      </c>
      <c r="Q2021" s="4" t="s">
        <v>8295</v>
      </c>
      <c r="R2021" s="17">
        <f>E2021/D2021*100</f>
        <v>484.90975000000003</v>
      </c>
      <c r="S2021">
        <f>AVERAGEIF(O:O,O2021,E:E)</f>
        <v>193963.9</v>
      </c>
      <c r="T2021" t="str">
        <f t="shared" si="158"/>
        <v>technology</v>
      </c>
      <c r="U2021" t="str">
        <f t="shared" si="159"/>
        <v>hardware</v>
      </c>
    </row>
    <row r="2022" spans="1:21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tr">
        <f t="shared" si="155"/>
        <v>successful</v>
      </c>
      <c r="G2022" s="4" t="s">
        <v>8219</v>
      </c>
      <c r="H2022" s="4" t="s">
        <v>8224</v>
      </c>
      <c r="I2022" s="4" t="s">
        <v>8246</v>
      </c>
      <c r="J2022" s="4">
        <v>1400108640</v>
      </c>
      <c r="K2022" s="13">
        <f t="shared" si="156"/>
        <v>41773.794444444444</v>
      </c>
      <c r="L2022" s="4">
        <v>1396923624</v>
      </c>
      <c r="M2022" s="13">
        <f t="shared" si="157"/>
        <v>41736.930833333332</v>
      </c>
      <c r="N2022" s="4" t="b">
        <v>1</v>
      </c>
      <c r="O2022" s="4">
        <v>122</v>
      </c>
      <c r="P2022" s="4" t="b">
        <v>1</v>
      </c>
      <c r="Q2022" s="4" t="s">
        <v>8295</v>
      </c>
      <c r="R2022" s="17">
        <f>E2022/D2022*100</f>
        <v>192.33333333333334</v>
      </c>
      <c r="S2022">
        <f>AVERAGEIF(O:O,O2022,E:E)</f>
        <v>9157.5159999999996</v>
      </c>
      <c r="T2022" t="str">
        <f t="shared" si="158"/>
        <v>technology</v>
      </c>
      <c r="U2022" t="str">
        <f t="shared" si="159"/>
        <v>hardware</v>
      </c>
    </row>
    <row r="2023" spans="1:21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tr">
        <f t="shared" si="155"/>
        <v>successful</v>
      </c>
      <c r="G2023" s="4" t="s">
        <v>8219</v>
      </c>
      <c r="H2023" s="4" t="s">
        <v>8224</v>
      </c>
      <c r="I2023" s="4" t="s">
        <v>8246</v>
      </c>
      <c r="J2023" s="4">
        <v>1411522897</v>
      </c>
      <c r="K2023" s="13">
        <f t="shared" si="156"/>
        <v>41905.903900462967</v>
      </c>
      <c r="L2023" s="4">
        <v>1407634897</v>
      </c>
      <c r="M2023" s="13">
        <f t="shared" si="157"/>
        <v>41860.903900462967</v>
      </c>
      <c r="N2023" s="4" t="b">
        <v>1</v>
      </c>
      <c r="O2023" s="4">
        <v>95</v>
      </c>
      <c r="P2023" s="4" t="b">
        <v>1</v>
      </c>
      <c r="Q2023" s="4" t="s">
        <v>8295</v>
      </c>
      <c r="R2023" s="17">
        <f>E2023/D2023*100</f>
        <v>281.10000000000002</v>
      </c>
      <c r="S2023">
        <f>AVERAGEIF(O:O,O2023,E:E)</f>
        <v>10819.427777777779</v>
      </c>
      <c r="T2023" t="str">
        <f t="shared" si="158"/>
        <v>technology</v>
      </c>
      <c r="U2023" t="str">
        <f t="shared" si="159"/>
        <v>hardware</v>
      </c>
    </row>
    <row r="2024" spans="1:21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tr">
        <f t="shared" si="155"/>
        <v>successful</v>
      </c>
      <c r="G2024" s="4" t="s">
        <v>8219</v>
      </c>
      <c r="H2024" s="4" t="s">
        <v>8224</v>
      </c>
      <c r="I2024" s="4" t="s">
        <v>8246</v>
      </c>
      <c r="J2024" s="4">
        <v>1465652372</v>
      </c>
      <c r="K2024" s="13">
        <f t="shared" si="156"/>
        <v>42532.402453703711</v>
      </c>
      <c r="L2024" s="4">
        <v>1463060372</v>
      </c>
      <c r="M2024" s="13">
        <f t="shared" si="157"/>
        <v>42502.402453703711</v>
      </c>
      <c r="N2024" s="4" t="b">
        <v>1</v>
      </c>
      <c r="O2024" s="4">
        <v>325</v>
      </c>
      <c r="P2024" s="4" t="b">
        <v>1</v>
      </c>
      <c r="Q2024" s="4" t="s">
        <v>8295</v>
      </c>
      <c r="R2024" s="17">
        <f>E2024/D2024*100</f>
        <v>125.13700000000001</v>
      </c>
      <c r="S2024">
        <f>AVERAGEIF(O:O,O2024,E:E)</f>
        <v>70121.506666666668</v>
      </c>
      <c r="T2024" t="str">
        <f t="shared" si="158"/>
        <v>technology</v>
      </c>
      <c r="U2024" t="str">
        <f t="shared" si="159"/>
        <v>hardware</v>
      </c>
    </row>
    <row r="2025" spans="1:21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tr">
        <f t="shared" si="155"/>
        <v>successful</v>
      </c>
      <c r="G2025" s="4" t="s">
        <v>8219</v>
      </c>
      <c r="H2025" s="4" t="s">
        <v>8224</v>
      </c>
      <c r="I2025" s="4" t="s">
        <v>8246</v>
      </c>
      <c r="J2025" s="4">
        <v>1434017153</v>
      </c>
      <c r="K2025" s="13">
        <f t="shared" si="156"/>
        <v>42166.25408564815</v>
      </c>
      <c r="L2025" s="4">
        <v>1431425153</v>
      </c>
      <c r="M2025" s="13">
        <f t="shared" si="157"/>
        <v>42136.25408564815</v>
      </c>
      <c r="N2025" s="4" t="b">
        <v>1</v>
      </c>
      <c r="O2025" s="4">
        <v>353</v>
      </c>
      <c r="P2025" s="4" t="b">
        <v>1</v>
      </c>
      <c r="Q2025" s="4" t="s">
        <v>8295</v>
      </c>
      <c r="R2025" s="17">
        <f>E2025/D2025*100</f>
        <v>161.459</v>
      </c>
      <c r="S2025">
        <f>AVERAGEIF(O:O,O2025,E:E)</f>
        <v>161459</v>
      </c>
      <c r="T2025" t="str">
        <f t="shared" si="158"/>
        <v>technology</v>
      </c>
      <c r="U2025" t="str">
        <f t="shared" si="159"/>
        <v>hardware</v>
      </c>
    </row>
    <row r="2026" spans="1:21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tr">
        <f t="shared" si="155"/>
        <v>successful</v>
      </c>
      <c r="G2026" s="4" t="s">
        <v>8219</v>
      </c>
      <c r="H2026" s="4" t="s">
        <v>8224</v>
      </c>
      <c r="I2026" s="4" t="s">
        <v>8246</v>
      </c>
      <c r="J2026" s="4">
        <v>1344826800</v>
      </c>
      <c r="K2026" s="13">
        <f t="shared" si="156"/>
        <v>41133.958333333336</v>
      </c>
      <c r="L2026" s="4">
        <v>1341875544</v>
      </c>
      <c r="M2026" s="13">
        <f t="shared" si="157"/>
        <v>41099.80027777778</v>
      </c>
      <c r="N2026" s="4" t="b">
        <v>1</v>
      </c>
      <c r="O2026" s="4">
        <v>105</v>
      </c>
      <c r="P2026" s="4" t="b">
        <v>1</v>
      </c>
      <c r="Q2026" s="4" t="s">
        <v>8295</v>
      </c>
      <c r="R2026" s="17">
        <f>E2026/D2026*100</f>
        <v>585.35</v>
      </c>
      <c r="S2026">
        <f>AVERAGEIF(O:O,O2026,E:E)</f>
        <v>11984.666666666666</v>
      </c>
      <c r="T2026" t="str">
        <f t="shared" si="158"/>
        <v>technology</v>
      </c>
      <c r="U2026" t="str">
        <f t="shared" si="159"/>
        <v>hardware</v>
      </c>
    </row>
    <row r="2027" spans="1:21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tr">
        <f t="shared" si="155"/>
        <v>successful</v>
      </c>
      <c r="G2027" s="4" t="s">
        <v>8219</v>
      </c>
      <c r="H2027" s="4" t="s">
        <v>8236</v>
      </c>
      <c r="I2027" s="4" t="s">
        <v>8249</v>
      </c>
      <c r="J2027" s="4">
        <v>1433996746</v>
      </c>
      <c r="K2027" s="13">
        <f t="shared" si="156"/>
        <v>42166.017893518518</v>
      </c>
      <c r="L2027" s="4">
        <v>1431404746</v>
      </c>
      <c r="M2027" s="13">
        <f t="shared" si="157"/>
        <v>42136.017893518518</v>
      </c>
      <c r="N2027" s="4" t="b">
        <v>1</v>
      </c>
      <c r="O2027" s="4">
        <v>729</v>
      </c>
      <c r="P2027" s="4" t="b">
        <v>1</v>
      </c>
      <c r="Q2027" s="4" t="s">
        <v>8295</v>
      </c>
      <c r="R2027" s="17">
        <f>E2027/D2027*100</f>
        <v>201.14999999999998</v>
      </c>
      <c r="S2027">
        <f>AVERAGEIF(O:O,O2027,E:E)</f>
        <v>160920</v>
      </c>
      <c r="T2027" t="str">
        <f t="shared" si="158"/>
        <v>technology</v>
      </c>
      <c r="U2027" t="str">
        <f t="shared" si="159"/>
        <v>hardware</v>
      </c>
    </row>
    <row r="2028" spans="1:21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tr">
        <f t="shared" si="155"/>
        <v>successful</v>
      </c>
      <c r="G2028" s="4" t="s">
        <v>8219</v>
      </c>
      <c r="H2028" s="4" t="s">
        <v>8224</v>
      </c>
      <c r="I2028" s="4" t="s">
        <v>8246</v>
      </c>
      <c r="J2028" s="4">
        <v>1398052740</v>
      </c>
      <c r="K2028" s="13">
        <f t="shared" si="156"/>
        <v>41749.999305555561</v>
      </c>
      <c r="L2028" s="4">
        <v>1394127585</v>
      </c>
      <c r="M2028" s="13">
        <f t="shared" si="157"/>
        <v>41704.569270833337</v>
      </c>
      <c r="N2028" s="4" t="b">
        <v>1</v>
      </c>
      <c r="O2028" s="4">
        <v>454</v>
      </c>
      <c r="P2028" s="4" t="b">
        <v>1</v>
      </c>
      <c r="Q2028" s="4" t="s">
        <v>8295</v>
      </c>
      <c r="R2028" s="17">
        <f>E2028/D2028*100</f>
        <v>133.48307999999997</v>
      </c>
      <c r="S2028">
        <f>AVERAGEIF(O:O,O2028,E:E)</f>
        <v>33370.769999999997</v>
      </c>
      <c r="T2028" t="str">
        <f t="shared" si="158"/>
        <v>technology</v>
      </c>
      <c r="U2028" t="str">
        <f t="shared" si="159"/>
        <v>hardware</v>
      </c>
    </row>
    <row r="2029" spans="1:21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tr">
        <f t="shared" si="155"/>
        <v>successful</v>
      </c>
      <c r="G2029" s="4" t="s">
        <v>8219</v>
      </c>
      <c r="H2029" s="4" t="s">
        <v>8224</v>
      </c>
      <c r="I2029" s="4" t="s">
        <v>8246</v>
      </c>
      <c r="J2029" s="4">
        <v>1427740319</v>
      </c>
      <c r="K2029" s="13">
        <f t="shared" si="156"/>
        <v>42093.605543981488</v>
      </c>
      <c r="L2029" s="4">
        <v>1423855919</v>
      </c>
      <c r="M2029" s="13">
        <f t="shared" si="157"/>
        <v>42048.647210648152</v>
      </c>
      <c r="N2029" s="4" t="b">
        <v>1</v>
      </c>
      <c r="O2029" s="4">
        <v>539</v>
      </c>
      <c r="P2029" s="4" t="b">
        <v>1</v>
      </c>
      <c r="Q2029" s="4" t="s">
        <v>8295</v>
      </c>
      <c r="R2029" s="17">
        <f>E2029/D2029*100</f>
        <v>120.24900000000001</v>
      </c>
      <c r="S2029">
        <f>AVERAGEIF(O:O,O2029,E:E)</f>
        <v>66976.664999999994</v>
      </c>
      <c r="T2029" t="str">
        <f t="shared" si="158"/>
        <v>technology</v>
      </c>
      <c r="U2029" t="str">
        <f t="shared" si="159"/>
        <v>hardware</v>
      </c>
    </row>
    <row r="2030" spans="1:21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tr">
        <f t="shared" si="155"/>
        <v>successful</v>
      </c>
      <c r="G2030" s="4" t="s">
        <v>8219</v>
      </c>
      <c r="H2030" s="4" t="s">
        <v>8224</v>
      </c>
      <c r="I2030" s="4" t="s">
        <v>8246</v>
      </c>
      <c r="J2030" s="4">
        <v>1268690100</v>
      </c>
      <c r="K2030" s="13">
        <f t="shared" si="156"/>
        <v>40252.746527777781</v>
      </c>
      <c r="L2030" s="4">
        <v>1265493806</v>
      </c>
      <c r="M2030" s="13">
        <f t="shared" si="157"/>
        <v>40215.752384259264</v>
      </c>
      <c r="N2030" s="4" t="b">
        <v>1</v>
      </c>
      <c r="O2030" s="4">
        <v>79</v>
      </c>
      <c r="P2030" s="4" t="b">
        <v>1</v>
      </c>
      <c r="Q2030" s="4" t="s">
        <v>8295</v>
      </c>
      <c r="R2030" s="17">
        <f>E2030/D2030*100</f>
        <v>126.16666666666667</v>
      </c>
      <c r="S2030">
        <f>AVERAGEIF(O:O,O2030,E:E)</f>
        <v>5590.7553846153851</v>
      </c>
      <c r="T2030" t="str">
        <f t="shared" si="158"/>
        <v>technology</v>
      </c>
      <c r="U2030" t="str">
        <f t="shared" si="159"/>
        <v>hardware</v>
      </c>
    </row>
    <row r="2031" spans="1:21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tr">
        <f t="shared" si="155"/>
        <v>successful</v>
      </c>
      <c r="G2031" s="4" t="s">
        <v>8219</v>
      </c>
      <c r="H2031" s="4" t="s">
        <v>8224</v>
      </c>
      <c r="I2031" s="4" t="s">
        <v>8246</v>
      </c>
      <c r="J2031" s="4">
        <v>1409099481</v>
      </c>
      <c r="K2031" s="13">
        <f t="shared" si="156"/>
        <v>41877.855104166672</v>
      </c>
      <c r="L2031" s="4">
        <v>1406507481</v>
      </c>
      <c r="M2031" s="13">
        <f t="shared" si="157"/>
        <v>41847.855104166672</v>
      </c>
      <c r="N2031" s="4" t="b">
        <v>1</v>
      </c>
      <c r="O2031" s="4">
        <v>94</v>
      </c>
      <c r="P2031" s="4" t="b">
        <v>1</v>
      </c>
      <c r="Q2031" s="4" t="s">
        <v>8295</v>
      </c>
      <c r="R2031" s="17">
        <f>E2031/D2031*100</f>
        <v>361.2</v>
      </c>
      <c r="S2031">
        <f>AVERAGEIF(O:O,O2031,E:E)</f>
        <v>8782.2181818181834</v>
      </c>
      <c r="T2031" t="str">
        <f t="shared" si="158"/>
        <v>technology</v>
      </c>
      <c r="U2031" t="str">
        <f t="shared" si="159"/>
        <v>hardware</v>
      </c>
    </row>
    <row r="2032" spans="1:21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tr">
        <f t="shared" si="155"/>
        <v>successful</v>
      </c>
      <c r="G2032" s="4" t="s">
        <v>8219</v>
      </c>
      <c r="H2032" s="4" t="s">
        <v>8225</v>
      </c>
      <c r="I2032" s="4" t="s">
        <v>8247</v>
      </c>
      <c r="J2032" s="4">
        <v>1354233296</v>
      </c>
      <c r="K2032" s="13">
        <f t="shared" si="156"/>
        <v>41242.829814814817</v>
      </c>
      <c r="L2032" s="4">
        <v>1351641296</v>
      </c>
      <c r="M2032" s="13">
        <f t="shared" si="157"/>
        <v>41212.829814814817</v>
      </c>
      <c r="N2032" s="4" t="b">
        <v>1</v>
      </c>
      <c r="O2032" s="4">
        <v>625</v>
      </c>
      <c r="P2032" s="4" t="b">
        <v>1</v>
      </c>
      <c r="Q2032" s="4" t="s">
        <v>8295</v>
      </c>
      <c r="R2032" s="17">
        <f>E2032/D2032*100</f>
        <v>226.239013671875</v>
      </c>
      <c r="S2032">
        <f>AVERAGEIF(O:O,O2032,E:E)</f>
        <v>74134</v>
      </c>
      <c r="T2032" t="str">
        <f t="shared" si="158"/>
        <v>technology</v>
      </c>
      <c r="U2032" t="str">
        <f t="shared" si="159"/>
        <v>hardware</v>
      </c>
    </row>
    <row r="2033" spans="1:21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tr">
        <f t="shared" si="155"/>
        <v>successful</v>
      </c>
      <c r="G2033" s="4" t="s">
        <v>8219</v>
      </c>
      <c r="H2033" s="4" t="s">
        <v>8233</v>
      </c>
      <c r="I2033" s="4" t="s">
        <v>8249</v>
      </c>
      <c r="J2033" s="4">
        <v>1420765200</v>
      </c>
      <c r="K2033" s="13">
        <f t="shared" si="156"/>
        <v>42012.875000000007</v>
      </c>
      <c r="L2033" s="4">
        <v>1417506853</v>
      </c>
      <c r="M2033" s="13">
        <f t="shared" si="157"/>
        <v>41975.16265046296</v>
      </c>
      <c r="N2033" s="4" t="b">
        <v>1</v>
      </c>
      <c r="O2033" s="4">
        <v>508</v>
      </c>
      <c r="P2033" s="4" t="b">
        <v>1</v>
      </c>
      <c r="Q2033" s="4" t="s">
        <v>8295</v>
      </c>
      <c r="R2033" s="17">
        <f>E2033/D2033*100</f>
        <v>120.35</v>
      </c>
      <c r="S2033">
        <f>AVERAGEIF(O:O,O2033,E:E)</f>
        <v>140646.86333333334</v>
      </c>
      <c r="T2033" t="str">
        <f t="shared" si="158"/>
        <v>technology</v>
      </c>
      <c r="U2033" t="str">
        <f t="shared" si="159"/>
        <v>hardware</v>
      </c>
    </row>
    <row r="2034" spans="1:21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tr">
        <f t="shared" si="155"/>
        <v>successful</v>
      </c>
      <c r="G2034" s="4" t="s">
        <v>8219</v>
      </c>
      <c r="H2034" s="4" t="s">
        <v>8224</v>
      </c>
      <c r="I2034" s="4" t="s">
        <v>8246</v>
      </c>
      <c r="J2034" s="4">
        <v>1481778000</v>
      </c>
      <c r="K2034" s="13">
        <f t="shared" si="156"/>
        <v>42719.041666666664</v>
      </c>
      <c r="L2034" s="4">
        <v>1479216874</v>
      </c>
      <c r="M2034" s="13">
        <f t="shared" si="157"/>
        <v>42689.399004629631</v>
      </c>
      <c r="N2034" s="4" t="b">
        <v>1</v>
      </c>
      <c r="O2034" s="4">
        <v>531</v>
      </c>
      <c r="P2034" s="4" t="b">
        <v>1</v>
      </c>
      <c r="Q2034" s="4" t="s">
        <v>8295</v>
      </c>
      <c r="R2034" s="17">
        <f>E2034/D2034*100</f>
        <v>304.18799999999999</v>
      </c>
      <c r="S2034">
        <f>AVERAGEIF(O:O,O2034,E:E)</f>
        <v>76047</v>
      </c>
      <c r="T2034" t="str">
        <f t="shared" si="158"/>
        <v>technology</v>
      </c>
      <c r="U2034" t="str">
        <f t="shared" si="159"/>
        <v>hardware</v>
      </c>
    </row>
    <row r="2035" spans="1:21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tr">
        <f t="shared" si="155"/>
        <v>successful</v>
      </c>
      <c r="G2035" s="4" t="s">
        <v>8219</v>
      </c>
      <c r="H2035" s="4" t="s">
        <v>8224</v>
      </c>
      <c r="I2035" s="4" t="s">
        <v>8246</v>
      </c>
      <c r="J2035" s="4">
        <v>1398477518</v>
      </c>
      <c r="K2035" s="13">
        <f t="shared" si="156"/>
        <v>41754.915717592594</v>
      </c>
      <c r="L2035" s="4">
        <v>1395885518</v>
      </c>
      <c r="M2035" s="13">
        <f t="shared" si="157"/>
        <v>41724.915717592594</v>
      </c>
      <c r="N2035" s="4" t="b">
        <v>1</v>
      </c>
      <c r="O2035" s="4">
        <v>158</v>
      </c>
      <c r="P2035" s="4" t="b">
        <v>1</v>
      </c>
      <c r="Q2035" s="4" t="s">
        <v>8295</v>
      </c>
      <c r="R2035" s="17">
        <f>E2035/D2035*100</f>
        <v>178.67599999999999</v>
      </c>
      <c r="S2035">
        <f>AVERAGEIF(O:O,O2035,E:E)</f>
        <v>19121.833333333332</v>
      </c>
      <c r="T2035" t="str">
        <f t="shared" si="158"/>
        <v>technology</v>
      </c>
      <c r="U2035" t="str">
        <f t="shared" si="159"/>
        <v>hardware</v>
      </c>
    </row>
    <row r="2036" spans="1:21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tr">
        <f t="shared" si="155"/>
        <v>successful</v>
      </c>
      <c r="G2036" s="4" t="s">
        <v>8219</v>
      </c>
      <c r="H2036" s="4" t="s">
        <v>8224</v>
      </c>
      <c r="I2036" s="4" t="s">
        <v>8246</v>
      </c>
      <c r="J2036" s="4">
        <v>1430981880</v>
      </c>
      <c r="K2036" s="13">
        <f t="shared" si="156"/>
        <v>42131.123611111114</v>
      </c>
      <c r="L2036" s="4">
        <v>1426216033</v>
      </c>
      <c r="M2036" s="13">
        <f t="shared" si="157"/>
        <v>42075.96334490741</v>
      </c>
      <c r="N2036" s="4" t="b">
        <v>1</v>
      </c>
      <c r="O2036" s="4">
        <v>508</v>
      </c>
      <c r="P2036" s="4" t="b">
        <v>1</v>
      </c>
      <c r="Q2036" s="4" t="s">
        <v>8295</v>
      </c>
      <c r="R2036" s="17">
        <f>E2036/D2036*100</f>
        <v>386.81998717948721</v>
      </c>
      <c r="S2036">
        <f>AVERAGEIF(O:O,O2036,E:E)</f>
        <v>140646.86333333334</v>
      </c>
      <c r="T2036" t="str">
        <f t="shared" si="158"/>
        <v>technology</v>
      </c>
      <c r="U2036" t="str">
        <f t="shared" si="159"/>
        <v>hardware</v>
      </c>
    </row>
    <row r="2037" spans="1:21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tr">
        <f t="shared" si="155"/>
        <v>successful</v>
      </c>
      <c r="G2037" s="4" t="s">
        <v>8219</v>
      </c>
      <c r="H2037" s="4" t="s">
        <v>8224</v>
      </c>
      <c r="I2037" s="4" t="s">
        <v>8246</v>
      </c>
      <c r="J2037" s="4">
        <v>1450486800</v>
      </c>
      <c r="K2037" s="13">
        <f t="shared" si="156"/>
        <v>42356.875000000007</v>
      </c>
      <c r="L2037" s="4">
        <v>1446562807</v>
      </c>
      <c r="M2037" s="13">
        <f t="shared" si="157"/>
        <v>42311.458414351851</v>
      </c>
      <c r="N2037" s="4" t="b">
        <v>1</v>
      </c>
      <c r="O2037" s="4">
        <v>644</v>
      </c>
      <c r="P2037" s="4" t="b">
        <v>1</v>
      </c>
      <c r="Q2037" s="4" t="s">
        <v>8295</v>
      </c>
      <c r="R2037" s="17">
        <f>E2037/D2037*100</f>
        <v>211.03642500000004</v>
      </c>
      <c r="S2037">
        <f>AVERAGEIF(O:O,O2037,E:E)</f>
        <v>168829.14</v>
      </c>
      <c r="T2037" t="str">
        <f t="shared" si="158"/>
        <v>technology</v>
      </c>
      <c r="U2037" t="str">
        <f t="shared" si="159"/>
        <v>hardware</v>
      </c>
    </row>
    <row r="2038" spans="1:21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tr">
        <f t="shared" si="155"/>
        <v>successful</v>
      </c>
      <c r="G2038" s="4" t="s">
        <v>8219</v>
      </c>
      <c r="H2038" s="4" t="s">
        <v>8224</v>
      </c>
      <c r="I2038" s="4" t="s">
        <v>8246</v>
      </c>
      <c r="J2038" s="4">
        <v>1399668319</v>
      </c>
      <c r="K2038" s="13">
        <f t="shared" si="156"/>
        <v>41768.698136574079</v>
      </c>
      <c r="L2038" s="4">
        <v>1397076319</v>
      </c>
      <c r="M2038" s="13">
        <f t="shared" si="157"/>
        <v>41738.698136574079</v>
      </c>
      <c r="N2038" s="4" t="b">
        <v>1</v>
      </c>
      <c r="O2038" s="4">
        <v>848</v>
      </c>
      <c r="P2038" s="4" t="b">
        <v>1</v>
      </c>
      <c r="Q2038" s="4" t="s">
        <v>8295</v>
      </c>
      <c r="R2038" s="17">
        <f>E2038/D2038*100</f>
        <v>131.66833333333335</v>
      </c>
      <c r="S2038">
        <f>AVERAGEIF(O:O,O2038,E:E)</f>
        <v>39500.5</v>
      </c>
      <c r="T2038" t="str">
        <f t="shared" si="158"/>
        <v>technology</v>
      </c>
      <c r="U2038" t="str">
        <f t="shared" si="159"/>
        <v>hardware</v>
      </c>
    </row>
    <row r="2039" spans="1:21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tr">
        <f t="shared" si="155"/>
        <v>successful</v>
      </c>
      <c r="G2039" s="4" t="s">
        <v>8219</v>
      </c>
      <c r="H2039" s="4" t="s">
        <v>8224</v>
      </c>
      <c r="I2039" s="4" t="s">
        <v>8246</v>
      </c>
      <c r="J2039" s="4">
        <v>1388383353</v>
      </c>
      <c r="K2039" s="13">
        <f t="shared" si="156"/>
        <v>41638.085104166668</v>
      </c>
      <c r="L2039" s="4">
        <v>1383195753</v>
      </c>
      <c r="M2039" s="13">
        <f t="shared" si="157"/>
        <v>41578.043437500004</v>
      </c>
      <c r="N2039" s="4" t="b">
        <v>1</v>
      </c>
      <c r="O2039" s="4">
        <v>429</v>
      </c>
      <c r="P2039" s="4" t="b">
        <v>1</v>
      </c>
      <c r="Q2039" s="4" t="s">
        <v>8295</v>
      </c>
      <c r="R2039" s="17">
        <f>E2039/D2039*100</f>
        <v>300.47639999999996</v>
      </c>
      <c r="S2039">
        <f>AVERAGEIF(O:O,O2039,E:E)</f>
        <v>30047.64</v>
      </c>
      <c r="T2039" t="str">
        <f t="shared" si="158"/>
        <v>technology</v>
      </c>
      <c r="U2039" t="str">
        <f t="shared" si="159"/>
        <v>hardware</v>
      </c>
    </row>
    <row r="2040" spans="1:21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tr">
        <f t="shared" si="155"/>
        <v>successful</v>
      </c>
      <c r="G2040" s="4" t="s">
        <v>8219</v>
      </c>
      <c r="H2040" s="4" t="s">
        <v>8225</v>
      </c>
      <c r="I2040" s="4" t="s">
        <v>8247</v>
      </c>
      <c r="J2040" s="4">
        <v>1372701600</v>
      </c>
      <c r="K2040" s="13">
        <f t="shared" si="156"/>
        <v>41456.583333333336</v>
      </c>
      <c r="L2040" s="4">
        <v>1369895421</v>
      </c>
      <c r="M2040" s="13">
        <f t="shared" si="157"/>
        <v>41424.104409722226</v>
      </c>
      <c r="N2040" s="4" t="b">
        <v>1</v>
      </c>
      <c r="O2040" s="4">
        <v>204</v>
      </c>
      <c r="P2040" s="4" t="b">
        <v>1</v>
      </c>
      <c r="Q2040" s="4" t="s">
        <v>8295</v>
      </c>
      <c r="R2040" s="17">
        <f>E2040/D2040*100</f>
        <v>420.51249999999999</v>
      </c>
      <c r="S2040">
        <f>AVERAGEIF(O:O,O2040,E:E)</f>
        <v>20725.5</v>
      </c>
      <c r="T2040" t="str">
        <f t="shared" si="158"/>
        <v>technology</v>
      </c>
      <c r="U2040" t="str">
        <f t="shared" si="159"/>
        <v>hardware</v>
      </c>
    </row>
    <row r="2041" spans="1:21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tr">
        <f t="shared" si="155"/>
        <v>successful</v>
      </c>
      <c r="G2041" s="4" t="s">
        <v>8219</v>
      </c>
      <c r="H2041" s="4" t="s">
        <v>8224</v>
      </c>
      <c r="I2041" s="4" t="s">
        <v>8246</v>
      </c>
      <c r="J2041" s="4">
        <v>1480568340</v>
      </c>
      <c r="K2041" s="13">
        <f t="shared" si="156"/>
        <v>42705.040972222225</v>
      </c>
      <c r="L2041" s="4">
        <v>1477996325</v>
      </c>
      <c r="M2041" s="13">
        <f t="shared" si="157"/>
        <v>42675.272280092591</v>
      </c>
      <c r="N2041" s="4" t="b">
        <v>1</v>
      </c>
      <c r="O2041" s="4">
        <v>379</v>
      </c>
      <c r="P2041" s="4" t="b">
        <v>1</v>
      </c>
      <c r="Q2041" s="4" t="s">
        <v>8295</v>
      </c>
      <c r="R2041" s="17">
        <f>E2041/D2041*100</f>
        <v>136.21680000000001</v>
      </c>
      <c r="S2041">
        <f>AVERAGEIF(O:O,O2041,E:E)</f>
        <v>107453.6</v>
      </c>
      <c r="T2041" t="str">
        <f t="shared" si="158"/>
        <v>technology</v>
      </c>
      <c r="U2041" t="str">
        <f t="shared" si="159"/>
        <v>hardware</v>
      </c>
    </row>
    <row r="2042" spans="1:21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tr">
        <f t="shared" si="155"/>
        <v>successful</v>
      </c>
      <c r="G2042" s="4" t="s">
        <v>8219</v>
      </c>
      <c r="H2042" s="4" t="s">
        <v>8224</v>
      </c>
      <c r="I2042" s="4" t="s">
        <v>8246</v>
      </c>
      <c r="J2042" s="4">
        <v>1384557303</v>
      </c>
      <c r="K2042" s="13">
        <f t="shared" si="156"/>
        <v>41593.802118055559</v>
      </c>
      <c r="L2042" s="4">
        <v>1383257703</v>
      </c>
      <c r="M2042" s="13">
        <f t="shared" si="157"/>
        <v>41578.760451388895</v>
      </c>
      <c r="N2042" s="4" t="b">
        <v>1</v>
      </c>
      <c r="O2042" s="4">
        <v>271</v>
      </c>
      <c r="P2042" s="4" t="b">
        <v>1</v>
      </c>
      <c r="Q2042" s="4" t="s">
        <v>8295</v>
      </c>
      <c r="R2042" s="17">
        <f>E2042/D2042*100</f>
        <v>248.17133333333334</v>
      </c>
      <c r="S2042">
        <f>AVERAGEIF(O:O,O2042,E:E)</f>
        <v>26165.285</v>
      </c>
      <c r="T2042" t="str">
        <f t="shared" si="158"/>
        <v>technology</v>
      </c>
      <c r="U2042" t="str">
        <f t="shared" si="159"/>
        <v>hardware</v>
      </c>
    </row>
    <row r="2043" spans="1:21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tr">
        <f t="shared" si="155"/>
        <v>successful</v>
      </c>
      <c r="G2043" s="4" t="s">
        <v>8219</v>
      </c>
      <c r="H2043" s="4" t="s">
        <v>8224</v>
      </c>
      <c r="I2043" s="4" t="s">
        <v>8246</v>
      </c>
      <c r="J2043" s="4">
        <v>1478785027</v>
      </c>
      <c r="K2043" s="13">
        <f t="shared" si="156"/>
        <v>42684.400775462964</v>
      </c>
      <c r="L2043" s="4">
        <v>1476189427</v>
      </c>
      <c r="M2043" s="13">
        <f t="shared" si="157"/>
        <v>42654.3591087963</v>
      </c>
      <c r="N2043" s="4" t="b">
        <v>0</v>
      </c>
      <c r="O2043" s="4">
        <v>120</v>
      </c>
      <c r="P2043" s="4" t="b">
        <v>1</v>
      </c>
      <c r="Q2043" s="4" t="s">
        <v>8295</v>
      </c>
      <c r="R2043" s="17">
        <f>E2043/D2043*100</f>
        <v>181.86315789473684</v>
      </c>
      <c r="S2043">
        <f>AVERAGEIF(O:O,O2043,E:E)</f>
        <v>10427.011111111111</v>
      </c>
      <c r="T2043" t="str">
        <f t="shared" si="158"/>
        <v>technology</v>
      </c>
      <c r="U2043" t="str">
        <f t="shared" si="159"/>
        <v>hardware</v>
      </c>
    </row>
    <row r="2044" spans="1:21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tr">
        <f t="shared" si="155"/>
        <v>successful</v>
      </c>
      <c r="G2044" s="4" t="s">
        <v>8219</v>
      </c>
      <c r="H2044" s="4" t="s">
        <v>8224</v>
      </c>
      <c r="I2044" s="4" t="s">
        <v>8246</v>
      </c>
      <c r="J2044" s="4">
        <v>1453481974</v>
      </c>
      <c r="K2044" s="13">
        <f t="shared" si="156"/>
        <v>42391.541365740741</v>
      </c>
      <c r="L2044" s="4">
        <v>1448297974</v>
      </c>
      <c r="M2044" s="13">
        <f t="shared" si="157"/>
        <v>42331.541365740741</v>
      </c>
      <c r="N2044" s="4" t="b">
        <v>0</v>
      </c>
      <c r="O2044" s="4">
        <v>140</v>
      </c>
      <c r="P2044" s="4" t="b">
        <v>1</v>
      </c>
      <c r="Q2044" s="4" t="s">
        <v>8295</v>
      </c>
      <c r="R2044" s="17">
        <f>E2044/D2044*100</f>
        <v>123.53</v>
      </c>
      <c r="S2044">
        <f>AVERAGEIF(O:O,O2044,E:E)</f>
        <v>12203.018749999999</v>
      </c>
      <c r="T2044" t="str">
        <f t="shared" si="158"/>
        <v>technology</v>
      </c>
      <c r="U2044" t="str">
        <f t="shared" si="159"/>
        <v>hardware</v>
      </c>
    </row>
    <row r="2045" spans="1:21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tr">
        <f t="shared" si="155"/>
        <v>successful</v>
      </c>
      <c r="G2045" s="4" t="s">
        <v>8219</v>
      </c>
      <c r="H2045" s="4" t="s">
        <v>8224</v>
      </c>
      <c r="I2045" s="4" t="s">
        <v>8246</v>
      </c>
      <c r="J2045" s="4">
        <v>1481432340</v>
      </c>
      <c r="K2045" s="13">
        <f t="shared" si="156"/>
        <v>42715.040972222225</v>
      </c>
      <c r="L2045" s="4">
        <v>1476764077</v>
      </c>
      <c r="M2045" s="13">
        <f t="shared" si="157"/>
        <v>42661.010150462964</v>
      </c>
      <c r="N2045" s="4" t="b">
        <v>0</v>
      </c>
      <c r="O2045" s="4">
        <v>193</v>
      </c>
      <c r="P2045" s="4" t="b">
        <v>1</v>
      </c>
      <c r="Q2045" s="4" t="s">
        <v>8295</v>
      </c>
      <c r="R2045" s="17">
        <f>E2045/D2045*100</f>
        <v>506.20938628158842</v>
      </c>
      <c r="S2045">
        <f>AVERAGEIF(O:O,O2045,E:E)</f>
        <v>12751.666666666666</v>
      </c>
      <c r="T2045" t="str">
        <f t="shared" si="158"/>
        <v>technology</v>
      </c>
      <c r="U2045" t="str">
        <f t="shared" si="159"/>
        <v>hardware</v>
      </c>
    </row>
    <row r="2046" spans="1:21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tr">
        <f t="shared" si="155"/>
        <v>successful</v>
      </c>
      <c r="G2046" s="4" t="s">
        <v>8219</v>
      </c>
      <c r="H2046" s="4" t="s">
        <v>8224</v>
      </c>
      <c r="I2046" s="4" t="s">
        <v>8246</v>
      </c>
      <c r="J2046" s="4">
        <v>1434212714</v>
      </c>
      <c r="K2046" s="13">
        <f t="shared" si="156"/>
        <v>42168.517523148148</v>
      </c>
      <c r="L2046" s="4">
        <v>1431620714</v>
      </c>
      <c r="M2046" s="13">
        <f t="shared" si="157"/>
        <v>42138.517523148148</v>
      </c>
      <c r="N2046" s="4" t="b">
        <v>0</v>
      </c>
      <c r="O2046" s="4">
        <v>180</v>
      </c>
      <c r="P2046" s="4" t="b">
        <v>1</v>
      </c>
      <c r="Q2046" s="4" t="s">
        <v>8295</v>
      </c>
      <c r="R2046" s="17">
        <f>E2046/D2046*100</f>
        <v>108.21333333333334</v>
      </c>
      <c r="S2046">
        <f>AVERAGEIF(O:O,O2046,E:E)</f>
        <v>11069.5</v>
      </c>
      <c r="T2046" t="str">
        <f t="shared" si="158"/>
        <v>technology</v>
      </c>
      <c r="U2046" t="str">
        <f t="shared" si="159"/>
        <v>hardware</v>
      </c>
    </row>
    <row r="2047" spans="1:21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tr">
        <f t="shared" si="155"/>
        <v>successful</v>
      </c>
      <c r="G2047" s="4" t="s">
        <v>8219</v>
      </c>
      <c r="H2047" s="4" t="s">
        <v>8224</v>
      </c>
      <c r="I2047" s="4" t="s">
        <v>8246</v>
      </c>
      <c r="J2047" s="4">
        <v>1341799647</v>
      </c>
      <c r="K2047" s="13">
        <f t="shared" si="156"/>
        <v>41098.921840277777</v>
      </c>
      <c r="L2047" s="4">
        <v>1339207647</v>
      </c>
      <c r="M2047" s="13">
        <f t="shared" si="157"/>
        <v>41068.921840277777</v>
      </c>
      <c r="N2047" s="4" t="b">
        <v>0</v>
      </c>
      <c r="O2047" s="4">
        <v>263</v>
      </c>
      <c r="P2047" s="4" t="b">
        <v>1</v>
      </c>
      <c r="Q2047" s="4" t="s">
        <v>8295</v>
      </c>
      <c r="R2047" s="17">
        <f>E2047/D2047*100</f>
        <v>819.18387755102037</v>
      </c>
      <c r="S2047">
        <f>AVERAGEIF(O:O,O2047,E:E)</f>
        <v>37071.268000000004</v>
      </c>
      <c r="T2047" t="str">
        <f t="shared" si="158"/>
        <v>technology</v>
      </c>
      <c r="U2047" t="str">
        <f t="shared" si="159"/>
        <v>hardware</v>
      </c>
    </row>
    <row r="2048" spans="1:21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tr">
        <f t="shared" si="155"/>
        <v>successful</v>
      </c>
      <c r="G2048" s="4" t="s">
        <v>8219</v>
      </c>
      <c r="H2048" s="4" t="s">
        <v>8224</v>
      </c>
      <c r="I2048" s="4" t="s">
        <v>8246</v>
      </c>
      <c r="J2048" s="4">
        <v>1369282044</v>
      </c>
      <c r="K2048" s="13">
        <f t="shared" si="156"/>
        <v>41417.00513888889</v>
      </c>
      <c r="L2048" s="4">
        <v>1366690044</v>
      </c>
      <c r="M2048" s="13">
        <f t="shared" si="157"/>
        <v>41387.00513888889</v>
      </c>
      <c r="N2048" s="4" t="b">
        <v>0</v>
      </c>
      <c r="O2048" s="4">
        <v>217</v>
      </c>
      <c r="P2048" s="4" t="b">
        <v>1</v>
      </c>
      <c r="Q2048" s="4" t="s">
        <v>8295</v>
      </c>
      <c r="R2048" s="17">
        <f>E2048/D2048*100</f>
        <v>121.10000000000001</v>
      </c>
      <c r="S2048">
        <f>AVERAGEIF(O:O,O2048,E:E)</f>
        <v>22427.5</v>
      </c>
      <c r="T2048" t="str">
        <f t="shared" si="158"/>
        <v>technology</v>
      </c>
      <c r="U2048" t="str">
        <f t="shared" si="159"/>
        <v>hardware</v>
      </c>
    </row>
    <row r="2049" spans="1:21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tr">
        <f t="shared" si="155"/>
        <v>successful</v>
      </c>
      <c r="G2049" s="4" t="s">
        <v>8219</v>
      </c>
      <c r="H2049" s="4" t="s">
        <v>8226</v>
      </c>
      <c r="I2049" s="4" t="s">
        <v>8248</v>
      </c>
      <c r="J2049" s="4">
        <v>1429228800</v>
      </c>
      <c r="K2049" s="13">
        <f t="shared" si="156"/>
        <v>42110.833333333336</v>
      </c>
      <c r="L2049" s="4">
        <v>1426714870</v>
      </c>
      <c r="M2049" s="13">
        <f t="shared" si="157"/>
        <v>42081.736921296302</v>
      </c>
      <c r="N2049" s="4" t="b">
        <v>0</v>
      </c>
      <c r="O2049" s="4">
        <v>443</v>
      </c>
      <c r="P2049" s="4" t="b">
        <v>1</v>
      </c>
      <c r="Q2049" s="4" t="s">
        <v>8295</v>
      </c>
      <c r="R2049" s="17">
        <f>E2049/D2049*100</f>
        <v>102.99897959183673</v>
      </c>
      <c r="S2049">
        <f>AVERAGEIF(O:O,O2049,E:E)</f>
        <v>100939</v>
      </c>
      <c r="T2049" t="str">
        <f t="shared" si="158"/>
        <v>technology</v>
      </c>
      <c r="U2049" t="str">
        <f t="shared" si="159"/>
        <v>hardware</v>
      </c>
    </row>
    <row r="2050" spans="1:21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tr">
        <f t="shared" si="155"/>
        <v>successful</v>
      </c>
      <c r="G2050" s="4" t="s">
        <v>8219</v>
      </c>
      <c r="H2050" s="4" t="s">
        <v>8224</v>
      </c>
      <c r="I2050" s="4" t="s">
        <v>8246</v>
      </c>
      <c r="J2050" s="4">
        <v>1369323491</v>
      </c>
      <c r="K2050" s="13">
        <f t="shared" si="156"/>
        <v>41417.484849537039</v>
      </c>
      <c r="L2050" s="4">
        <v>1366731491</v>
      </c>
      <c r="M2050" s="13">
        <f t="shared" si="157"/>
        <v>41387.484849537039</v>
      </c>
      <c r="N2050" s="4" t="b">
        <v>0</v>
      </c>
      <c r="O2050" s="4">
        <v>1373</v>
      </c>
      <c r="P2050" s="4" t="b">
        <v>1</v>
      </c>
      <c r="Q2050" s="4" t="s">
        <v>8295</v>
      </c>
      <c r="R2050" s="17">
        <f>E2050/D2050*100</f>
        <v>148.33229411764705</v>
      </c>
      <c r="S2050">
        <f>AVERAGEIF(O:O,O2050,E:E)</f>
        <v>126082.45</v>
      </c>
      <c r="T2050" t="str">
        <f t="shared" si="158"/>
        <v>technology</v>
      </c>
      <c r="U2050" t="str">
        <f t="shared" si="159"/>
        <v>hardware</v>
      </c>
    </row>
    <row r="2051" spans="1:21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tr">
        <f t="shared" ref="F2051:F2114" si="160">IF(E2051&gt;=D2051,"successful")</f>
        <v>successful</v>
      </c>
      <c r="G2051" s="4" t="s">
        <v>8219</v>
      </c>
      <c r="H2051" s="4" t="s">
        <v>8225</v>
      </c>
      <c r="I2051" s="4" t="s">
        <v>8247</v>
      </c>
      <c r="J2051" s="4">
        <v>1386025140</v>
      </c>
      <c r="K2051" s="13">
        <f t="shared" ref="K2051:K2114" si="161">(J2051/60)/60/24+DATE(1970,1,1)+(-4/24)</f>
        <v>41610.790972222225</v>
      </c>
      <c r="L2051" s="4">
        <v>1382963963</v>
      </c>
      <c r="M2051" s="13">
        <f t="shared" ref="M2051:M2114" si="162">(L2051/60)/60/24+DATE(1970,1,1)+(-4/24)</f>
        <v>41575.360682870371</v>
      </c>
      <c r="N2051" s="4" t="b">
        <v>0</v>
      </c>
      <c r="O2051" s="4">
        <v>742</v>
      </c>
      <c r="P2051" s="4" t="b">
        <v>1</v>
      </c>
      <c r="Q2051" s="4" t="s">
        <v>8295</v>
      </c>
      <c r="R2051" s="17">
        <f>E2051/D2051*100</f>
        <v>120.19070000000001</v>
      </c>
      <c r="S2051">
        <f>AVERAGEIF(O:O,O2051,E:E)</f>
        <v>60095.35</v>
      </c>
      <c r="T2051" t="str">
        <f t="shared" ref="T2051:T2114" si="163">LEFT(Q2051,FIND("/",Q2051)-1)</f>
        <v>technology</v>
      </c>
      <c r="U2051" t="str">
        <f t="shared" ref="U2051:U2114" si="164">RIGHT(Q2051,LEN(Q2051)-FIND("/",Q2051))</f>
        <v>hardware</v>
      </c>
    </row>
    <row r="2052" spans="1:21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tr">
        <f t="shared" si="160"/>
        <v>successful</v>
      </c>
      <c r="G2052" s="4" t="s">
        <v>8219</v>
      </c>
      <c r="H2052" s="4" t="s">
        <v>8224</v>
      </c>
      <c r="I2052" s="4" t="s">
        <v>8246</v>
      </c>
      <c r="J2052" s="4">
        <v>1433036578</v>
      </c>
      <c r="K2052" s="13">
        <f t="shared" si="161"/>
        <v>42154.90483796296</v>
      </c>
      <c r="L2052" s="4">
        <v>1429580578</v>
      </c>
      <c r="M2052" s="13">
        <f t="shared" si="162"/>
        <v>42114.90483796296</v>
      </c>
      <c r="N2052" s="4" t="b">
        <v>0</v>
      </c>
      <c r="O2052" s="4">
        <v>170</v>
      </c>
      <c r="P2052" s="4" t="b">
        <v>1</v>
      </c>
      <c r="Q2052" s="4" t="s">
        <v>8295</v>
      </c>
      <c r="R2052" s="17">
        <f>E2052/D2052*100</f>
        <v>473.27000000000004</v>
      </c>
      <c r="S2052">
        <f>AVERAGEIF(O:O,O2052,E:E)</f>
        <v>18868.25</v>
      </c>
      <c r="T2052" t="str">
        <f t="shared" si="163"/>
        <v>technology</v>
      </c>
      <c r="U2052" t="str">
        <f t="shared" si="164"/>
        <v>hardware</v>
      </c>
    </row>
    <row r="2053" spans="1:21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tr">
        <f t="shared" si="160"/>
        <v>successful</v>
      </c>
      <c r="G2053" s="4" t="s">
        <v>8219</v>
      </c>
      <c r="H2053" s="4" t="s">
        <v>8224</v>
      </c>
      <c r="I2053" s="4" t="s">
        <v>8246</v>
      </c>
      <c r="J2053" s="4">
        <v>1388017937</v>
      </c>
      <c r="K2053" s="13">
        <f t="shared" si="161"/>
        <v>41633.855752314819</v>
      </c>
      <c r="L2053" s="4">
        <v>1385425937</v>
      </c>
      <c r="M2053" s="13">
        <f t="shared" si="162"/>
        <v>41603.855752314819</v>
      </c>
      <c r="N2053" s="4" t="b">
        <v>0</v>
      </c>
      <c r="O2053" s="4">
        <v>242</v>
      </c>
      <c r="P2053" s="4" t="b">
        <v>1</v>
      </c>
      <c r="Q2053" s="4" t="s">
        <v>8295</v>
      </c>
      <c r="R2053" s="17">
        <f>E2053/D2053*100</f>
        <v>130.36250000000001</v>
      </c>
      <c r="S2053">
        <f>AVERAGEIF(O:O,O2053,E:E)</f>
        <v>10429</v>
      </c>
      <c r="T2053" t="str">
        <f t="shared" si="163"/>
        <v>technology</v>
      </c>
      <c r="U2053" t="str">
        <f t="shared" si="164"/>
        <v>hardware</v>
      </c>
    </row>
    <row r="2054" spans="1:21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tr">
        <f t="shared" si="160"/>
        <v>successful</v>
      </c>
      <c r="G2054" s="4" t="s">
        <v>8219</v>
      </c>
      <c r="H2054" s="4" t="s">
        <v>8224</v>
      </c>
      <c r="I2054" s="4" t="s">
        <v>8246</v>
      </c>
      <c r="J2054" s="4">
        <v>1455933653</v>
      </c>
      <c r="K2054" s="13">
        <f t="shared" si="161"/>
        <v>42419.917280092595</v>
      </c>
      <c r="L2054" s="4">
        <v>1452045653</v>
      </c>
      <c r="M2054" s="13">
        <f t="shared" si="162"/>
        <v>42374.917280092595</v>
      </c>
      <c r="N2054" s="4" t="b">
        <v>0</v>
      </c>
      <c r="O2054" s="4">
        <v>541</v>
      </c>
      <c r="P2054" s="4" t="b">
        <v>1</v>
      </c>
      <c r="Q2054" s="4" t="s">
        <v>8295</v>
      </c>
      <c r="R2054" s="17">
        <f>E2054/D2054*100</f>
        <v>353.048</v>
      </c>
      <c r="S2054">
        <f>AVERAGEIF(O:O,O2054,E:E)</f>
        <v>176524</v>
      </c>
      <c r="T2054" t="str">
        <f t="shared" si="163"/>
        <v>technology</v>
      </c>
      <c r="U2054" t="str">
        <f t="shared" si="164"/>
        <v>hardware</v>
      </c>
    </row>
    <row r="2055" spans="1:21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tr">
        <f t="shared" si="160"/>
        <v>successful</v>
      </c>
      <c r="G2055" s="4" t="s">
        <v>8219</v>
      </c>
      <c r="H2055" s="4" t="s">
        <v>8224</v>
      </c>
      <c r="I2055" s="4" t="s">
        <v>8246</v>
      </c>
      <c r="J2055" s="4">
        <v>1448466551</v>
      </c>
      <c r="K2055" s="13">
        <f t="shared" si="161"/>
        <v>42333.492488425931</v>
      </c>
      <c r="L2055" s="4">
        <v>1445870951</v>
      </c>
      <c r="M2055" s="13">
        <f t="shared" si="162"/>
        <v>42303.450821759259</v>
      </c>
      <c r="N2055" s="4" t="b">
        <v>0</v>
      </c>
      <c r="O2055" s="4">
        <v>121</v>
      </c>
      <c r="P2055" s="4" t="b">
        <v>1</v>
      </c>
      <c r="Q2055" s="4" t="s">
        <v>8295</v>
      </c>
      <c r="R2055" s="17">
        <f>E2055/D2055*100</f>
        <v>101.02</v>
      </c>
      <c r="S2055">
        <f>AVERAGEIF(O:O,O2055,E:E)</f>
        <v>10032.75</v>
      </c>
      <c r="T2055" t="str">
        <f t="shared" si="163"/>
        <v>technology</v>
      </c>
      <c r="U2055" t="str">
        <f t="shared" si="164"/>
        <v>hardware</v>
      </c>
    </row>
    <row r="2056" spans="1:21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tr">
        <f t="shared" si="160"/>
        <v>successful</v>
      </c>
      <c r="G2056" s="4" t="s">
        <v>8219</v>
      </c>
      <c r="H2056" s="4" t="s">
        <v>8225</v>
      </c>
      <c r="I2056" s="4" t="s">
        <v>8247</v>
      </c>
      <c r="J2056" s="4">
        <v>1399033810</v>
      </c>
      <c r="K2056" s="13">
        <f t="shared" si="161"/>
        <v>41761.35428240741</v>
      </c>
      <c r="L2056" s="4">
        <v>1396441810</v>
      </c>
      <c r="M2056" s="13">
        <f t="shared" si="162"/>
        <v>41731.35428240741</v>
      </c>
      <c r="N2056" s="4" t="b">
        <v>0</v>
      </c>
      <c r="O2056" s="4">
        <v>621</v>
      </c>
      <c r="P2056" s="4" t="b">
        <v>1</v>
      </c>
      <c r="Q2056" s="4" t="s">
        <v>8295</v>
      </c>
      <c r="R2056" s="17">
        <f>E2056/D2056*100</f>
        <v>113.59142857142857</v>
      </c>
      <c r="S2056">
        <f>AVERAGEIF(O:O,O2056,E:E)</f>
        <v>39757</v>
      </c>
      <c r="T2056" t="str">
        <f t="shared" si="163"/>
        <v>technology</v>
      </c>
      <c r="U2056" t="str">
        <f t="shared" si="164"/>
        <v>hardware</v>
      </c>
    </row>
    <row r="2057" spans="1:21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tr">
        <f t="shared" si="160"/>
        <v>successful</v>
      </c>
      <c r="G2057" s="4" t="s">
        <v>8219</v>
      </c>
      <c r="H2057" s="4" t="s">
        <v>8224</v>
      </c>
      <c r="I2057" s="4" t="s">
        <v>8246</v>
      </c>
      <c r="J2057" s="4">
        <v>1417579200</v>
      </c>
      <c r="K2057" s="13">
        <f t="shared" si="161"/>
        <v>41976.000000000007</v>
      </c>
      <c r="L2057" s="4">
        <v>1415031043</v>
      </c>
      <c r="M2057" s="13">
        <f t="shared" si="162"/>
        <v>41946.50744212963</v>
      </c>
      <c r="N2057" s="4" t="b">
        <v>0</v>
      </c>
      <c r="O2057" s="4">
        <v>101</v>
      </c>
      <c r="P2057" s="4" t="b">
        <v>1</v>
      </c>
      <c r="Q2057" s="4" t="s">
        <v>8295</v>
      </c>
      <c r="R2057" s="17">
        <f>E2057/D2057*100</f>
        <v>167.41666666666666</v>
      </c>
      <c r="S2057">
        <f>AVERAGEIF(O:O,O2057,E:E)</f>
        <v>11721.333333333334</v>
      </c>
      <c r="T2057" t="str">
        <f t="shared" si="163"/>
        <v>technology</v>
      </c>
      <c r="U2057" t="str">
        <f t="shared" si="164"/>
        <v>hardware</v>
      </c>
    </row>
    <row r="2058" spans="1:21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tr">
        <f t="shared" si="160"/>
        <v>successful</v>
      </c>
      <c r="G2058" s="4" t="s">
        <v>8219</v>
      </c>
      <c r="H2058" s="4" t="s">
        <v>8224</v>
      </c>
      <c r="I2058" s="4" t="s">
        <v>8246</v>
      </c>
      <c r="J2058" s="4">
        <v>1366222542</v>
      </c>
      <c r="K2058" s="13">
        <f t="shared" si="161"/>
        <v>41381.594236111116</v>
      </c>
      <c r="L2058" s="4">
        <v>1363630542</v>
      </c>
      <c r="M2058" s="13">
        <f t="shared" si="162"/>
        <v>41351.594236111116</v>
      </c>
      <c r="N2058" s="4" t="b">
        <v>0</v>
      </c>
      <c r="O2058" s="4">
        <v>554</v>
      </c>
      <c r="P2058" s="4" t="b">
        <v>1</v>
      </c>
      <c r="Q2058" s="4" t="s">
        <v>8295</v>
      </c>
      <c r="R2058" s="17">
        <f>E2058/D2058*100</f>
        <v>153.452</v>
      </c>
      <c r="S2058">
        <f>AVERAGEIF(O:O,O2058,E:E)</f>
        <v>76726</v>
      </c>
      <c r="T2058" t="str">
        <f t="shared" si="163"/>
        <v>technology</v>
      </c>
      <c r="U2058" t="str">
        <f t="shared" si="164"/>
        <v>hardware</v>
      </c>
    </row>
    <row r="2059" spans="1:21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tr">
        <f t="shared" si="160"/>
        <v>successful</v>
      </c>
      <c r="G2059" s="4" t="s">
        <v>8219</v>
      </c>
      <c r="H2059" s="4" t="s">
        <v>8225</v>
      </c>
      <c r="I2059" s="4" t="s">
        <v>8247</v>
      </c>
      <c r="J2059" s="4">
        <v>1456487532</v>
      </c>
      <c r="K2059" s="13">
        <f t="shared" si="161"/>
        <v>42426.327916666669</v>
      </c>
      <c r="L2059" s="4">
        <v>1453895532</v>
      </c>
      <c r="M2059" s="13">
        <f t="shared" si="162"/>
        <v>42396.327916666669</v>
      </c>
      <c r="N2059" s="4" t="b">
        <v>0</v>
      </c>
      <c r="O2059" s="4">
        <v>666</v>
      </c>
      <c r="P2059" s="4" t="b">
        <v>1</v>
      </c>
      <c r="Q2059" s="4" t="s">
        <v>8295</v>
      </c>
      <c r="R2059" s="17">
        <f>E2059/D2059*100</f>
        <v>202.23220000000001</v>
      </c>
      <c r="S2059">
        <f>AVERAGEIF(O:O,O2059,E:E)</f>
        <v>30334.83</v>
      </c>
      <c r="T2059" t="str">
        <f t="shared" si="163"/>
        <v>technology</v>
      </c>
      <c r="U2059" t="str">
        <f t="shared" si="164"/>
        <v>hardware</v>
      </c>
    </row>
    <row r="2060" spans="1:21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tr">
        <f t="shared" si="160"/>
        <v>successful</v>
      </c>
      <c r="G2060" s="4" t="s">
        <v>8219</v>
      </c>
      <c r="H2060" s="4" t="s">
        <v>8225</v>
      </c>
      <c r="I2060" s="4" t="s">
        <v>8247</v>
      </c>
      <c r="J2060" s="4">
        <v>1425326400</v>
      </c>
      <c r="K2060" s="13">
        <f t="shared" si="161"/>
        <v>42065.666666666664</v>
      </c>
      <c r="L2060" s="4">
        <v>1421916830</v>
      </c>
      <c r="M2060" s="13">
        <f t="shared" si="162"/>
        <v>42026.204050925931</v>
      </c>
      <c r="N2060" s="4" t="b">
        <v>0</v>
      </c>
      <c r="O2060" s="4">
        <v>410</v>
      </c>
      <c r="P2060" s="4" t="b">
        <v>1</v>
      </c>
      <c r="Q2060" s="4" t="s">
        <v>8295</v>
      </c>
      <c r="R2060" s="17">
        <f>E2060/D2060*100</f>
        <v>168.28125</v>
      </c>
      <c r="S2060">
        <f>AVERAGEIF(O:O,O2060,E:E)</f>
        <v>4308</v>
      </c>
      <c r="T2060" t="str">
        <f t="shared" si="163"/>
        <v>technology</v>
      </c>
      <c r="U2060" t="str">
        <f t="shared" si="164"/>
        <v>hardware</v>
      </c>
    </row>
    <row r="2061" spans="1:21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tr">
        <f t="shared" si="160"/>
        <v>successful</v>
      </c>
      <c r="G2061" s="4" t="s">
        <v>8219</v>
      </c>
      <c r="H2061" s="4" t="s">
        <v>8224</v>
      </c>
      <c r="I2061" s="4" t="s">
        <v>8246</v>
      </c>
      <c r="J2061" s="4">
        <v>1454277540</v>
      </c>
      <c r="K2061" s="13">
        <f t="shared" si="161"/>
        <v>42400.749305555561</v>
      </c>
      <c r="L2061" s="4">
        <v>1450880854</v>
      </c>
      <c r="M2061" s="13">
        <f t="shared" si="162"/>
        <v>42361.43581018519</v>
      </c>
      <c r="N2061" s="4" t="b">
        <v>0</v>
      </c>
      <c r="O2061" s="4">
        <v>375</v>
      </c>
      <c r="P2061" s="4" t="b">
        <v>1</v>
      </c>
      <c r="Q2061" s="4" t="s">
        <v>8295</v>
      </c>
      <c r="R2061" s="17">
        <f>E2061/D2061*100</f>
        <v>143.45666666666668</v>
      </c>
      <c r="S2061">
        <f>AVERAGEIF(O:O,O2061,E:E)</f>
        <v>33061.5</v>
      </c>
      <c r="T2061" t="str">
        <f t="shared" si="163"/>
        <v>technology</v>
      </c>
      <c r="U2061" t="str">
        <f t="shared" si="164"/>
        <v>hardware</v>
      </c>
    </row>
    <row r="2062" spans="1:21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tr">
        <f t="shared" si="160"/>
        <v>successful</v>
      </c>
      <c r="G2062" s="4" t="s">
        <v>8219</v>
      </c>
      <c r="H2062" s="4" t="s">
        <v>8224</v>
      </c>
      <c r="I2062" s="4" t="s">
        <v>8246</v>
      </c>
      <c r="J2062" s="4">
        <v>1406129150</v>
      </c>
      <c r="K2062" s="13">
        <f t="shared" si="161"/>
        <v>41843.476273148153</v>
      </c>
      <c r="L2062" s="4">
        <v>1400945150</v>
      </c>
      <c r="M2062" s="13">
        <f t="shared" si="162"/>
        <v>41783.476273148153</v>
      </c>
      <c r="N2062" s="4" t="b">
        <v>0</v>
      </c>
      <c r="O2062" s="4">
        <v>1364</v>
      </c>
      <c r="P2062" s="4" t="b">
        <v>1</v>
      </c>
      <c r="Q2062" s="4" t="s">
        <v>8295</v>
      </c>
      <c r="R2062" s="17">
        <f>E2062/D2062*100</f>
        <v>196.4</v>
      </c>
      <c r="S2062">
        <f>AVERAGEIF(O:O,O2062,E:E)</f>
        <v>49100</v>
      </c>
      <c r="T2062" t="str">
        <f t="shared" si="163"/>
        <v>technology</v>
      </c>
      <c r="U2062" t="str">
        <f t="shared" si="164"/>
        <v>hardware</v>
      </c>
    </row>
    <row r="2063" spans="1:21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tr">
        <f t="shared" si="160"/>
        <v>successful</v>
      </c>
      <c r="G2063" s="4" t="s">
        <v>8219</v>
      </c>
      <c r="H2063" s="4" t="s">
        <v>8224</v>
      </c>
      <c r="I2063" s="4" t="s">
        <v>8246</v>
      </c>
      <c r="J2063" s="4">
        <v>1483208454</v>
      </c>
      <c r="K2063" s="13">
        <f t="shared" si="161"/>
        <v>42735.597847222227</v>
      </c>
      <c r="L2063" s="4">
        <v>1480616454</v>
      </c>
      <c r="M2063" s="13">
        <f t="shared" si="162"/>
        <v>42705.597847222227</v>
      </c>
      <c r="N2063" s="4" t="b">
        <v>0</v>
      </c>
      <c r="O2063" s="4">
        <v>35</v>
      </c>
      <c r="P2063" s="4" t="b">
        <v>1</v>
      </c>
      <c r="Q2063" s="4" t="s">
        <v>8295</v>
      </c>
      <c r="R2063" s="17">
        <f>E2063/D2063*100</f>
        <v>107.91999999999999</v>
      </c>
      <c r="S2063">
        <f>AVERAGEIF(O:O,O2063,E:E)</f>
        <v>3370.6326923076922</v>
      </c>
      <c r="T2063" t="str">
        <f t="shared" si="163"/>
        <v>technology</v>
      </c>
      <c r="U2063" t="str">
        <f t="shared" si="164"/>
        <v>hardware</v>
      </c>
    </row>
    <row r="2064" spans="1:21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tr">
        <f t="shared" si="160"/>
        <v>successful</v>
      </c>
      <c r="G2064" s="4" t="s">
        <v>8219</v>
      </c>
      <c r="H2064" s="4" t="s">
        <v>8232</v>
      </c>
      <c r="I2064" s="4" t="s">
        <v>8253</v>
      </c>
      <c r="J2064" s="4">
        <v>1458807098</v>
      </c>
      <c r="K2064" s="13">
        <f t="shared" si="161"/>
        <v>42453.174745370372</v>
      </c>
      <c r="L2064" s="4">
        <v>1456218698</v>
      </c>
      <c r="M2064" s="13">
        <f t="shared" si="162"/>
        <v>42423.216412037036</v>
      </c>
      <c r="N2064" s="4" t="b">
        <v>0</v>
      </c>
      <c r="O2064" s="4">
        <v>203</v>
      </c>
      <c r="P2064" s="4" t="b">
        <v>1</v>
      </c>
      <c r="Q2064" s="4" t="s">
        <v>8295</v>
      </c>
      <c r="R2064" s="17">
        <f>E2064/D2064*100</f>
        <v>114.97699999999999</v>
      </c>
      <c r="S2064">
        <f>AVERAGEIF(O:O,O2064,E:E)</f>
        <v>114977</v>
      </c>
      <c r="T2064" t="str">
        <f t="shared" si="163"/>
        <v>technology</v>
      </c>
      <c r="U2064" t="str">
        <f t="shared" si="164"/>
        <v>hardware</v>
      </c>
    </row>
    <row r="2065" spans="1:21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tr">
        <f t="shared" si="160"/>
        <v>successful</v>
      </c>
      <c r="G2065" s="4" t="s">
        <v>8219</v>
      </c>
      <c r="H2065" s="4" t="s">
        <v>8236</v>
      </c>
      <c r="I2065" s="4" t="s">
        <v>8249</v>
      </c>
      <c r="J2065" s="4">
        <v>1463333701</v>
      </c>
      <c r="K2065" s="13">
        <f t="shared" si="161"/>
        <v>42505.565983796296</v>
      </c>
      <c r="L2065" s="4">
        <v>1460482501</v>
      </c>
      <c r="M2065" s="13">
        <f t="shared" si="162"/>
        <v>42472.565983796296</v>
      </c>
      <c r="N2065" s="4" t="b">
        <v>0</v>
      </c>
      <c r="O2065" s="4">
        <v>49</v>
      </c>
      <c r="P2065" s="4" t="b">
        <v>1</v>
      </c>
      <c r="Q2065" s="4" t="s">
        <v>8295</v>
      </c>
      <c r="R2065" s="17">
        <f>E2065/D2065*100</f>
        <v>148.04999999999998</v>
      </c>
      <c r="S2065">
        <f>AVERAGEIF(O:O,O2065,E:E)</f>
        <v>2909.8</v>
      </c>
      <c r="T2065" t="str">
        <f t="shared" si="163"/>
        <v>technology</v>
      </c>
      <c r="U2065" t="str">
        <f t="shared" si="164"/>
        <v>hardware</v>
      </c>
    </row>
    <row r="2066" spans="1:21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tr">
        <f t="shared" si="160"/>
        <v>successful</v>
      </c>
      <c r="G2066" s="4" t="s">
        <v>8219</v>
      </c>
      <c r="H2066" s="4" t="s">
        <v>8224</v>
      </c>
      <c r="I2066" s="4" t="s">
        <v>8246</v>
      </c>
      <c r="J2066" s="4">
        <v>1370001600</v>
      </c>
      <c r="K2066" s="13">
        <f t="shared" si="161"/>
        <v>41425.333333333336</v>
      </c>
      <c r="L2066" s="4">
        <v>1366879523</v>
      </c>
      <c r="M2066" s="13">
        <f t="shared" si="162"/>
        <v>41389.198182870372</v>
      </c>
      <c r="N2066" s="4" t="b">
        <v>0</v>
      </c>
      <c r="O2066" s="4">
        <v>5812</v>
      </c>
      <c r="P2066" s="4" t="b">
        <v>1</v>
      </c>
      <c r="Q2066" s="4" t="s">
        <v>8295</v>
      </c>
      <c r="R2066" s="17">
        <f>E2066/D2066*100</f>
        <v>191.16676082790633</v>
      </c>
      <c r="S2066">
        <f>AVERAGEIF(O:O,O2066,E:E)</f>
        <v>500784.27</v>
      </c>
      <c r="T2066" t="str">
        <f t="shared" si="163"/>
        <v>technology</v>
      </c>
      <c r="U2066" t="str">
        <f t="shared" si="164"/>
        <v>hardware</v>
      </c>
    </row>
    <row r="2067" spans="1:21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tr">
        <f t="shared" si="160"/>
        <v>successful</v>
      </c>
      <c r="G2067" s="4" t="s">
        <v>8219</v>
      </c>
      <c r="H2067" s="4" t="s">
        <v>8225</v>
      </c>
      <c r="I2067" s="4" t="s">
        <v>8247</v>
      </c>
      <c r="J2067" s="4">
        <v>1387958429</v>
      </c>
      <c r="K2067" s="13">
        <f t="shared" si="161"/>
        <v>41633.167002314818</v>
      </c>
      <c r="L2067" s="4">
        <v>1385366429</v>
      </c>
      <c r="M2067" s="13">
        <f t="shared" si="162"/>
        <v>41603.167002314818</v>
      </c>
      <c r="N2067" s="4" t="b">
        <v>0</v>
      </c>
      <c r="O2067" s="4">
        <v>1556</v>
      </c>
      <c r="P2067" s="4" t="b">
        <v>1</v>
      </c>
      <c r="Q2067" s="4" t="s">
        <v>8295</v>
      </c>
      <c r="R2067" s="17">
        <f>E2067/D2067*100</f>
        <v>199.215125</v>
      </c>
      <c r="S2067">
        <f>AVERAGEIF(O:O,O2067,E:E)</f>
        <v>79686.05</v>
      </c>
      <c r="T2067" t="str">
        <f t="shared" si="163"/>
        <v>technology</v>
      </c>
      <c r="U2067" t="str">
        <f t="shared" si="164"/>
        <v>hardware</v>
      </c>
    </row>
    <row r="2068" spans="1:21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tr">
        <f t="shared" si="160"/>
        <v>successful</v>
      </c>
      <c r="G2068" s="4" t="s">
        <v>8219</v>
      </c>
      <c r="H2068" s="4" t="s">
        <v>8224</v>
      </c>
      <c r="I2068" s="4" t="s">
        <v>8246</v>
      </c>
      <c r="J2068" s="4">
        <v>1408818683</v>
      </c>
      <c r="K2068" s="13">
        <f t="shared" si="161"/>
        <v>41874.605127314819</v>
      </c>
      <c r="L2068" s="4">
        <v>1406226683</v>
      </c>
      <c r="M2068" s="13">
        <f t="shared" si="162"/>
        <v>41844.605127314819</v>
      </c>
      <c r="N2068" s="4" t="b">
        <v>0</v>
      </c>
      <c r="O2068" s="4">
        <v>65</v>
      </c>
      <c r="P2068" s="4" t="b">
        <v>1</v>
      </c>
      <c r="Q2068" s="4" t="s">
        <v>8295</v>
      </c>
      <c r="R2068" s="17">
        <f>E2068/D2068*100</f>
        <v>218.6</v>
      </c>
      <c r="S2068">
        <f>AVERAGEIF(O:O,O2068,E:E)</f>
        <v>5722.2508333333344</v>
      </c>
      <c r="T2068" t="str">
        <f t="shared" si="163"/>
        <v>technology</v>
      </c>
      <c r="U2068" t="str">
        <f t="shared" si="164"/>
        <v>hardware</v>
      </c>
    </row>
    <row r="2069" spans="1:21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tr">
        <f t="shared" si="160"/>
        <v>successful</v>
      </c>
      <c r="G2069" s="4" t="s">
        <v>8219</v>
      </c>
      <c r="H2069" s="4" t="s">
        <v>8225</v>
      </c>
      <c r="I2069" s="4" t="s">
        <v>8247</v>
      </c>
      <c r="J2069" s="4">
        <v>1432499376</v>
      </c>
      <c r="K2069" s="13">
        <f t="shared" si="161"/>
        <v>42148.687222222223</v>
      </c>
      <c r="L2069" s="4">
        <v>1429648176</v>
      </c>
      <c r="M2069" s="13">
        <f t="shared" si="162"/>
        <v>42115.687222222223</v>
      </c>
      <c r="N2069" s="4" t="b">
        <v>0</v>
      </c>
      <c r="O2069" s="4">
        <v>10</v>
      </c>
      <c r="P2069" s="4" t="b">
        <v>1</v>
      </c>
      <c r="Q2069" s="4" t="s">
        <v>8295</v>
      </c>
      <c r="R2069" s="17">
        <f>E2069/D2069*100</f>
        <v>126.86868686868686</v>
      </c>
      <c r="S2069">
        <f>AVERAGEIF(O:O,O2069,E:E)</f>
        <v>842.98978723404264</v>
      </c>
      <c r="T2069" t="str">
        <f t="shared" si="163"/>
        <v>technology</v>
      </c>
      <c r="U2069" t="str">
        <f t="shared" si="164"/>
        <v>hardware</v>
      </c>
    </row>
    <row r="2070" spans="1:21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tr">
        <f t="shared" si="160"/>
        <v>successful</v>
      </c>
      <c r="G2070" s="4" t="s">
        <v>8219</v>
      </c>
      <c r="H2070" s="4" t="s">
        <v>8224</v>
      </c>
      <c r="I2070" s="4" t="s">
        <v>8246</v>
      </c>
      <c r="J2070" s="4">
        <v>1476994315</v>
      </c>
      <c r="K2070" s="13">
        <f t="shared" si="161"/>
        <v>42663.674942129634</v>
      </c>
      <c r="L2070" s="4">
        <v>1474402315</v>
      </c>
      <c r="M2070" s="13">
        <f t="shared" si="162"/>
        <v>42633.674942129634</v>
      </c>
      <c r="N2070" s="4" t="b">
        <v>0</v>
      </c>
      <c r="O2070" s="4">
        <v>76</v>
      </c>
      <c r="P2070" s="4" t="b">
        <v>1</v>
      </c>
      <c r="Q2070" s="4" t="s">
        <v>8295</v>
      </c>
      <c r="R2070" s="17">
        <f>E2070/D2070*100</f>
        <v>105.22388000000001</v>
      </c>
      <c r="S2070">
        <f>AVERAGEIF(O:O,O2070,E:E)</f>
        <v>6833.6214285714286</v>
      </c>
      <c r="T2070" t="str">
        <f t="shared" si="163"/>
        <v>technology</v>
      </c>
      <c r="U2070" t="str">
        <f t="shared" si="164"/>
        <v>hardware</v>
      </c>
    </row>
    <row r="2071" spans="1:21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tr">
        <f t="shared" si="160"/>
        <v>successful</v>
      </c>
      <c r="G2071" s="4" t="s">
        <v>8219</v>
      </c>
      <c r="H2071" s="4" t="s">
        <v>8224</v>
      </c>
      <c r="I2071" s="4" t="s">
        <v>8246</v>
      </c>
      <c r="J2071" s="4">
        <v>1451776791</v>
      </c>
      <c r="K2071" s="13">
        <f t="shared" si="161"/>
        <v>42371.805451388893</v>
      </c>
      <c r="L2071" s="4">
        <v>1449098391</v>
      </c>
      <c r="M2071" s="13">
        <f t="shared" si="162"/>
        <v>42340.805451388893</v>
      </c>
      <c r="N2071" s="4" t="b">
        <v>0</v>
      </c>
      <c r="O2071" s="4">
        <v>263</v>
      </c>
      <c r="P2071" s="4" t="b">
        <v>1</v>
      </c>
      <c r="Q2071" s="4" t="s">
        <v>8295</v>
      </c>
      <c r="R2071" s="17">
        <f>E2071/D2071*100</f>
        <v>128.40666000000002</v>
      </c>
      <c r="S2071">
        <f>AVERAGEIF(O:O,O2071,E:E)</f>
        <v>37071.268000000004</v>
      </c>
      <c r="T2071" t="str">
        <f t="shared" si="163"/>
        <v>technology</v>
      </c>
      <c r="U2071" t="str">
        <f t="shared" si="164"/>
        <v>hardware</v>
      </c>
    </row>
    <row r="2072" spans="1:21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tr">
        <f t="shared" si="160"/>
        <v>successful</v>
      </c>
      <c r="G2072" s="4" t="s">
        <v>8219</v>
      </c>
      <c r="H2072" s="4" t="s">
        <v>8236</v>
      </c>
      <c r="I2072" s="4" t="s">
        <v>8249</v>
      </c>
      <c r="J2072" s="4">
        <v>1467128723</v>
      </c>
      <c r="K2072" s="13">
        <f t="shared" si="161"/>
        <v>42549.489849537036</v>
      </c>
      <c r="L2072" s="4">
        <v>1464536723</v>
      </c>
      <c r="M2072" s="13">
        <f t="shared" si="162"/>
        <v>42519.489849537036</v>
      </c>
      <c r="N2072" s="4" t="b">
        <v>0</v>
      </c>
      <c r="O2072" s="4">
        <v>1530</v>
      </c>
      <c r="P2072" s="4" t="b">
        <v>1</v>
      </c>
      <c r="Q2072" s="4" t="s">
        <v>8295</v>
      </c>
      <c r="R2072" s="17">
        <f>E2072/D2072*100</f>
        <v>317.3272</v>
      </c>
      <c r="S2072">
        <f>AVERAGEIF(O:O,O2072,E:E)</f>
        <v>396659</v>
      </c>
      <c r="T2072" t="str">
        <f t="shared" si="163"/>
        <v>technology</v>
      </c>
      <c r="U2072" t="str">
        <f t="shared" si="164"/>
        <v>hardware</v>
      </c>
    </row>
    <row r="2073" spans="1:21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tr">
        <f t="shared" si="160"/>
        <v>successful</v>
      </c>
      <c r="G2073" s="4" t="s">
        <v>8219</v>
      </c>
      <c r="H2073" s="4" t="s">
        <v>8224</v>
      </c>
      <c r="I2073" s="4" t="s">
        <v>8246</v>
      </c>
      <c r="J2073" s="4">
        <v>1475390484</v>
      </c>
      <c r="K2073" s="13">
        <f t="shared" si="161"/>
        <v>42645.112083333333</v>
      </c>
      <c r="L2073" s="4">
        <v>1471502484</v>
      </c>
      <c r="M2073" s="13">
        <f t="shared" si="162"/>
        <v>42600.112083333333</v>
      </c>
      <c r="N2073" s="4" t="b">
        <v>0</v>
      </c>
      <c r="O2073" s="4">
        <v>278</v>
      </c>
      <c r="P2073" s="4" t="b">
        <v>1</v>
      </c>
      <c r="Q2073" s="4" t="s">
        <v>8295</v>
      </c>
      <c r="R2073" s="17">
        <f>E2073/D2073*100</f>
        <v>280.73</v>
      </c>
      <c r="S2073">
        <f>AVERAGEIF(O:O,O2073,E:E)</f>
        <v>56146</v>
      </c>
      <c r="T2073" t="str">
        <f t="shared" si="163"/>
        <v>technology</v>
      </c>
      <c r="U2073" t="str">
        <f t="shared" si="164"/>
        <v>hardware</v>
      </c>
    </row>
    <row r="2074" spans="1:21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tr">
        <f t="shared" si="160"/>
        <v>successful</v>
      </c>
      <c r="G2074" s="4" t="s">
        <v>8219</v>
      </c>
      <c r="H2074" s="4" t="s">
        <v>8224</v>
      </c>
      <c r="I2074" s="4" t="s">
        <v>8246</v>
      </c>
      <c r="J2074" s="4">
        <v>1462629432</v>
      </c>
      <c r="K2074" s="13">
        <f t="shared" si="161"/>
        <v>42497.414722222224</v>
      </c>
      <c r="L2074" s="4">
        <v>1460037432</v>
      </c>
      <c r="M2074" s="13">
        <f t="shared" si="162"/>
        <v>42467.414722222224</v>
      </c>
      <c r="N2074" s="4" t="b">
        <v>0</v>
      </c>
      <c r="O2074" s="4">
        <v>350</v>
      </c>
      <c r="P2074" s="4" t="b">
        <v>1</v>
      </c>
      <c r="Q2074" s="4" t="s">
        <v>8295</v>
      </c>
      <c r="R2074" s="17">
        <f>E2074/D2074*100</f>
        <v>110.73146853146854</v>
      </c>
      <c r="S2074">
        <f>AVERAGEIF(O:O,O2074,E:E)</f>
        <v>79173</v>
      </c>
      <c r="T2074" t="str">
        <f t="shared" si="163"/>
        <v>technology</v>
      </c>
      <c r="U2074" t="str">
        <f t="shared" si="164"/>
        <v>hardware</v>
      </c>
    </row>
    <row r="2075" spans="1:21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tr">
        <f t="shared" si="160"/>
        <v>successful</v>
      </c>
      <c r="G2075" s="4" t="s">
        <v>8219</v>
      </c>
      <c r="H2075" s="4" t="s">
        <v>8224</v>
      </c>
      <c r="I2075" s="4" t="s">
        <v>8246</v>
      </c>
      <c r="J2075" s="4">
        <v>1431100918</v>
      </c>
      <c r="K2075" s="13">
        <f t="shared" si="161"/>
        <v>42132.501365740747</v>
      </c>
      <c r="L2075" s="4">
        <v>1427212918</v>
      </c>
      <c r="M2075" s="13">
        <f t="shared" si="162"/>
        <v>42087.501365740747</v>
      </c>
      <c r="N2075" s="4" t="b">
        <v>0</v>
      </c>
      <c r="O2075" s="4">
        <v>470</v>
      </c>
      <c r="P2075" s="4" t="b">
        <v>1</v>
      </c>
      <c r="Q2075" s="4" t="s">
        <v>8295</v>
      </c>
      <c r="R2075" s="17">
        <f>E2075/D2075*100</f>
        <v>152.60429999999999</v>
      </c>
      <c r="S2075">
        <f>AVERAGEIF(O:O,O2075,E:E)</f>
        <v>152604.29999999999</v>
      </c>
      <c r="T2075" t="str">
        <f t="shared" si="163"/>
        <v>technology</v>
      </c>
      <c r="U2075" t="str">
        <f t="shared" si="164"/>
        <v>hardware</v>
      </c>
    </row>
    <row r="2076" spans="1:21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tr">
        <f t="shared" si="160"/>
        <v>successful</v>
      </c>
      <c r="G2076" s="4" t="s">
        <v>8219</v>
      </c>
      <c r="H2076" s="4" t="s">
        <v>8224</v>
      </c>
      <c r="I2076" s="4" t="s">
        <v>8246</v>
      </c>
      <c r="J2076" s="4">
        <v>1462564182</v>
      </c>
      <c r="K2076" s="13">
        <f t="shared" si="161"/>
        <v>42496.659513888888</v>
      </c>
      <c r="L2076" s="4">
        <v>1459972182</v>
      </c>
      <c r="M2076" s="13">
        <f t="shared" si="162"/>
        <v>42466.659513888888</v>
      </c>
      <c r="N2076" s="4" t="b">
        <v>0</v>
      </c>
      <c r="O2076" s="4">
        <v>3</v>
      </c>
      <c r="P2076" s="4" t="b">
        <v>1</v>
      </c>
      <c r="Q2076" s="4" t="s">
        <v>8295</v>
      </c>
      <c r="R2076" s="17">
        <f>E2076/D2076*100</f>
        <v>102.49999999999999</v>
      </c>
      <c r="S2076">
        <f>AVERAGEIF(O:O,O2076,E:E)</f>
        <v>191.76785714285714</v>
      </c>
      <c r="T2076" t="str">
        <f t="shared" si="163"/>
        <v>technology</v>
      </c>
      <c r="U2076" t="str">
        <f t="shared" si="164"/>
        <v>hardware</v>
      </c>
    </row>
    <row r="2077" spans="1:21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tr">
        <f t="shared" si="160"/>
        <v>successful</v>
      </c>
      <c r="G2077" s="4" t="s">
        <v>8219</v>
      </c>
      <c r="H2077" s="4" t="s">
        <v>8224</v>
      </c>
      <c r="I2077" s="4" t="s">
        <v>8246</v>
      </c>
      <c r="J2077" s="4">
        <v>1374769288</v>
      </c>
      <c r="K2077" s="13">
        <f t="shared" si="161"/>
        <v>41480.514907407407</v>
      </c>
      <c r="L2077" s="4">
        <v>1372177288</v>
      </c>
      <c r="M2077" s="13">
        <f t="shared" si="162"/>
        <v>41450.514907407407</v>
      </c>
      <c r="N2077" s="4" t="b">
        <v>0</v>
      </c>
      <c r="O2077" s="4">
        <v>8200</v>
      </c>
      <c r="P2077" s="4" t="b">
        <v>1</v>
      </c>
      <c r="Q2077" s="4" t="s">
        <v>8295</v>
      </c>
      <c r="R2077" s="17">
        <f>E2077/D2077*100</f>
        <v>1678.3738373837384</v>
      </c>
      <c r="S2077">
        <f>AVERAGEIF(O:O,O2077,E:E)</f>
        <v>167820.6</v>
      </c>
      <c r="T2077" t="str">
        <f t="shared" si="163"/>
        <v>technology</v>
      </c>
      <c r="U2077" t="str">
        <f t="shared" si="164"/>
        <v>hardware</v>
      </c>
    </row>
    <row r="2078" spans="1:21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tr">
        <f t="shared" si="160"/>
        <v>successful</v>
      </c>
      <c r="G2078" s="4" t="s">
        <v>8219</v>
      </c>
      <c r="H2078" s="4" t="s">
        <v>8225</v>
      </c>
      <c r="I2078" s="4" t="s">
        <v>8247</v>
      </c>
      <c r="J2078" s="4">
        <v>1406149689</v>
      </c>
      <c r="K2078" s="13">
        <f t="shared" si="161"/>
        <v>41843.713993055557</v>
      </c>
      <c r="L2078" s="4">
        <v>1402693689</v>
      </c>
      <c r="M2078" s="13">
        <f t="shared" si="162"/>
        <v>41803.713993055557</v>
      </c>
      <c r="N2078" s="4" t="b">
        <v>0</v>
      </c>
      <c r="O2078" s="4">
        <v>8359</v>
      </c>
      <c r="P2078" s="4" t="b">
        <v>1</v>
      </c>
      <c r="Q2078" s="4" t="s">
        <v>8295</v>
      </c>
      <c r="R2078" s="17">
        <f>E2078/D2078*100</f>
        <v>543.349156424581</v>
      </c>
      <c r="S2078">
        <f>AVERAGEIF(O:O,O2078,E:E)</f>
        <v>972594.99</v>
      </c>
      <c r="T2078" t="str">
        <f t="shared" si="163"/>
        <v>technology</v>
      </c>
      <c r="U2078" t="str">
        <f t="shared" si="164"/>
        <v>hardware</v>
      </c>
    </row>
    <row r="2079" spans="1:21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tr">
        <f t="shared" si="160"/>
        <v>successful</v>
      </c>
      <c r="G2079" s="4" t="s">
        <v>8219</v>
      </c>
      <c r="H2079" s="4" t="s">
        <v>8224</v>
      </c>
      <c r="I2079" s="4" t="s">
        <v>8246</v>
      </c>
      <c r="J2079" s="4">
        <v>1433538000</v>
      </c>
      <c r="K2079" s="13">
        <f t="shared" si="161"/>
        <v>42160.708333333336</v>
      </c>
      <c r="L2079" s="4">
        <v>1428541276</v>
      </c>
      <c r="M2079" s="13">
        <f t="shared" si="162"/>
        <v>42102.875879629632</v>
      </c>
      <c r="N2079" s="4" t="b">
        <v>0</v>
      </c>
      <c r="O2079" s="4">
        <v>188</v>
      </c>
      <c r="P2079" s="4" t="b">
        <v>1</v>
      </c>
      <c r="Q2079" s="4" t="s">
        <v>8295</v>
      </c>
      <c r="R2079" s="17">
        <f>E2079/D2079*100</f>
        <v>115.50800000000001</v>
      </c>
      <c r="S2079">
        <f>AVERAGEIF(O:O,O2079,E:E)</f>
        <v>27244.135000000002</v>
      </c>
      <c r="T2079" t="str">
        <f t="shared" si="163"/>
        <v>technology</v>
      </c>
      <c r="U2079" t="str">
        <f t="shared" si="164"/>
        <v>hardware</v>
      </c>
    </row>
    <row r="2080" spans="1:21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tr">
        <f t="shared" si="160"/>
        <v>successful</v>
      </c>
      <c r="G2080" s="4" t="s">
        <v>8219</v>
      </c>
      <c r="H2080" s="4" t="s">
        <v>8227</v>
      </c>
      <c r="I2080" s="4" t="s">
        <v>8249</v>
      </c>
      <c r="J2080" s="4">
        <v>1482085857</v>
      </c>
      <c r="K2080" s="13">
        <f t="shared" si="161"/>
        <v>42722.604826388888</v>
      </c>
      <c r="L2080" s="4">
        <v>1479493857</v>
      </c>
      <c r="M2080" s="13">
        <f t="shared" si="162"/>
        <v>42692.604826388888</v>
      </c>
      <c r="N2080" s="4" t="b">
        <v>0</v>
      </c>
      <c r="O2080" s="4">
        <v>48</v>
      </c>
      <c r="P2080" s="4" t="b">
        <v>1</v>
      </c>
      <c r="Q2080" s="4" t="s">
        <v>8295</v>
      </c>
      <c r="R2080" s="17">
        <f>E2080/D2080*100</f>
        <v>131.20499999999998</v>
      </c>
      <c r="S2080">
        <f>AVERAGEIF(O:O,O2080,E:E)</f>
        <v>6681.7362499999999</v>
      </c>
      <c r="T2080" t="str">
        <f t="shared" si="163"/>
        <v>technology</v>
      </c>
      <c r="U2080" t="str">
        <f t="shared" si="164"/>
        <v>hardware</v>
      </c>
    </row>
    <row r="2081" spans="1:21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tr">
        <f t="shared" si="160"/>
        <v>successful</v>
      </c>
      <c r="G2081" s="4" t="s">
        <v>8219</v>
      </c>
      <c r="H2081" s="4" t="s">
        <v>8225</v>
      </c>
      <c r="I2081" s="4" t="s">
        <v>8247</v>
      </c>
      <c r="J2081" s="4">
        <v>1435258800</v>
      </c>
      <c r="K2081" s="13">
        <f t="shared" si="161"/>
        <v>42180.625000000007</v>
      </c>
      <c r="L2081" s="4">
        <v>1432659793</v>
      </c>
      <c r="M2081" s="13">
        <f t="shared" si="162"/>
        <v>42150.543900462966</v>
      </c>
      <c r="N2081" s="4" t="b">
        <v>0</v>
      </c>
      <c r="O2081" s="4">
        <v>607</v>
      </c>
      <c r="P2081" s="4" t="b">
        <v>1</v>
      </c>
      <c r="Q2081" s="4" t="s">
        <v>8295</v>
      </c>
      <c r="R2081" s="17">
        <f>E2081/D2081*100</f>
        <v>288.17</v>
      </c>
      <c r="S2081">
        <f>AVERAGEIF(O:O,O2081,E:E)</f>
        <v>28817</v>
      </c>
      <c r="T2081" t="str">
        <f t="shared" si="163"/>
        <v>technology</v>
      </c>
      <c r="U2081" t="str">
        <f t="shared" si="164"/>
        <v>hardware</v>
      </c>
    </row>
    <row r="2082" spans="1:21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tr">
        <f t="shared" si="160"/>
        <v>successful</v>
      </c>
      <c r="G2082" s="4" t="s">
        <v>8219</v>
      </c>
      <c r="H2082" s="4" t="s">
        <v>8224</v>
      </c>
      <c r="I2082" s="4" t="s">
        <v>8246</v>
      </c>
      <c r="J2082" s="4">
        <v>1447286300</v>
      </c>
      <c r="K2082" s="13">
        <f t="shared" si="161"/>
        <v>42319.832175925927</v>
      </c>
      <c r="L2082" s="4">
        <v>1444690700</v>
      </c>
      <c r="M2082" s="13">
        <f t="shared" si="162"/>
        <v>42289.790509259263</v>
      </c>
      <c r="N2082" s="4" t="b">
        <v>0</v>
      </c>
      <c r="O2082" s="4">
        <v>50</v>
      </c>
      <c r="P2082" s="4" t="b">
        <v>1</v>
      </c>
      <c r="Q2082" s="4" t="s">
        <v>8295</v>
      </c>
      <c r="R2082" s="17">
        <f>E2082/D2082*100</f>
        <v>507.8</v>
      </c>
      <c r="S2082">
        <f>AVERAGEIF(O:O,O2082,E:E)</f>
        <v>3773.9390909090912</v>
      </c>
      <c r="T2082" t="str">
        <f t="shared" si="163"/>
        <v>technology</v>
      </c>
      <c r="U2082" t="str">
        <f t="shared" si="164"/>
        <v>hardware</v>
      </c>
    </row>
    <row r="2083" spans="1:21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tr">
        <f t="shared" si="160"/>
        <v>successful</v>
      </c>
      <c r="G2083" s="4" t="s">
        <v>8219</v>
      </c>
      <c r="H2083" s="4" t="s">
        <v>8224</v>
      </c>
      <c r="I2083" s="4" t="s">
        <v>8246</v>
      </c>
      <c r="J2083" s="4">
        <v>1337144340</v>
      </c>
      <c r="K2083" s="13">
        <f t="shared" si="161"/>
        <v>41045.040972222225</v>
      </c>
      <c r="L2083" s="4">
        <v>1333597555</v>
      </c>
      <c r="M2083" s="13">
        <f t="shared" si="162"/>
        <v>41003.990219907413</v>
      </c>
      <c r="N2083" s="4" t="b">
        <v>0</v>
      </c>
      <c r="O2083" s="4">
        <v>55</v>
      </c>
      <c r="P2083" s="4" t="b">
        <v>1</v>
      </c>
      <c r="Q2083" s="4" t="s">
        <v>8279</v>
      </c>
      <c r="R2083" s="17">
        <f>E2083/D2083*100</f>
        <v>114.57142857142857</v>
      </c>
      <c r="S2083">
        <f>AVERAGEIF(O:O,O2083,E:E)</f>
        <v>4138.9825000000001</v>
      </c>
      <c r="T2083" t="str">
        <f t="shared" si="163"/>
        <v>music</v>
      </c>
      <c r="U2083" t="str">
        <f t="shared" si="164"/>
        <v>indie rock</v>
      </c>
    </row>
    <row r="2084" spans="1:21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tr">
        <f t="shared" si="160"/>
        <v>successful</v>
      </c>
      <c r="G2084" s="4" t="s">
        <v>8219</v>
      </c>
      <c r="H2084" s="4" t="s">
        <v>8224</v>
      </c>
      <c r="I2084" s="4" t="s">
        <v>8246</v>
      </c>
      <c r="J2084" s="4">
        <v>1322106796</v>
      </c>
      <c r="K2084" s="13">
        <f t="shared" si="161"/>
        <v>40870.995324074072</v>
      </c>
      <c r="L2084" s="4">
        <v>1316919196</v>
      </c>
      <c r="M2084" s="13">
        <f t="shared" si="162"/>
        <v>40810.953657407408</v>
      </c>
      <c r="N2084" s="4" t="b">
        <v>0</v>
      </c>
      <c r="O2084" s="4">
        <v>38</v>
      </c>
      <c r="P2084" s="4" t="b">
        <v>1</v>
      </c>
      <c r="Q2084" s="4" t="s">
        <v>8279</v>
      </c>
      <c r="R2084" s="17">
        <f>E2084/D2084*100</f>
        <v>110.73333333333333</v>
      </c>
      <c r="S2084">
        <f>AVERAGEIF(O:O,O2084,E:E)</f>
        <v>2935.7157894736843</v>
      </c>
      <c r="T2084" t="str">
        <f t="shared" si="163"/>
        <v>music</v>
      </c>
      <c r="U2084" t="str">
        <f t="shared" si="164"/>
        <v>indie rock</v>
      </c>
    </row>
    <row r="2085" spans="1:21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tr">
        <f t="shared" si="160"/>
        <v>successful</v>
      </c>
      <c r="G2085" s="4" t="s">
        <v>8219</v>
      </c>
      <c r="H2085" s="4" t="s">
        <v>8224</v>
      </c>
      <c r="I2085" s="4" t="s">
        <v>8246</v>
      </c>
      <c r="J2085" s="4">
        <v>1338830395</v>
      </c>
      <c r="K2085" s="13">
        <f t="shared" si="161"/>
        <v>41064.555497685185</v>
      </c>
      <c r="L2085" s="4">
        <v>1336238395</v>
      </c>
      <c r="M2085" s="13">
        <f t="shared" si="162"/>
        <v>41034.555497685185</v>
      </c>
      <c r="N2085" s="4" t="b">
        <v>0</v>
      </c>
      <c r="O2085" s="4">
        <v>25</v>
      </c>
      <c r="P2085" s="4" t="b">
        <v>1</v>
      </c>
      <c r="Q2085" s="4" t="s">
        <v>8279</v>
      </c>
      <c r="R2085" s="17">
        <f>E2085/D2085*100</f>
        <v>113.33333333333333</v>
      </c>
      <c r="S2085">
        <f>AVERAGEIF(O:O,O2085,E:E)</f>
        <v>1634.83275</v>
      </c>
      <c r="T2085" t="str">
        <f t="shared" si="163"/>
        <v>music</v>
      </c>
      <c r="U2085" t="str">
        <f t="shared" si="164"/>
        <v>indie rock</v>
      </c>
    </row>
    <row r="2086" spans="1:21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tr">
        <f t="shared" si="160"/>
        <v>successful</v>
      </c>
      <c r="G2086" s="4" t="s">
        <v>8219</v>
      </c>
      <c r="H2086" s="4" t="s">
        <v>8224</v>
      </c>
      <c r="I2086" s="4" t="s">
        <v>8246</v>
      </c>
      <c r="J2086" s="4">
        <v>1399186740</v>
      </c>
      <c r="K2086" s="13">
        <f t="shared" si="161"/>
        <v>41763.124305555561</v>
      </c>
      <c r="L2086" s="4">
        <v>1396468782</v>
      </c>
      <c r="M2086" s="13">
        <f t="shared" si="162"/>
        <v>41731.666458333333</v>
      </c>
      <c r="N2086" s="4" t="b">
        <v>0</v>
      </c>
      <c r="O2086" s="4">
        <v>46</v>
      </c>
      <c r="P2086" s="4" t="b">
        <v>1</v>
      </c>
      <c r="Q2086" s="4" t="s">
        <v>8279</v>
      </c>
      <c r="R2086" s="17">
        <f>E2086/D2086*100</f>
        <v>108.33333333333333</v>
      </c>
      <c r="S2086">
        <f>AVERAGEIF(O:O,O2086,E:E)</f>
        <v>4256.6611999999996</v>
      </c>
      <c r="T2086" t="str">
        <f t="shared" si="163"/>
        <v>music</v>
      </c>
      <c r="U2086" t="str">
        <f t="shared" si="164"/>
        <v>indie rock</v>
      </c>
    </row>
    <row r="2087" spans="1:21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tr">
        <f t="shared" si="160"/>
        <v>successful</v>
      </c>
      <c r="G2087" s="4" t="s">
        <v>8219</v>
      </c>
      <c r="H2087" s="4" t="s">
        <v>8224</v>
      </c>
      <c r="I2087" s="4" t="s">
        <v>8246</v>
      </c>
      <c r="J2087" s="4">
        <v>1342382587</v>
      </c>
      <c r="K2087" s="13">
        <f t="shared" si="161"/>
        <v>41105.66883101852</v>
      </c>
      <c r="L2087" s="4">
        <v>1339790587</v>
      </c>
      <c r="M2087" s="13">
        <f t="shared" si="162"/>
        <v>41075.66883101852</v>
      </c>
      <c r="N2087" s="4" t="b">
        <v>0</v>
      </c>
      <c r="O2087" s="4">
        <v>83</v>
      </c>
      <c r="P2087" s="4" t="b">
        <v>1</v>
      </c>
      <c r="Q2087" s="4" t="s">
        <v>8279</v>
      </c>
      <c r="R2087" s="17">
        <f>E2087/D2087*100</f>
        <v>123.53333333333335</v>
      </c>
      <c r="S2087">
        <f>AVERAGEIF(O:O,O2087,E:E)</f>
        <v>4174.1111111111113</v>
      </c>
      <c r="T2087" t="str">
        <f t="shared" si="163"/>
        <v>music</v>
      </c>
      <c r="U2087" t="str">
        <f t="shared" si="164"/>
        <v>indie rock</v>
      </c>
    </row>
    <row r="2088" spans="1:21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tr">
        <f t="shared" si="160"/>
        <v>successful</v>
      </c>
      <c r="G2088" s="4" t="s">
        <v>8219</v>
      </c>
      <c r="H2088" s="4" t="s">
        <v>8224</v>
      </c>
      <c r="I2088" s="4" t="s">
        <v>8246</v>
      </c>
      <c r="J2088" s="4">
        <v>1323838740</v>
      </c>
      <c r="K2088" s="13">
        <f t="shared" si="161"/>
        <v>40891.040972222225</v>
      </c>
      <c r="L2088" s="4">
        <v>1321200332</v>
      </c>
      <c r="M2088" s="13">
        <f t="shared" si="162"/>
        <v>40860.503842592596</v>
      </c>
      <c r="N2088" s="4" t="b">
        <v>0</v>
      </c>
      <c r="O2088" s="4">
        <v>35</v>
      </c>
      <c r="P2088" s="4" t="b">
        <v>1</v>
      </c>
      <c r="Q2088" s="4" t="s">
        <v>8279</v>
      </c>
      <c r="R2088" s="17">
        <f>E2088/D2088*100</f>
        <v>100.69999999999999</v>
      </c>
      <c r="S2088">
        <f>AVERAGEIF(O:O,O2088,E:E)</f>
        <v>3370.6326923076922</v>
      </c>
      <c r="T2088" t="str">
        <f t="shared" si="163"/>
        <v>music</v>
      </c>
      <c r="U2088" t="str">
        <f t="shared" si="164"/>
        <v>indie rock</v>
      </c>
    </row>
    <row r="2089" spans="1:21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tr">
        <f t="shared" si="160"/>
        <v>successful</v>
      </c>
      <c r="G2089" s="4" t="s">
        <v>8219</v>
      </c>
      <c r="H2089" s="4" t="s">
        <v>8224</v>
      </c>
      <c r="I2089" s="4" t="s">
        <v>8246</v>
      </c>
      <c r="J2089" s="4">
        <v>1315457658</v>
      </c>
      <c r="K2089" s="13">
        <f t="shared" si="161"/>
        <v>40794.037708333337</v>
      </c>
      <c r="L2089" s="4">
        <v>1312865658</v>
      </c>
      <c r="M2089" s="13">
        <f t="shared" si="162"/>
        <v>40764.037708333337</v>
      </c>
      <c r="N2089" s="4" t="b">
        <v>0</v>
      </c>
      <c r="O2089" s="4">
        <v>25</v>
      </c>
      <c r="P2089" s="4" t="b">
        <v>1</v>
      </c>
      <c r="Q2089" s="4" t="s">
        <v>8279</v>
      </c>
      <c r="R2089" s="17">
        <f>E2089/D2089*100</f>
        <v>103.53333333333335</v>
      </c>
      <c r="S2089">
        <f>AVERAGEIF(O:O,O2089,E:E)</f>
        <v>1634.83275</v>
      </c>
      <c r="T2089" t="str">
        <f t="shared" si="163"/>
        <v>music</v>
      </c>
      <c r="U2089" t="str">
        <f t="shared" si="164"/>
        <v>indie rock</v>
      </c>
    </row>
    <row r="2090" spans="1:21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tr">
        <f t="shared" si="160"/>
        <v>successful</v>
      </c>
      <c r="G2090" s="4" t="s">
        <v>8219</v>
      </c>
      <c r="H2090" s="4" t="s">
        <v>8224</v>
      </c>
      <c r="I2090" s="4" t="s">
        <v>8246</v>
      </c>
      <c r="J2090" s="4">
        <v>1284177540</v>
      </c>
      <c r="K2090" s="13">
        <f t="shared" si="161"/>
        <v>40431.999305555561</v>
      </c>
      <c r="L2090" s="4">
        <v>1281028152</v>
      </c>
      <c r="M2090" s="13">
        <f t="shared" si="162"/>
        <v>40395.548055555555</v>
      </c>
      <c r="N2090" s="4" t="b">
        <v>0</v>
      </c>
      <c r="O2090" s="4">
        <v>75</v>
      </c>
      <c r="P2090" s="4" t="b">
        <v>1</v>
      </c>
      <c r="Q2090" s="4" t="s">
        <v>8279</v>
      </c>
      <c r="R2090" s="17">
        <f>E2090/D2090*100</f>
        <v>115.51066666666668</v>
      </c>
      <c r="S2090">
        <f>AVERAGEIF(O:O,O2090,E:E)</f>
        <v>6039.7753846153846</v>
      </c>
      <c r="T2090" t="str">
        <f t="shared" si="163"/>
        <v>music</v>
      </c>
      <c r="U2090" t="str">
        <f t="shared" si="164"/>
        <v>indie rock</v>
      </c>
    </row>
    <row r="2091" spans="1:21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tr">
        <f t="shared" si="160"/>
        <v>successful</v>
      </c>
      <c r="G2091" s="4" t="s">
        <v>8219</v>
      </c>
      <c r="H2091" s="4" t="s">
        <v>8224</v>
      </c>
      <c r="I2091" s="4" t="s">
        <v>8246</v>
      </c>
      <c r="J2091" s="4">
        <v>1375408194</v>
      </c>
      <c r="K2091" s="13">
        <f t="shared" si="161"/>
        <v>41487.90965277778</v>
      </c>
      <c r="L2091" s="4">
        <v>1372384194</v>
      </c>
      <c r="M2091" s="13">
        <f t="shared" si="162"/>
        <v>41452.90965277778</v>
      </c>
      <c r="N2091" s="4" t="b">
        <v>0</v>
      </c>
      <c r="O2091" s="4">
        <v>62</v>
      </c>
      <c r="P2091" s="4" t="b">
        <v>1</v>
      </c>
      <c r="Q2091" s="4" t="s">
        <v>8279</v>
      </c>
      <c r="R2091" s="17">
        <f>E2091/D2091*100</f>
        <v>120.4004</v>
      </c>
      <c r="S2091">
        <f>AVERAGEIF(O:O,O2091,E:E)</f>
        <v>6333.2266666666674</v>
      </c>
      <c r="T2091" t="str">
        <f t="shared" si="163"/>
        <v>music</v>
      </c>
      <c r="U2091" t="str">
        <f t="shared" si="164"/>
        <v>indie rock</v>
      </c>
    </row>
    <row r="2092" spans="1:21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tr">
        <f t="shared" si="160"/>
        <v>successful</v>
      </c>
      <c r="G2092" s="4" t="s">
        <v>8219</v>
      </c>
      <c r="H2092" s="4" t="s">
        <v>8224</v>
      </c>
      <c r="I2092" s="4" t="s">
        <v>8246</v>
      </c>
      <c r="J2092" s="4">
        <v>1361696955</v>
      </c>
      <c r="K2092" s="13">
        <f t="shared" si="161"/>
        <v>41329.21475694445</v>
      </c>
      <c r="L2092" s="4">
        <v>1359104955</v>
      </c>
      <c r="M2092" s="13">
        <f t="shared" si="162"/>
        <v>41299.21475694445</v>
      </c>
      <c r="N2092" s="4" t="b">
        <v>0</v>
      </c>
      <c r="O2092" s="4">
        <v>160</v>
      </c>
      <c r="P2092" s="4" t="b">
        <v>1</v>
      </c>
      <c r="Q2092" s="4" t="s">
        <v>8279</v>
      </c>
      <c r="R2092" s="17">
        <f>E2092/D2092*100</f>
        <v>115.040375</v>
      </c>
      <c r="S2092">
        <f>AVERAGEIF(O:O,O2092,E:E)</f>
        <v>8825.1149999999998</v>
      </c>
      <c r="T2092" t="str">
        <f t="shared" si="163"/>
        <v>music</v>
      </c>
      <c r="U2092" t="str">
        <f t="shared" si="164"/>
        <v>indie rock</v>
      </c>
    </row>
    <row r="2093" spans="1:21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tr">
        <f t="shared" si="160"/>
        <v>successful</v>
      </c>
      <c r="G2093" s="4" t="s">
        <v>8219</v>
      </c>
      <c r="H2093" s="4" t="s">
        <v>8224</v>
      </c>
      <c r="I2093" s="4" t="s">
        <v>8246</v>
      </c>
      <c r="J2093" s="4">
        <v>1299009600</v>
      </c>
      <c r="K2093" s="13">
        <f t="shared" si="161"/>
        <v>40603.666666666672</v>
      </c>
      <c r="L2093" s="4">
        <v>1294818278</v>
      </c>
      <c r="M2093" s="13">
        <f t="shared" si="162"/>
        <v>40555.155995370369</v>
      </c>
      <c r="N2093" s="4" t="b">
        <v>0</v>
      </c>
      <c r="O2093" s="4">
        <v>246</v>
      </c>
      <c r="P2093" s="4" t="b">
        <v>1</v>
      </c>
      <c r="Q2093" s="4" t="s">
        <v>8279</v>
      </c>
      <c r="R2093" s="17">
        <f>E2093/D2093*100</f>
        <v>120.46777777777777</v>
      </c>
      <c r="S2093">
        <f>AVERAGEIF(O:O,O2093,E:E)</f>
        <v>19517.165000000001</v>
      </c>
      <c r="T2093" t="str">
        <f t="shared" si="163"/>
        <v>music</v>
      </c>
      <c r="U2093" t="str">
        <f t="shared" si="164"/>
        <v>indie rock</v>
      </c>
    </row>
    <row r="2094" spans="1:21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tr">
        <f t="shared" si="160"/>
        <v>successful</v>
      </c>
      <c r="G2094" s="4" t="s">
        <v>8219</v>
      </c>
      <c r="H2094" s="4" t="s">
        <v>8224</v>
      </c>
      <c r="I2094" s="4" t="s">
        <v>8246</v>
      </c>
      <c r="J2094" s="4">
        <v>1318006732</v>
      </c>
      <c r="K2094" s="13">
        <f t="shared" si="161"/>
        <v>40823.540879629632</v>
      </c>
      <c r="L2094" s="4">
        <v>1312822732</v>
      </c>
      <c r="M2094" s="13">
        <f t="shared" si="162"/>
        <v>40763.540879629632</v>
      </c>
      <c r="N2094" s="4" t="b">
        <v>0</v>
      </c>
      <c r="O2094" s="4">
        <v>55</v>
      </c>
      <c r="P2094" s="4" t="b">
        <v>1</v>
      </c>
      <c r="Q2094" s="4" t="s">
        <v>8279</v>
      </c>
      <c r="R2094" s="17">
        <f>E2094/D2094*100</f>
        <v>101.28333333333333</v>
      </c>
      <c r="S2094">
        <f>AVERAGEIF(O:O,O2094,E:E)</f>
        <v>4138.9825000000001</v>
      </c>
      <c r="T2094" t="str">
        <f t="shared" si="163"/>
        <v>music</v>
      </c>
      <c r="U2094" t="str">
        <f t="shared" si="164"/>
        <v>indie rock</v>
      </c>
    </row>
    <row r="2095" spans="1:21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tr">
        <f t="shared" si="160"/>
        <v>successful</v>
      </c>
      <c r="G2095" s="4" t="s">
        <v>8219</v>
      </c>
      <c r="H2095" s="4" t="s">
        <v>8224</v>
      </c>
      <c r="I2095" s="4" t="s">
        <v>8246</v>
      </c>
      <c r="J2095" s="4">
        <v>1356211832</v>
      </c>
      <c r="K2095" s="13">
        <f t="shared" si="161"/>
        <v>41265.729537037041</v>
      </c>
      <c r="L2095" s="4">
        <v>1351024232</v>
      </c>
      <c r="M2095" s="13">
        <f t="shared" si="162"/>
        <v>41205.687870370377</v>
      </c>
      <c r="N2095" s="4" t="b">
        <v>0</v>
      </c>
      <c r="O2095" s="4">
        <v>23</v>
      </c>
      <c r="P2095" s="4" t="b">
        <v>1</v>
      </c>
      <c r="Q2095" s="4" t="s">
        <v>8279</v>
      </c>
      <c r="R2095" s="17">
        <f>E2095/D2095*100</f>
        <v>102.46666666666667</v>
      </c>
      <c r="S2095">
        <f>AVERAGEIF(O:O,O2095,E:E)</f>
        <v>2210.1433333333334</v>
      </c>
      <c r="T2095" t="str">
        <f t="shared" si="163"/>
        <v>music</v>
      </c>
      <c r="U2095" t="str">
        <f t="shared" si="164"/>
        <v>indie rock</v>
      </c>
    </row>
    <row r="2096" spans="1:21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tr">
        <f t="shared" si="160"/>
        <v>successful</v>
      </c>
      <c r="G2096" s="4" t="s">
        <v>8219</v>
      </c>
      <c r="H2096" s="4" t="s">
        <v>8224</v>
      </c>
      <c r="I2096" s="4" t="s">
        <v>8246</v>
      </c>
      <c r="J2096" s="4">
        <v>1330916400</v>
      </c>
      <c r="K2096" s="13">
        <f t="shared" si="161"/>
        <v>40972.958333333336</v>
      </c>
      <c r="L2096" s="4">
        <v>1327969730</v>
      </c>
      <c r="M2096" s="13">
        <f t="shared" si="162"/>
        <v>40938.853356481486</v>
      </c>
      <c r="N2096" s="4" t="b">
        <v>0</v>
      </c>
      <c r="O2096" s="4">
        <v>72</v>
      </c>
      <c r="P2096" s="4" t="b">
        <v>1</v>
      </c>
      <c r="Q2096" s="4" t="s">
        <v>8279</v>
      </c>
      <c r="R2096" s="17">
        <f>E2096/D2096*100</f>
        <v>120.54285714285714</v>
      </c>
      <c r="S2096">
        <f>AVERAGEIF(O:O,O2096,E:E)</f>
        <v>5956.7993333333325</v>
      </c>
      <c r="T2096" t="str">
        <f t="shared" si="163"/>
        <v>music</v>
      </c>
      <c r="U2096" t="str">
        <f t="shared" si="164"/>
        <v>indie rock</v>
      </c>
    </row>
    <row r="2097" spans="1:21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tr">
        <f t="shared" si="160"/>
        <v>successful</v>
      </c>
      <c r="G2097" s="4" t="s">
        <v>8219</v>
      </c>
      <c r="H2097" s="4" t="s">
        <v>8224</v>
      </c>
      <c r="I2097" s="4" t="s">
        <v>8246</v>
      </c>
      <c r="J2097" s="4">
        <v>1317576973</v>
      </c>
      <c r="K2097" s="13">
        <f t="shared" si="161"/>
        <v>40818.566817129627</v>
      </c>
      <c r="L2097" s="4">
        <v>1312392973</v>
      </c>
      <c r="M2097" s="13">
        <f t="shared" si="162"/>
        <v>40758.566817129627</v>
      </c>
      <c r="N2097" s="4" t="b">
        <v>0</v>
      </c>
      <c r="O2097" s="4">
        <v>22</v>
      </c>
      <c r="P2097" s="4" t="b">
        <v>1</v>
      </c>
      <c r="Q2097" s="4" t="s">
        <v>8279</v>
      </c>
      <c r="R2097" s="17">
        <f>E2097/D2097*100</f>
        <v>100</v>
      </c>
      <c r="S2097">
        <f>AVERAGEIF(O:O,O2097,E:E)</f>
        <v>1547.9137931034484</v>
      </c>
      <c r="T2097" t="str">
        <f t="shared" si="163"/>
        <v>music</v>
      </c>
      <c r="U2097" t="str">
        <f t="shared" si="164"/>
        <v>indie rock</v>
      </c>
    </row>
    <row r="2098" spans="1:21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tr">
        <f t="shared" si="160"/>
        <v>successful</v>
      </c>
      <c r="G2098" s="4" t="s">
        <v>8219</v>
      </c>
      <c r="H2098" s="4" t="s">
        <v>8224</v>
      </c>
      <c r="I2098" s="4" t="s">
        <v>8246</v>
      </c>
      <c r="J2098" s="4">
        <v>1351223940</v>
      </c>
      <c r="K2098" s="13">
        <f t="shared" si="161"/>
        <v>41207.999305555561</v>
      </c>
      <c r="L2098" s="4">
        <v>1349892735</v>
      </c>
      <c r="M2098" s="13">
        <f t="shared" si="162"/>
        <v>41192.591840277782</v>
      </c>
      <c r="N2098" s="4" t="b">
        <v>0</v>
      </c>
      <c r="O2098" s="4">
        <v>14</v>
      </c>
      <c r="P2098" s="4" t="b">
        <v>1</v>
      </c>
      <c r="Q2098" s="4" t="s">
        <v>8279</v>
      </c>
      <c r="R2098" s="17">
        <f>E2098/D2098*100</f>
        <v>101.66666666666666</v>
      </c>
      <c r="S2098">
        <f>AVERAGEIF(O:O,O2098,E:E)</f>
        <v>1006.2454545454545</v>
      </c>
      <c r="T2098" t="str">
        <f t="shared" si="163"/>
        <v>music</v>
      </c>
      <c r="U2098" t="str">
        <f t="shared" si="164"/>
        <v>indie rock</v>
      </c>
    </row>
    <row r="2099" spans="1:21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tr">
        <f t="shared" si="160"/>
        <v>successful</v>
      </c>
      <c r="G2099" s="4" t="s">
        <v>8219</v>
      </c>
      <c r="H2099" s="4" t="s">
        <v>8224</v>
      </c>
      <c r="I2099" s="4" t="s">
        <v>8246</v>
      </c>
      <c r="J2099" s="4">
        <v>1322751735</v>
      </c>
      <c r="K2099" s="13">
        <f t="shared" si="161"/>
        <v>40878.459895833337</v>
      </c>
      <c r="L2099" s="4">
        <v>1317564135</v>
      </c>
      <c r="M2099" s="13">
        <f t="shared" si="162"/>
        <v>40818.418229166666</v>
      </c>
      <c r="N2099" s="4" t="b">
        <v>0</v>
      </c>
      <c r="O2099" s="4">
        <v>38</v>
      </c>
      <c r="P2099" s="4" t="b">
        <v>1</v>
      </c>
      <c r="Q2099" s="4" t="s">
        <v>8279</v>
      </c>
      <c r="R2099" s="17">
        <f>E2099/D2099*100</f>
        <v>100</v>
      </c>
      <c r="S2099">
        <f>AVERAGEIF(O:O,O2099,E:E)</f>
        <v>2935.7157894736843</v>
      </c>
      <c r="T2099" t="str">
        <f t="shared" si="163"/>
        <v>music</v>
      </c>
      <c r="U2099" t="str">
        <f t="shared" si="164"/>
        <v>indie rock</v>
      </c>
    </row>
    <row r="2100" spans="1:21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tr">
        <f t="shared" si="160"/>
        <v>successful</v>
      </c>
      <c r="G2100" s="4" t="s">
        <v>8219</v>
      </c>
      <c r="H2100" s="4" t="s">
        <v>8224</v>
      </c>
      <c r="I2100" s="4" t="s">
        <v>8246</v>
      </c>
      <c r="J2100" s="4">
        <v>1331174635</v>
      </c>
      <c r="K2100" s="13">
        <f t="shared" si="161"/>
        <v>40975.947164351855</v>
      </c>
      <c r="L2100" s="4">
        <v>1328582635</v>
      </c>
      <c r="M2100" s="13">
        <f t="shared" si="162"/>
        <v>40945.947164351855</v>
      </c>
      <c r="N2100" s="4" t="b">
        <v>0</v>
      </c>
      <c r="O2100" s="4">
        <v>32</v>
      </c>
      <c r="P2100" s="4" t="b">
        <v>1</v>
      </c>
      <c r="Q2100" s="4" t="s">
        <v>8279</v>
      </c>
      <c r="R2100" s="17">
        <f>E2100/D2100*100</f>
        <v>100.33333333333334</v>
      </c>
      <c r="S2100">
        <f>AVERAGEIF(O:O,O2100,E:E)</f>
        <v>2546.9</v>
      </c>
      <c r="T2100" t="str">
        <f t="shared" si="163"/>
        <v>music</v>
      </c>
      <c r="U2100" t="str">
        <f t="shared" si="164"/>
        <v>indie rock</v>
      </c>
    </row>
    <row r="2101" spans="1:21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tr">
        <f t="shared" si="160"/>
        <v>successful</v>
      </c>
      <c r="G2101" s="4" t="s">
        <v>8219</v>
      </c>
      <c r="H2101" s="4" t="s">
        <v>8224</v>
      </c>
      <c r="I2101" s="4" t="s">
        <v>8246</v>
      </c>
      <c r="J2101" s="4">
        <v>1435808400</v>
      </c>
      <c r="K2101" s="13">
        <f t="shared" si="161"/>
        <v>42186.986111111117</v>
      </c>
      <c r="L2101" s="4">
        <v>1434650084</v>
      </c>
      <c r="M2101" s="13">
        <f t="shared" si="162"/>
        <v>42173.579675925932</v>
      </c>
      <c r="N2101" s="4" t="b">
        <v>0</v>
      </c>
      <c r="O2101" s="4">
        <v>63</v>
      </c>
      <c r="P2101" s="4" t="b">
        <v>1</v>
      </c>
      <c r="Q2101" s="4" t="s">
        <v>8279</v>
      </c>
      <c r="R2101" s="17">
        <f>E2101/D2101*100</f>
        <v>132.36666666666667</v>
      </c>
      <c r="S2101">
        <f>AVERAGEIF(O:O,O2101,E:E)</f>
        <v>4218.583333333333</v>
      </c>
      <c r="T2101" t="str">
        <f t="shared" si="163"/>
        <v>music</v>
      </c>
      <c r="U2101" t="str">
        <f t="shared" si="164"/>
        <v>indie rock</v>
      </c>
    </row>
    <row r="2102" spans="1:21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tr">
        <f t="shared" si="160"/>
        <v>successful</v>
      </c>
      <c r="G2102" s="4" t="s">
        <v>8219</v>
      </c>
      <c r="H2102" s="4" t="s">
        <v>8224</v>
      </c>
      <c r="I2102" s="4" t="s">
        <v>8246</v>
      </c>
      <c r="J2102" s="4">
        <v>1341028740</v>
      </c>
      <c r="K2102" s="13">
        <f t="shared" si="161"/>
        <v>41089.999305555561</v>
      </c>
      <c r="L2102" s="4">
        <v>1339704141</v>
      </c>
      <c r="M2102" s="13">
        <f t="shared" si="162"/>
        <v>41074.668298611112</v>
      </c>
      <c r="N2102" s="4" t="b">
        <v>0</v>
      </c>
      <c r="O2102" s="4">
        <v>27</v>
      </c>
      <c r="P2102" s="4" t="b">
        <v>1</v>
      </c>
      <c r="Q2102" s="4" t="s">
        <v>8279</v>
      </c>
      <c r="R2102" s="17">
        <f>E2102/D2102*100</f>
        <v>136.66666666666666</v>
      </c>
      <c r="S2102">
        <f>AVERAGEIF(O:O,O2102,E:E)</f>
        <v>3204.2722222222224</v>
      </c>
      <c r="T2102" t="str">
        <f t="shared" si="163"/>
        <v>music</v>
      </c>
      <c r="U2102" t="str">
        <f t="shared" si="164"/>
        <v>indie rock</v>
      </c>
    </row>
    <row r="2103" spans="1:21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tr">
        <f t="shared" si="160"/>
        <v>successful</v>
      </c>
      <c r="G2103" s="4" t="s">
        <v>8219</v>
      </c>
      <c r="H2103" s="4" t="s">
        <v>8224</v>
      </c>
      <c r="I2103" s="4" t="s">
        <v>8246</v>
      </c>
      <c r="J2103" s="4">
        <v>1329104114</v>
      </c>
      <c r="K2103" s="13">
        <f t="shared" si="161"/>
        <v>40951.982800925929</v>
      </c>
      <c r="L2103" s="4">
        <v>1323920114</v>
      </c>
      <c r="M2103" s="13">
        <f t="shared" si="162"/>
        <v>40891.982800925929</v>
      </c>
      <c r="N2103" s="4" t="b">
        <v>0</v>
      </c>
      <c r="O2103" s="4">
        <v>44</v>
      </c>
      <c r="P2103" s="4" t="b">
        <v>1</v>
      </c>
      <c r="Q2103" s="4" t="s">
        <v>8279</v>
      </c>
      <c r="R2103" s="17">
        <f>E2103/D2103*100</f>
        <v>113.25</v>
      </c>
      <c r="S2103">
        <f>AVERAGEIF(O:O,O2103,E:E)</f>
        <v>3565.1529411764704</v>
      </c>
      <c r="T2103" t="str">
        <f t="shared" si="163"/>
        <v>music</v>
      </c>
      <c r="U2103" t="str">
        <f t="shared" si="164"/>
        <v>indie rock</v>
      </c>
    </row>
    <row r="2104" spans="1:21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tr">
        <f t="shared" si="160"/>
        <v>successful</v>
      </c>
      <c r="G2104" s="4" t="s">
        <v>8219</v>
      </c>
      <c r="H2104" s="4" t="s">
        <v>8224</v>
      </c>
      <c r="I2104" s="4" t="s">
        <v>8246</v>
      </c>
      <c r="J2104" s="4">
        <v>1304628648</v>
      </c>
      <c r="K2104" s="13">
        <f t="shared" si="161"/>
        <v>40668.701944444445</v>
      </c>
      <c r="L2104" s="4">
        <v>1302036648</v>
      </c>
      <c r="M2104" s="13">
        <f t="shared" si="162"/>
        <v>40638.701944444445</v>
      </c>
      <c r="N2104" s="4" t="b">
        <v>0</v>
      </c>
      <c r="O2104" s="4">
        <v>38</v>
      </c>
      <c r="P2104" s="4" t="b">
        <v>1</v>
      </c>
      <c r="Q2104" s="4" t="s">
        <v>8279</v>
      </c>
      <c r="R2104" s="17">
        <f>E2104/D2104*100</f>
        <v>136</v>
      </c>
      <c r="S2104">
        <f>AVERAGEIF(O:O,O2104,E:E)</f>
        <v>2935.7157894736843</v>
      </c>
      <c r="T2104" t="str">
        <f t="shared" si="163"/>
        <v>music</v>
      </c>
      <c r="U2104" t="str">
        <f t="shared" si="164"/>
        <v>indie rock</v>
      </c>
    </row>
    <row r="2105" spans="1:21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tr">
        <f t="shared" si="160"/>
        <v>successful</v>
      </c>
      <c r="G2105" s="4" t="s">
        <v>8219</v>
      </c>
      <c r="H2105" s="4" t="s">
        <v>8224</v>
      </c>
      <c r="I2105" s="4" t="s">
        <v>8246</v>
      </c>
      <c r="J2105" s="4">
        <v>1352488027</v>
      </c>
      <c r="K2105" s="13">
        <f t="shared" si="161"/>
        <v>41222.629942129635</v>
      </c>
      <c r="L2105" s="4">
        <v>1349892427</v>
      </c>
      <c r="M2105" s="13">
        <f t="shared" si="162"/>
        <v>41192.588275462964</v>
      </c>
      <c r="N2105" s="4" t="b">
        <v>0</v>
      </c>
      <c r="O2105" s="4">
        <v>115</v>
      </c>
      <c r="P2105" s="4" t="b">
        <v>1</v>
      </c>
      <c r="Q2105" s="4" t="s">
        <v>8279</v>
      </c>
      <c r="R2105" s="17">
        <f>E2105/D2105*100</f>
        <v>146.12318374694613</v>
      </c>
      <c r="S2105">
        <f>AVERAGEIF(O:O,O2105,E:E)</f>
        <v>9626.2959999999985</v>
      </c>
      <c r="T2105" t="str">
        <f t="shared" si="163"/>
        <v>music</v>
      </c>
      <c r="U2105" t="str">
        <f t="shared" si="164"/>
        <v>indie rock</v>
      </c>
    </row>
    <row r="2106" spans="1:21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tr">
        <f t="shared" si="160"/>
        <v>successful</v>
      </c>
      <c r="G2106" s="4" t="s">
        <v>8219</v>
      </c>
      <c r="H2106" s="4" t="s">
        <v>8224</v>
      </c>
      <c r="I2106" s="4" t="s">
        <v>8246</v>
      </c>
      <c r="J2106" s="4">
        <v>1369958400</v>
      </c>
      <c r="K2106" s="13">
        <f t="shared" si="161"/>
        <v>41424.833333333336</v>
      </c>
      <c r="L2106" s="4">
        <v>1367286434</v>
      </c>
      <c r="M2106" s="13">
        <f t="shared" si="162"/>
        <v>41393.907800925932</v>
      </c>
      <c r="N2106" s="4" t="b">
        <v>0</v>
      </c>
      <c r="O2106" s="4">
        <v>37</v>
      </c>
      <c r="P2106" s="4" t="b">
        <v>1</v>
      </c>
      <c r="Q2106" s="4" t="s">
        <v>8279</v>
      </c>
      <c r="R2106" s="17">
        <f>E2106/D2106*100</f>
        <v>129.5</v>
      </c>
      <c r="S2106">
        <f>AVERAGEIF(O:O,O2106,E:E)</f>
        <v>4326.8844444444449</v>
      </c>
      <c r="T2106" t="str">
        <f t="shared" si="163"/>
        <v>music</v>
      </c>
      <c r="U2106" t="str">
        <f t="shared" si="164"/>
        <v>indie rock</v>
      </c>
    </row>
    <row r="2107" spans="1:21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tr">
        <f t="shared" si="160"/>
        <v>successful</v>
      </c>
      <c r="G2107" s="4" t="s">
        <v>8219</v>
      </c>
      <c r="H2107" s="4" t="s">
        <v>8224</v>
      </c>
      <c r="I2107" s="4" t="s">
        <v>8246</v>
      </c>
      <c r="J2107" s="4">
        <v>1416542400</v>
      </c>
      <c r="K2107" s="13">
        <f t="shared" si="161"/>
        <v>41964.000000000007</v>
      </c>
      <c r="L2107" s="4">
        <v>1415472953</v>
      </c>
      <c r="M2107" s="13">
        <f t="shared" si="162"/>
        <v>41951.622141203705</v>
      </c>
      <c r="N2107" s="4" t="b">
        <v>0</v>
      </c>
      <c r="O2107" s="4">
        <v>99</v>
      </c>
      <c r="P2107" s="4" t="b">
        <v>1</v>
      </c>
      <c r="Q2107" s="4" t="s">
        <v>8279</v>
      </c>
      <c r="R2107" s="17">
        <f>E2107/D2107*100</f>
        <v>254</v>
      </c>
      <c r="S2107">
        <f>AVERAGEIF(O:O,O2107,E:E)</f>
        <v>9689.887777777778</v>
      </c>
      <c r="T2107" t="str">
        <f t="shared" si="163"/>
        <v>music</v>
      </c>
      <c r="U2107" t="str">
        <f t="shared" si="164"/>
        <v>indie rock</v>
      </c>
    </row>
    <row r="2108" spans="1:21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tr">
        <f t="shared" si="160"/>
        <v>successful</v>
      </c>
      <c r="G2108" s="4" t="s">
        <v>8219</v>
      </c>
      <c r="H2108" s="4" t="s">
        <v>8224</v>
      </c>
      <c r="I2108" s="4" t="s">
        <v>8246</v>
      </c>
      <c r="J2108" s="4">
        <v>1359176974</v>
      </c>
      <c r="K2108" s="13">
        <f t="shared" si="161"/>
        <v>41300.048310185186</v>
      </c>
      <c r="L2108" s="4">
        <v>1356584974</v>
      </c>
      <c r="M2108" s="13">
        <f t="shared" si="162"/>
        <v>41270.048310185186</v>
      </c>
      <c r="N2108" s="4" t="b">
        <v>0</v>
      </c>
      <c r="O2108" s="4">
        <v>44</v>
      </c>
      <c r="P2108" s="4" t="b">
        <v>1</v>
      </c>
      <c r="Q2108" s="4" t="s">
        <v>8279</v>
      </c>
      <c r="R2108" s="17">
        <f>E2108/D2108*100</f>
        <v>107.04545454545456</v>
      </c>
      <c r="S2108">
        <f>AVERAGEIF(O:O,O2108,E:E)</f>
        <v>3565.1529411764704</v>
      </c>
      <c r="T2108" t="str">
        <f t="shared" si="163"/>
        <v>music</v>
      </c>
      <c r="U2108" t="str">
        <f t="shared" si="164"/>
        <v>indie rock</v>
      </c>
    </row>
    <row r="2109" spans="1:21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tr">
        <f t="shared" si="160"/>
        <v>successful</v>
      </c>
      <c r="G2109" s="4" t="s">
        <v>8219</v>
      </c>
      <c r="H2109" s="4" t="s">
        <v>8224</v>
      </c>
      <c r="I2109" s="4" t="s">
        <v>8246</v>
      </c>
      <c r="J2109" s="4">
        <v>1415815393</v>
      </c>
      <c r="K2109" s="13">
        <f t="shared" si="161"/>
        <v>41955.58556712963</v>
      </c>
      <c r="L2109" s="4">
        <v>1413997393</v>
      </c>
      <c r="M2109" s="13">
        <f t="shared" si="162"/>
        <v>41934.543900462966</v>
      </c>
      <c r="N2109" s="4" t="b">
        <v>0</v>
      </c>
      <c r="O2109" s="4">
        <v>58</v>
      </c>
      <c r="P2109" s="4" t="b">
        <v>1</v>
      </c>
      <c r="Q2109" s="4" t="s">
        <v>8279</v>
      </c>
      <c r="R2109" s="17">
        <f>E2109/D2109*100</f>
        <v>107.73299999999999</v>
      </c>
      <c r="S2109">
        <f>AVERAGEIF(O:O,O2109,E:E)</f>
        <v>5705.3728571428574</v>
      </c>
      <c r="T2109" t="str">
        <f t="shared" si="163"/>
        <v>music</v>
      </c>
      <c r="U2109" t="str">
        <f t="shared" si="164"/>
        <v>indie rock</v>
      </c>
    </row>
    <row r="2110" spans="1:21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tr">
        <f t="shared" si="160"/>
        <v>successful</v>
      </c>
      <c r="G2110" s="4" t="s">
        <v>8219</v>
      </c>
      <c r="H2110" s="4" t="s">
        <v>8224</v>
      </c>
      <c r="I2110" s="4" t="s">
        <v>8246</v>
      </c>
      <c r="J2110" s="4">
        <v>1347249300</v>
      </c>
      <c r="K2110" s="13">
        <f t="shared" si="161"/>
        <v>41161.996527777781</v>
      </c>
      <c r="L2110" s="4">
        <v>1344917580</v>
      </c>
      <c r="M2110" s="13">
        <f t="shared" si="162"/>
        <v>41135.009027777778</v>
      </c>
      <c r="N2110" s="4" t="b">
        <v>0</v>
      </c>
      <c r="O2110" s="4">
        <v>191</v>
      </c>
      <c r="P2110" s="4" t="b">
        <v>1</v>
      </c>
      <c r="Q2110" s="4" t="s">
        <v>8279</v>
      </c>
      <c r="R2110" s="17">
        <f>E2110/D2110*100</f>
        <v>107.31250000000001</v>
      </c>
      <c r="S2110">
        <f>AVERAGEIF(O:O,O2110,E:E)</f>
        <v>18835.238000000001</v>
      </c>
      <c r="T2110" t="str">
        <f t="shared" si="163"/>
        <v>music</v>
      </c>
      <c r="U2110" t="str">
        <f t="shared" si="164"/>
        <v>indie rock</v>
      </c>
    </row>
    <row r="2111" spans="1:21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tr">
        <f t="shared" si="160"/>
        <v>successful</v>
      </c>
      <c r="G2111" s="4" t="s">
        <v>8219</v>
      </c>
      <c r="H2111" s="4" t="s">
        <v>8224</v>
      </c>
      <c r="I2111" s="4" t="s">
        <v>8246</v>
      </c>
      <c r="J2111" s="4">
        <v>1436115617</v>
      </c>
      <c r="K2111" s="13">
        <f t="shared" si="161"/>
        <v>42190.541863425933</v>
      </c>
      <c r="L2111" s="4">
        <v>1433523617</v>
      </c>
      <c r="M2111" s="13">
        <f t="shared" si="162"/>
        <v>42160.541863425933</v>
      </c>
      <c r="N2111" s="4" t="b">
        <v>0</v>
      </c>
      <c r="O2111" s="4">
        <v>40</v>
      </c>
      <c r="P2111" s="4" t="b">
        <v>1</v>
      </c>
      <c r="Q2111" s="4" t="s">
        <v>8279</v>
      </c>
      <c r="R2111" s="17">
        <f>E2111/D2111*100</f>
        <v>106.52500000000001</v>
      </c>
      <c r="S2111">
        <f>AVERAGEIF(O:O,O2111,E:E)</f>
        <v>3923.4666666666667</v>
      </c>
      <c r="T2111" t="str">
        <f t="shared" si="163"/>
        <v>music</v>
      </c>
      <c r="U2111" t="str">
        <f t="shared" si="164"/>
        <v>indie rock</v>
      </c>
    </row>
    <row r="2112" spans="1:21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tr">
        <f t="shared" si="160"/>
        <v>successful</v>
      </c>
      <c r="G2112" s="4" t="s">
        <v>8219</v>
      </c>
      <c r="H2112" s="4" t="s">
        <v>8224</v>
      </c>
      <c r="I2112" s="4" t="s">
        <v>8246</v>
      </c>
      <c r="J2112" s="4">
        <v>1401253140</v>
      </c>
      <c r="K2112" s="13">
        <f t="shared" si="161"/>
        <v>41787.040972222225</v>
      </c>
      <c r="L2112" s="4">
        <v>1398873969</v>
      </c>
      <c r="M2112" s="13">
        <f t="shared" si="162"/>
        <v>41759.504270833335</v>
      </c>
      <c r="N2112" s="4" t="b">
        <v>0</v>
      </c>
      <c r="O2112" s="4">
        <v>38</v>
      </c>
      <c r="P2112" s="4" t="b">
        <v>1</v>
      </c>
      <c r="Q2112" s="4" t="s">
        <v>8279</v>
      </c>
      <c r="R2112" s="17">
        <f>E2112/D2112*100</f>
        <v>100.35000000000001</v>
      </c>
      <c r="S2112">
        <f>AVERAGEIF(O:O,O2112,E:E)</f>
        <v>2935.7157894736843</v>
      </c>
      <c r="T2112" t="str">
        <f t="shared" si="163"/>
        <v>music</v>
      </c>
      <c r="U2112" t="str">
        <f t="shared" si="164"/>
        <v>indie rock</v>
      </c>
    </row>
    <row r="2113" spans="1:21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tr">
        <f t="shared" si="160"/>
        <v>successful</v>
      </c>
      <c r="G2113" s="4" t="s">
        <v>8219</v>
      </c>
      <c r="H2113" s="4" t="s">
        <v>8224</v>
      </c>
      <c r="I2113" s="4" t="s">
        <v>8246</v>
      </c>
      <c r="J2113" s="4">
        <v>1313370000</v>
      </c>
      <c r="K2113" s="13">
        <f t="shared" si="161"/>
        <v>40769.875</v>
      </c>
      <c r="L2113" s="4">
        <v>1307594625</v>
      </c>
      <c r="M2113" s="13">
        <f t="shared" si="162"/>
        <v>40703.030381944445</v>
      </c>
      <c r="N2113" s="4" t="b">
        <v>0</v>
      </c>
      <c r="O2113" s="4">
        <v>39</v>
      </c>
      <c r="P2113" s="4" t="b">
        <v>1</v>
      </c>
      <c r="Q2113" s="4" t="s">
        <v>8279</v>
      </c>
      <c r="R2113" s="17">
        <f>E2113/D2113*100</f>
        <v>106.5</v>
      </c>
      <c r="S2113">
        <f>AVERAGEIF(O:O,O2113,E:E)</f>
        <v>2905.058</v>
      </c>
      <c r="T2113" t="str">
        <f t="shared" si="163"/>
        <v>music</v>
      </c>
      <c r="U2113" t="str">
        <f t="shared" si="164"/>
        <v>indie rock</v>
      </c>
    </row>
    <row r="2114" spans="1:21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tr">
        <f t="shared" si="160"/>
        <v>successful</v>
      </c>
      <c r="G2114" s="4" t="s">
        <v>8219</v>
      </c>
      <c r="H2114" s="4" t="s">
        <v>8224</v>
      </c>
      <c r="I2114" s="4" t="s">
        <v>8246</v>
      </c>
      <c r="J2114" s="4">
        <v>1366064193</v>
      </c>
      <c r="K2114" s="13">
        <f t="shared" si="161"/>
        <v>41379.761493055557</v>
      </c>
      <c r="L2114" s="4">
        <v>1364854593</v>
      </c>
      <c r="M2114" s="13">
        <f t="shared" si="162"/>
        <v>41365.761493055557</v>
      </c>
      <c r="N2114" s="4" t="b">
        <v>0</v>
      </c>
      <c r="O2114" s="4">
        <v>11</v>
      </c>
      <c r="P2114" s="4" t="b">
        <v>1</v>
      </c>
      <c r="Q2114" s="4" t="s">
        <v>8279</v>
      </c>
      <c r="R2114" s="17">
        <f>E2114/D2114*100</f>
        <v>100</v>
      </c>
      <c r="S2114">
        <f>AVERAGEIF(O:O,O2114,E:E)</f>
        <v>1461.2</v>
      </c>
      <c r="T2114" t="str">
        <f t="shared" si="163"/>
        <v>music</v>
      </c>
      <c r="U2114" t="str">
        <f t="shared" si="164"/>
        <v>indie rock</v>
      </c>
    </row>
    <row r="2115" spans="1:21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tr">
        <f t="shared" ref="F2115:F2178" si="165">IF(E2115&gt;=D2115,"successful")</f>
        <v>successful</v>
      </c>
      <c r="G2115" s="4" t="s">
        <v>8219</v>
      </c>
      <c r="H2115" s="4" t="s">
        <v>8224</v>
      </c>
      <c r="I2115" s="4" t="s">
        <v>8246</v>
      </c>
      <c r="J2115" s="4">
        <v>1411505176</v>
      </c>
      <c r="K2115" s="13">
        <f t="shared" ref="K2115:K2178" si="166">(J2115/60)/60/24+DATE(1970,1,1)+(-4/24)</f>
        <v>41905.698796296296</v>
      </c>
      <c r="L2115" s="4">
        <v>1408481176</v>
      </c>
      <c r="M2115" s="13">
        <f t="shared" ref="M2115:M2178" si="167">(L2115/60)/60/24+DATE(1970,1,1)+(-4/24)</f>
        <v>41870.698796296296</v>
      </c>
      <c r="N2115" s="4" t="b">
        <v>0</v>
      </c>
      <c r="O2115" s="4">
        <v>107</v>
      </c>
      <c r="P2115" s="4" t="b">
        <v>1</v>
      </c>
      <c r="Q2115" s="4" t="s">
        <v>8279</v>
      </c>
      <c r="R2115" s="17">
        <f>E2115/D2115*100</f>
        <v>104.85714285714285</v>
      </c>
      <c r="S2115">
        <f>AVERAGEIF(O:O,O2115,E:E)</f>
        <v>10065.451428571429</v>
      </c>
      <c r="T2115" t="str">
        <f t="shared" ref="T2115:T2178" si="168">LEFT(Q2115,FIND("/",Q2115)-1)</f>
        <v>music</v>
      </c>
      <c r="U2115" t="str">
        <f t="shared" ref="U2115:U2178" si="169">RIGHT(Q2115,LEN(Q2115)-FIND("/",Q2115))</f>
        <v>indie rock</v>
      </c>
    </row>
    <row r="2116" spans="1:21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tr">
        <f t="shared" si="165"/>
        <v>successful</v>
      </c>
      <c r="G2116" s="4" t="s">
        <v>8219</v>
      </c>
      <c r="H2116" s="4" t="s">
        <v>8224</v>
      </c>
      <c r="I2116" s="4" t="s">
        <v>8246</v>
      </c>
      <c r="J2116" s="4">
        <v>1291870740</v>
      </c>
      <c r="K2116" s="13">
        <f t="shared" si="166"/>
        <v>40521.040972222225</v>
      </c>
      <c r="L2116" s="4">
        <v>1286480070</v>
      </c>
      <c r="M2116" s="13">
        <f t="shared" si="167"/>
        <v>40458.648958333339</v>
      </c>
      <c r="N2116" s="4" t="b">
        <v>0</v>
      </c>
      <c r="O2116" s="4">
        <v>147</v>
      </c>
      <c r="P2116" s="4" t="b">
        <v>1</v>
      </c>
      <c r="Q2116" s="4" t="s">
        <v>8279</v>
      </c>
      <c r="R2116" s="17">
        <f>E2116/D2116*100</f>
        <v>104.69999999999999</v>
      </c>
      <c r="S2116">
        <f>AVERAGEIF(O:O,O2116,E:E)</f>
        <v>14220.75375</v>
      </c>
      <c r="T2116" t="str">
        <f t="shared" si="168"/>
        <v>music</v>
      </c>
      <c r="U2116" t="str">
        <f t="shared" si="169"/>
        <v>indie rock</v>
      </c>
    </row>
    <row r="2117" spans="1:21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tr">
        <f t="shared" si="165"/>
        <v>successful</v>
      </c>
      <c r="G2117" s="4" t="s">
        <v>8219</v>
      </c>
      <c r="H2117" s="4" t="s">
        <v>8224</v>
      </c>
      <c r="I2117" s="4" t="s">
        <v>8246</v>
      </c>
      <c r="J2117" s="4">
        <v>1298167001</v>
      </c>
      <c r="K2117" s="13">
        <f t="shared" si="166"/>
        <v>40593.914363425931</v>
      </c>
      <c r="L2117" s="4">
        <v>1295575001</v>
      </c>
      <c r="M2117" s="13">
        <f t="shared" si="167"/>
        <v>40563.914363425931</v>
      </c>
      <c r="N2117" s="4" t="b">
        <v>0</v>
      </c>
      <c r="O2117" s="4">
        <v>36</v>
      </c>
      <c r="P2117" s="4" t="b">
        <v>1</v>
      </c>
      <c r="Q2117" s="4" t="s">
        <v>8279</v>
      </c>
      <c r="R2117" s="17">
        <f>E2117/D2117*100</f>
        <v>225.66666666666669</v>
      </c>
      <c r="S2117">
        <f>AVERAGEIF(O:O,O2117,E:E)</f>
        <v>2893.0464999999999</v>
      </c>
      <c r="T2117" t="str">
        <f t="shared" si="168"/>
        <v>music</v>
      </c>
      <c r="U2117" t="str">
        <f t="shared" si="169"/>
        <v>indie rock</v>
      </c>
    </row>
    <row r="2118" spans="1:21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tr">
        <f t="shared" si="165"/>
        <v>successful</v>
      </c>
      <c r="G2118" s="4" t="s">
        <v>8219</v>
      </c>
      <c r="H2118" s="4" t="s">
        <v>8224</v>
      </c>
      <c r="I2118" s="4" t="s">
        <v>8246</v>
      </c>
      <c r="J2118" s="4">
        <v>1349203203</v>
      </c>
      <c r="K2118" s="13">
        <f t="shared" si="166"/>
        <v>41184.61114583334</v>
      </c>
      <c r="L2118" s="4">
        <v>1345056003</v>
      </c>
      <c r="M2118" s="13">
        <f t="shared" si="167"/>
        <v>41136.61114583334</v>
      </c>
      <c r="N2118" s="4" t="b">
        <v>0</v>
      </c>
      <c r="O2118" s="4">
        <v>92</v>
      </c>
      <c r="P2118" s="4" t="b">
        <v>1</v>
      </c>
      <c r="Q2118" s="4" t="s">
        <v>8279</v>
      </c>
      <c r="R2118" s="17">
        <f>E2118/D2118*100</f>
        <v>100.90416666666667</v>
      </c>
      <c r="S2118">
        <f>AVERAGEIF(O:O,O2118,E:E)</f>
        <v>16394.466</v>
      </c>
      <c r="T2118" t="str">
        <f t="shared" si="168"/>
        <v>music</v>
      </c>
      <c r="U2118" t="str">
        <f t="shared" si="169"/>
        <v>indie rock</v>
      </c>
    </row>
    <row r="2119" spans="1:21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tr">
        <f t="shared" si="165"/>
        <v>successful</v>
      </c>
      <c r="G2119" s="4" t="s">
        <v>8219</v>
      </c>
      <c r="H2119" s="4" t="s">
        <v>8224</v>
      </c>
      <c r="I2119" s="4" t="s">
        <v>8246</v>
      </c>
      <c r="J2119" s="4">
        <v>1445921940</v>
      </c>
      <c r="K2119" s="13">
        <f t="shared" si="166"/>
        <v>42304.040972222225</v>
      </c>
      <c r="L2119" s="4">
        <v>1444699549</v>
      </c>
      <c r="M2119" s="13">
        <f t="shared" si="167"/>
        <v>42289.892928240741</v>
      </c>
      <c r="N2119" s="4" t="b">
        <v>0</v>
      </c>
      <c r="O2119" s="4">
        <v>35</v>
      </c>
      <c r="P2119" s="4" t="b">
        <v>1</v>
      </c>
      <c r="Q2119" s="4" t="s">
        <v>8279</v>
      </c>
      <c r="R2119" s="17">
        <f>E2119/D2119*100</f>
        <v>147.75</v>
      </c>
      <c r="S2119">
        <f>AVERAGEIF(O:O,O2119,E:E)</f>
        <v>3370.6326923076922</v>
      </c>
      <c r="T2119" t="str">
        <f t="shared" si="168"/>
        <v>music</v>
      </c>
      <c r="U2119" t="str">
        <f t="shared" si="169"/>
        <v>indie rock</v>
      </c>
    </row>
    <row r="2120" spans="1:21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tr">
        <f t="shared" si="165"/>
        <v>successful</v>
      </c>
      <c r="G2120" s="4" t="s">
        <v>8219</v>
      </c>
      <c r="H2120" s="4" t="s">
        <v>8224</v>
      </c>
      <c r="I2120" s="4" t="s">
        <v>8246</v>
      </c>
      <c r="J2120" s="4">
        <v>1311538136</v>
      </c>
      <c r="K2120" s="13">
        <f t="shared" si="166"/>
        <v>40748.67287037037</v>
      </c>
      <c r="L2120" s="4">
        <v>1308946136</v>
      </c>
      <c r="M2120" s="13">
        <f t="shared" si="167"/>
        <v>40718.67287037037</v>
      </c>
      <c r="N2120" s="4" t="b">
        <v>0</v>
      </c>
      <c r="O2120" s="4">
        <v>17</v>
      </c>
      <c r="P2120" s="4" t="b">
        <v>1</v>
      </c>
      <c r="Q2120" s="4" t="s">
        <v>8279</v>
      </c>
      <c r="R2120" s="17">
        <f>E2120/D2120*100</f>
        <v>134.61099999999999</v>
      </c>
      <c r="S2120">
        <f>AVERAGEIF(O:O,O2120,E:E)</f>
        <v>1808.7556603773585</v>
      </c>
      <c r="T2120" t="str">
        <f t="shared" si="168"/>
        <v>music</v>
      </c>
      <c r="U2120" t="str">
        <f t="shared" si="169"/>
        <v>indie rock</v>
      </c>
    </row>
    <row r="2121" spans="1:21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tr">
        <f t="shared" si="165"/>
        <v>successful</v>
      </c>
      <c r="G2121" s="4" t="s">
        <v>8219</v>
      </c>
      <c r="H2121" s="4" t="s">
        <v>8224</v>
      </c>
      <c r="I2121" s="4" t="s">
        <v>8246</v>
      </c>
      <c r="J2121" s="4">
        <v>1345086445</v>
      </c>
      <c r="K2121" s="13">
        <f t="shared" si="166"/>
        <v>41136.963483796302</v>
      </c>
      <c r="L2121" s="4">
        <v>1342494445</v>
      </c>
      <c r="M2121" s="13">
        <f t="shared" si="167"/>
        <v>41106.963483796302</v>
      </c>
      <c r="N2121" s="4" t="b">
        <v>0</v>
      </c>
      <c r="O2121" s="4">
        <v>22</v>
      </c>
      <c r="P2121" s="4" t="b">
        <v>1</v>
      </c>
      <c r="Q2121" s="4" t="s">
        <v>8279</v>
      </c>
      <c r="R2121" s="17">
        <f>E2121/D2121*100</f>
        <v>100.75</v>
      </c>
      <c r="S2121">
        <f>AVERAGEIF(O:O,O2121,E:E)</f>
        <v>1547.9137931034484</v>
      </c>
      <c r="T2121" t="str">
        <f t="shared" si="168"/>
        <v>music</v>
      </c>
      <c r="U2121" t="str">
        <f t="shared" si="169"/>
        <v>indie rock</v>
      </c>
    </row>
    <row r="2122" spans="1:21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tr">
        <f t="shared" si="165"/>
        <v>successful</v>
      </c>
      <c r="G2122" s="4" t="s">
        <v>8219</v>
      </c>
      <c r="H2122" s="4" t="s">
        <v>8224</v>
      </c>
      <c r="I2122" s="4" t="s">
        <v>8246</v>
      </c>
      <c r="J2122" s="4">
        <v>1388617736</v>
      </c>
      <c r="K2122" s="13">
        <f t="shared" si="166"/>
        <v>41640.79787037037</v>
      </c>
      <c r="L2122" s="4">
        <v>1384384136</v>
      </c>
      <c r="M2122" s="13">
        <f t="shared" si="167"/>
        <v>41591.79787037037</v>
      </c>
      <c r="N2122" s="4" t="b">
        <v>0</v>
      </c>
      <c r="O2122" s="4">
        <v>69</v>
      </c>
      <c r="P2122" s="4" t="b">
        <v>1</v>
      </c>
      <c r="Q2122" s="4" t="s">
        <v>8279</v>
      </c>
      <c r="R2122" s="17">
        <f>E2122/D2122*100</f>
        <v>100.880375</v>
      </c>
      <c r="S2122">
        <f>AVERAGEIF(O:O,O2122,E:E)</f>
        <v>6062.6021428571421</v>
      </c>
      <c r="T2122" t="str">
        <f t="shared" si="168"/>
        <v>music</v>
      </c>
      <c r="U2122" t="str">
        <f t="shared" si="169"/>
        <v>indie rock</v>
      </c>
    </row>
    <row r="2123" spans="1:21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b">
        <f t="shared" si="165"/>
        <v>0</v>
      </c>
      <c r="G2123" s="4" t="s">
        <v>8221</v>
      </c>
      <c r="H2123" s="4" t="s">
        <v>8240</v>
      </c>
      <c r="I2123" s="4" t="s">
        <v>8257</v>
      </c>
      <c r="J2123" s="4">
        <v>1484156948</v>
      </c>
      <c r="K2123" s="13">
        <f t="shared" si="166"/>
        <v>42746.575787037036</v>
      </c>
      <c r="L2123" s="4">
        <v>1481564948</v>
      </c>
      <c r="M2123" s="13">
        <f t="shared" si="167"/>
        <v>42716.575787037036</v>
      </c>
      <c r="N2123" s="4" t="b">
        <v>0</v>
      </c>
      <c r="O2123" s="4">
        <v>10</v>
      </c>
      <c r="P2123" s="4" t="b">
        <v>0</v>
      </c>
      <c r="Q2123" s="4" t="s">
        <v>8282</v>
      </c>
      <c r="R2123" s="17">
        <f>E2123/D2123*100</f>
        <v>0.56800000000000006</v>
      </c>
      <c r="S2123">
        <f>AVERAGEIF(O:O,O2123,E:E)</f>
        <v>842.98978723404264</v>
      </c>
      <c r="T2123" t="str">
        <f t="shared" si="168"/>
        <v>games</v>
      </c>
      <c r="U2123" t="str">
        <f t="shared" si="169"/>
        <v>video games</v>
      </c>
    </row>
    <row r="2124" spans="1:21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b">
        <f t="shared" si="165"/>
        <v>0</v>
      </c>
      <c r="G2124" s="4" t="s">
        <v>8221</v>
      </c>
      <c r="H2124" s="4" t="s">
        <v>8238</v>
      </c>
      <c r="I2124" s="4" t="s">
        <v>8256</v>
      </c>
      <c r="J2124" s="4">
        <v>1483773169</v>
      </c>
      <c r="K2124" s="13">
        <f t="shared" si="166"/>
        <v>42742.133900462963</v>
      </c>
      <c r="L2124" s="4">
        <v>1481181169</v>
      </c>
      <c r="M2124" s="13">
        <f t="shared" si="167"/>
        <v>42712.133900462963</v>
      </c>
      <c r="N2124" s="4" t="b">
        <v>0</v>
      </c>
      <c r="O2124" s="4">
        <v>3</v>
      </c>
      <c r="P2124" s="4" t="b">
        <v>0</v>
      </c>
      <c r="Q2124" s="4" t="s">
        <v>8282</v>
      </c>
      <c r="R2124" s="17">
        <f>E2124/D2124*100</f>
        <v>0.38750000000000001</v>
      </c>
      <c r="S2124">
        <f>AVERAGEIF(O:O,O2124,E:E)</f>
        <v>191.76785714285714</v>
      </c>
      <c r="T2124" t="str">
        <f t="shared" si="168"/>
        <v>games</v>
      </c>
      <c r="U2124" t="str">
        <f t="shared" si="169"/>
        <v>video games</v>
      </c>
    </row>
    <row r="2125" spans="1:21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b">
        <f t="shared" si="165"/>
        <v>0</v>
      </c>
      <c r="G2125" s="4" t="s">
        <v>8221</v>
      </c>
      <c r="H2125" s="4" t="s">
        <v>8224</v>
      </c>
      <c r="I2125" s="4" t="s">
        <v>8246</v>
      </c>
      <c r="J2125" s="4">
        <v>1268636340</v>
      </c>
      <c r="K2125" s="13">
        <f t="shared" si="166"/>
        <v>40252.124305555561</v>
      </c>
      <c r="L2125" s="4">
        <v>1263982307</v>
      </c>
      <c r="M2125" s="13">
        <f t="shared" si="167"/>
        <v>40198.258182870377</v>
      </c>
      <c r="N2125" s="4" t="b">
        <v>0</v>
      </c>
      <c r="O2125" s="4">
        <v>5</v>
      </c>
      <c r="P2125" s="4" t="b">
        <v>0</v>
      </c>
      <c r="Q2125" s="4" t="s">
        <v>8282</v>
      </c>
      <c r="R2125" s="17">
        <f>E2125/D2125*100</f>
        <v>10</v>
      </c>
      <c r="S2125">
        <f>AVERAGEIF(O:O,O2125,E:E)</f>
        <v>347.37</v>
      </c>
      <c r="T2125" t="str">
        <f t="shared" si="168"/>
        <v>games</v>
      </c>
      <c r="U2125" t="str">
        <f t="shared" si="169"/>
        <v>video games</v>
      </c>
    </row>
    <row r="2126" spans="1:21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b">
        <f t="shared" si="165"/>
        <v>0</v>
      </c>
      <c r="G2126" s="4" t="s">
        <v>8221</v>
      </c>
      <c r="H2126" s="4" t="s">
        <v>8224</v>
      </c>
      <c r="I2126" s="4" t="s">
        <v>8246</v>
      </c>
      <c r="J2126" s="4">
        <v>1291093200</v>
      </c>
      <c r="K2126" s="13">
        <f t="shared" si="166"/>
        <v>40512.041666666672</v>
      </c>
      <c r="L2126" s="4">
        <v>1286930435</v>
      </c>
      <c r="M2126" s="13">
        <f t="shared" si="167"/>
        <v>40463.861516203702</v>
      </c>
      <c r="N2126" s="4" t="b">
        <v>0</v>
      </c>
      <c r="O2126" s="4">
        <v>5</v>
      </c>
      <c r="P2126" s="4" t="b">
        <v>0</v>
      </c>
      <c r="Q2126" s="4" t="s">
        <v>8282</v>
      </c>
      <c r="R2126" s="17">
        <f>E2126/D2126*100</f>
        <v>10.454545454545453</v>
      </c>
      <c r="S2126">
        <f>AVERAGEIF(O:O,O2126,E:E)</f>
        <v>347.37</v>
      </c>
      <c r="T2126" t="str">
        <f t="shared" si="168"/>
        <v>games</v>
      </c>
      <c r="U2126" t="str">
        <f t="shared" si="169"/>
        <v>video games</v>
      </c>
    </row>
    <row r="2127" spans="1:21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b">
        <f t="shared" si="165"/>
        <v>0</v>
      </c>
      <c r="G2127" s="4" t="s">
        <v>8221</v>
      </c>
      <c r="H2127" s="4" t="s">
        <v>8224</v>
      </c>
      <c r="I2127" s="4" t="s">
        <v>8246</v>
      </c>
      <c r="J2127" s="4">
        <v>1438734833</v>
      </c>
      <c r="K2127" s="13">
        <f t="shared" si="166"/>
        <v>42220.856863425928</v>
      </c>
      <c r="L2127" s="4">
        <v>1436142833</v>
      </c>
      <c r="M2127" s="13">
        <f t="shared" si="167"/>
        <v>42190.856863425928</v>
      </c>
      <c r="N2127" s="4" t="b">
        <v>0</v>
      </c>
      <c r="O2127" s="4">
        <v>27</v>
      </c>
      <c r="P2127" s="4" t="b">
        <v>0</v>
      </c>
      <c r="Q2127" s="4" t="s">
        <v>8282</v>
      </c>
      <c r="R2127" s="17">
        <f>E2127/D2127*100</f>
        <v>1.4200000000000002</v>
      </c>
      <c r="S2127">
        <f>AVERAGEIF(O:O,O2127,E:E)</f>
        <v>3204.2722222222224</v>
      </c>
      <c r="T2127" t="str">
        <f t="shared" si="168"/>
        <v>games</v>
      </c>
      <c r="U2127" t="str">
        <f t="shared" si="169"/>
        <v>video games</v>
      </c>
    </row>
    <row r="2128" spans="1:21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b">
        <f t="shared" si="165"/>
        <v>0</v>
      </c>
      <c r="G2128" s="4" t="s">
        <v>8221</v>
      </c>
      <c r="H2128" s="4" t="s">
        <v>8224</v>
      </c>
      <c r="I2128" s="4" t="s">
        <v>8246</v>
      </c>
      <c r="J2128" s="4">
        <v>1418080887</v>
      </c>
      <c r="K2128" s="13">
        <f t="shared" si="166"/>
        <v>41981.806562500002</v>
      </c>
      <c r="L2128" s="4">
        <v>1415488887</v>
      </c>
      <c r="M2128" s="13">
        <f t="shared" si="167"/>
        <v>41951.806562500002</v>
      </c>
      <c r="N2128" s="4" t="b">
        <v>0</v>
      </c>
      <c r="O2128" s="4">
        <v>2</v>
      </c>
      <c r="P2128" s="4" t="b">
        <v>0</v>
      </c>
      <c r="Q2128" s="4" t="s">
        <v>8282</v>
      </c>
      <c r="R2128" s="17">
        <f>E2128/D2128*100</f>
        <v>0.05</v>
      </c>
      <c r="S2128">
        <f>AVERAGEIF(O:O,O2128,E:E)</f>
        <v>91.389593023255813</v>
      </c>
      <c r="T2128" t="str">
        <f t="shared" si="168"/>
        <v>games</v>
      </c>
      <c r="U2128" t="str">
        <f t="shared" si="169"/>
        <v>video games</v>
      </c>
    </row>
    <row r="2129" spans="1:21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b">
        <f t="shared" si="165"/>
        <v>0</v>
      </c>
      <c r="G2129" s="4" t="s">
        <v>8221</v>
      </c>
      <c r="H2129" s="4" t="s">
        <v>8225</v>
      </c>
      <c r="I2129" s="4" t="s">
        <v>8247</v>
      </c>
      <c r="J2129" s="4">
        <v>1426158463</v>
      </c>
      <c r="K2129" s="13">
        <f t="shared" si="166"/>
        <v>42075.297025462969</v>
      </c>
      <c r="L2129" s="4">
        <v>1423570063</v>
      </c>
      <c r="M2129" s="13">
        <f t="shared" si="167"/>
        <v>42045.338692129626</v>
      </c>
      <c r="N2129" s="4" t="b">
        <v>0</v>
      </c>
      <c r="O2129" s="4">
        <v>236</v>
      </c>
      <c r="P2129" s="4" t="b">
        <v>0</v>
      </c>
      <c r="Q2129" s="4" t="s">
        <v>8282</v>
      </c>
      <c r="R2129" s="17">
        <f>E2129/D2129*100</f>
        <v>28.842857142857142</v>
      </c>
      <c r="S2129">
        <f>AVERAGEIF(O:O,O2129,E:E)</f>
        <v>19285.955000000002</v>
      </c>
      <c r="T2129" t="str">
        <f t="shared" si="168"/>
        <v>games</v>
      </c>
      <c r="U2129" t="str">
        <f t="shared" si="169"/>
        <v>video games</v>
      </c>
    </row>
    <row r="2130" spans="1:21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b">
        <f t="shared" si="165"/>
        <v>0</v>
      </c>
      <c r="G2130" s="4" t="s">
        <v>8221</v>
      </c>
      <c r="H2130" s="4" t="s">
        <v>8229</v>
      </c>
      <c r="I2130" s="4" t="s">
        <v>8251</v>
      </c>
      <c r="J2130" s="4">
        <v>1411324369</v>
      </c>
      <c r="K2130" s="13">
        <f t="shared" si="166"/>
        <v>41903.606122685189</v>
      </c>
      <c r="L2130" s="4">
        <v>1406140369</v>
      </c>
      <c r="M2130" s="13">
        <f t="shared" si="167"/>
        <v>41843.606122685189</v>
      </c>
      <c r="N2130" s="4" t="b">
        <v>0</v>
      </c>
      <c r="O2130" s="4">
        <v>1</v>
      </c>
      <c r="P2130" s="4" t="b">
        <v>0</v>
      </c>
      <c r="Q2130" s="4" t="s">
        <v>8282</v>
      </c>
      <c r="R2130" s="17">
        <f>E2130/D2130*100</f>
        <v>0.16666666666666669</v>
      </c>
      <c r="S2130">
        <f>AVERAGEIF(O:O,O2130,E:E)</f>
        <v>50.223295454545458</v>
      </c>
      <c r="T2130" t="str">
        <f t="shared" si="168"/>
        <v>games</v>
      </c>
      <c r="U2130" t="str">
        <f t="shared" si="169"/>
        <v>video games</v>
      </c>
    </row>
    <row r="2131" spans="1:21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b">
        <f t="shared" si="165"/>
        <v>0</v>
      </c>
      <c r="G2131" s="4" t="s">
        <v>8221</v>
      </c>
      <c r="H2131" s="4" t="s">
        <v>8224</v>
      </c>
      <c r="I2131" s="4" t="s">
        <v>8246</v>
      </c>
      <c r="J2131" s="4">
        <v>1457570100</v>
      </c>
      <c r="K2131" s="13">
        <f t="shared" si="166"/>
        <v>42438.857638888891</v>
      </c>
      <c r="L2131" s="4">
        <v>1454978100</v>
      </c>
      <c r="M2131" s="13">
        <f t="shared" si="167"/>
        <v>42408.857638888891</v>
      </c>
      <c r="N2131" s="4" t="b">
        <v>0</v>
      </c>
      <c r="O2131" s="4">
        <v>12</v>
      </c>
      <c r="P2131" s="4" t="b">
        <v>0</v>
      </c>
      <c r="Q2131" s="4" t="s">
        <v>8282</v>
      </c>
      <c r="R2131" s="17">
        <f>E2131/D2131*100</f>
        <v>11.799999999999999</v>
      </c>
      <c r="S2131">
        <f>AVERAGEIF(O:O,O2131,E:E)</f>
        <v>1176.7069565217391</v>
      </c>
      <c r="T2131" t="str">
        <f t="shared" si="168"/>
        <v>games</v>
      </c>
      <c r="U2131" t="str">
        <f t="shared" si="169"/>
        <v>video games</v>
      </c>
    </row>
    <row r="2132" spans="1:21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b">
        <f t="shared" si="165"/>
        <v>0</v>
      </c>
      <c r="G2132" s="4" t="s">
        <v>8221</v>
      </c>
      <c r="H2132" s="4" t="s">
        <v>8224</v>
      </c>
      <c r="I2132" s="4" t="s">
        <v>8246</v>
      </c>
      <c r="J2132" s="4">
        <v>1408154663</v>
      </c>
      <c r="K2132" s="13">
        <f t="shared" si="166"/>
        <v>41866.919710648152</v>
      </c>
      <c r="L2132" s="4">
        <v>1405130663</v>
      </c>
      <c r="M2132" s="13">
        <f t="shared" si="167"/>
        <v>41831.919710648152</v>
      </c>
      <c r="N2132" s="4" t="b">
        <v>0</v>
      </c>
      <c r="O2132" s="4">
        <v>4</v>
      </c>
      <c r="P2132" s="4" t="b">
        <v>0</v>
      </c>
      <c r="Q2132" s="4" t="s">
        <v>8282</v>
      </c>
      <c r="R2132" s="17">
        <f>E2132/D2132*100</f>
        <v>0.20238095238095236</v>
      </c>
      <c r="S2132">
        <f>AVERAGEIF(O:O,O2132,E:E)</f>
        <v>227.77278688524589</v>
      </c>
      <c r="T2132" t="str">
        <f t="shared" si="168"/>
        <v>games</v>
      </c>
      <c r="U2132" t="str">
        <f t="shared" si="169"/>
        <v>video games</v>
      </c>
    </row>
    <row r="2133" spans="1:21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b">
        <f t="shared" si="165"/>
        <v>0</v>
      </c>
      <c r="G2133" s="4" t="s">
        <v>8221</v>
      </c>
      <c r="H2133" s="4" t="s">
        <v>8224</v>
      </c>
      <c r="I2133" s="4" t="s">
        <v>8246</v>
      </c>
      <c r="J2133" s="4">
        <v>1436677091</v>
      </c>
      <c r="K2133" s="13">
        <f t="shared" si="166"/>
        <v>42197.040405092594</v>
      </c>
      <c r="L2133" s="4">
        <v>1434085091</v>
      </c>
      <c r="M2133" s="13">
        <f t="shared" si="167"/>
        <v>42167.040405092594</v>
      </c>
      <c r="N2133" s="4" t="b">
        <v>0</v>
      </c>
      <c r="O2133" s="4">
        <v>3</v>
      </c>
      <c r="P2133" s="4" t="b">
        <v>0</v>
      </c>
      <c r="Q2133" s="4" t="s">
        <v>8282</v>
      </c>
      <c r="R2133" s="17">
        <f>E2133/D2133*100</f>
        <v>5</v>
      </c>
      <c r="S2133">
        <f>AVERAGEIF(O:O,O2133,E:E)</f>
        <v>191.76785714285714</v>
      </c>
      <c r="T2133" t="str">
        <f t="shared" si="168"/>
        <v>games</v>
      </c>
      <c r="U2133" t="str">
        <f t="shared" si="169"/>
        <v>video games</v>
      </c>
    </row>
    <row r="2134" spans="1:21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b">
        <f t="shared" si="165"/>
        <v>0</v>
      </c>
      <c r="G2134" s="4" t="s">
        <v>8221</v>
      </c>
      <c r="H2134" s="4" t="s">
        <v>8224</v>
      </c>
      <c r="I2134" s="4" t="s">
        <v>8246</v>
      </c>
      <c r="J2134" s="4">
        <v>1391427692</v>
      </c>
      <c r="K2134" s="13">
        <f t="shared" si="166"/>
        <v>41673.320509259262</v>
      </c>
      <c r="L2134" s="4">
        <v>1388835692</v>
      </c>
      <c r="M2134" s="13">
        <f t="shared" si="167"/>
        <v>41643.320509259262</v>
      </c>
      <c r="N2134" s="4" t="b">
        <v>0</v>
      </c>
      <c r="O2134" s="4">
        <v>99</v>
      </c>
      <c r="P2134" s="4" t="b">
        <v>0</v>
      </c>
      <c r="Q2134" s="4" t="s">
        <v>8282</v>
      </c>
      <c r="R2134" s="17">
        <f>E2134/D2134*100</f>
        <v>2.1129899999999995</v>
      </c>
      <c r="S2134">
        <f>AVERAGEIF(O:O,O2134,E:E)</f>
        <v>9689.887777777778</v>
      </c>
      <c r="T2134" t="str">
        <f t="shared" si="168"/>
        <v>games</v>
      </c>
      <c r="U2134" t="str">
        <f t="shared" si="169"/>
        <v>video games</v>
      </c>
    </row>
    <row r="2135" spans="1:21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b">
        <f t="shared" si="165"/>
        <v>0</v>
      </c>
      <c r="G2135" s="4" t="s">
        <v>8221</v>
      </c>
      <c r="H2135" s="4" t="s">
        <v>8224</v>
      </c>
      <c r="I2135" s="4" t="s">
        <v>8246</v>
      </c>
      <c r="J2135" s="4">
        <v>1303628340</v>
      </c>
      <c r="K2135" s="13">
        <f t="shared" si="166"/>
        <v>40657.124305555561</v>
      </c>
      <c r="L2135" s="4">
        <v>1300328399</v>
      </c>
      <c r="M2135" s="13">
        <f t="shared" si="167"/>
        <v>40618.930543981485</v>
      </c>
      <c r="N2135" s="4" t="b">
        <v>0</v>
      </c>
      <c r="O2135" s="4">
        <v>3</v>
      </c>
      <c r="P2135" s="4" t="b">
        <v>0</v>
      </c>
      <c r="Q2135" s="4" t="s">
        <v>8282</v>
      </c>
      <c r="R2135" s="17">
        <f>E2135/D2135*100</f>
        <v>1.6</v>
      </c>
      <c r="S2135">
        <f>AVERAGEIF(O:O,O2135,E:E)</f>
        <v>191.76785714285714</v>
      </c>
      <c r="T2135" t="str">
        <f t="shared" si="168"/>
        <v>games</v>
      </c>
      <c r="U2135" t="str">
        <f t="shared" si="169"/>
        <v>video games</v>
      </c>
    </row>
    <row r="2136" spans="1:21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b">
        <f t="shared" si="165"/>
        <v>0</v>
      </c>
      <c r="G2136" s="4" t="s">
        <v>8221</v>
      </c>
      <c r="H2136" s="4" t="s">
        <v>8224</v>
      </c>
      <c r="I2136" s="4" t="s">
        <v>8246</v>
      </c>
      <c r="J2136" s="4">
        <v>1367097391</v>
      </c>
      <c r="K2136" s="13">
        <f t="shared" si="166"/>
        <v>41391.71980324074</v>
      </c>
      <c r="L2136" s="4">
        <v>1364505391</v>
      </c>
      <c r="M2136" s="13">
        <f t="shared" si="167"/>
        <v>41361.71980324074</v>
      </c>
      <c r="N2136" s="4" t="b">
        <v>0</v>
      </c>
      <c r="O2136" s="4">
        <v>3</v>
      </c>
      <c r="P2136" s="4" t="b">
        <v>0</v>
      </c>
      <c r="Q2136" s="4" t="s">
        <v>8282</v>
      </c>
      <c r="R2136" s="17">
        <f>E2136/D2136*100</f>
        <v>1.7333333333333332</v>
      </c>
      <c r="S2136">
        <f>AVERAGEIF(O:O,O2136,E:E)</f>
        <v>191.76785714285714</v>
      </c>
      <c r="T2136" t="str">
        <f t="shared" si="168"/>
        <v>games</v>
      </c>
      <c r="U2136" t="str">
        <f t="shared" si="169"/>
        <v>video games</v>
      </c>
    </row>
    <row r="2137" spans="1:21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b">
        <f t="shared" si="165"/>
        <v>0</v>
      </c>
      <c r="G2137" s="4" t="s">
        <v>8221</v>
      </c>
      <c r="H2137" s="4" t="s">
        <v>8224</v>
      </c>
      <c r="I2137" s="4" t="s">
        <v>8246</v>
      </c>
      <c r="J2137" s="4">
        <v>1349392033</v>
      </c>
      <c r="K2137" s="13">
        <f t="shared" si="166"/>
        <v>41186.796678240738</v>
      </c>
      <c r="L2137" s="4">
        <v>1346800033</v>
      </c>
      <c r="M2137" s="13">
        <f t="shared" si="167"/>
        <v>41156.796678240738</v>
      </c>
      <c r="N2137" s="4" t="b">
        <v>0</v>
      </c>
      <c r="O2137" s="4">
        <v>22</v>
      </c>
      <c r="P2137" s="4" t="b">
        <v>0</v>
      </c>
      <c r="Q2137" s="4" t="s">
        <v>8282</v>
      </c>
      <c r="R2137" s="17">
        <f>E2137/D2137*100</f>
        <v>9.56</v>
      </c>
      <c r="S2137">
        <f>AVERAGEIF(O:O,O2137,E:E)</f>
        <v>1547.9137931034484</v>
      </c>
      <c r="T2137" t="str">
        <f t="shared" si="168"/>
        <v>games</v>
      </c>
      <c r="U2137" t="str">
        <f t="shared" si="169"/>
        <v>video games</v>
      </c>
    </row>
    <row r="2138" spans="1:21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b">
        <f t="shared" si="165"/>
        <v>0</v>
      </c>
      <c r="G2138" s="4" t="s">
        <v>8221</v>
      </c>
      <c r="H2138" s="4" t="s">
        <v>8224</v>
      </c>
      <c r="I2138" s="4" t="s">
        <v>8246</v>
      </c>
      <c r="J2138" s="4">
        <v>1382184786</v>
      </c>
      <c r="K2138" s="13">
        <f t="shared" si="166"/>
        <v>41566.34243055556</v>
      </c>
      <c r="L2138" s="4">
        <v>1379592786</v>
      </c>
      <c r="M2138" s="13">
        <f t="shared" si="167"/>
        <v>41536.34243055556</v>
      </c>
      <c r="N2138" s="4" t="b">
        <v>0</v>
      </c>
      <c r="O2138" s="4">
        <v>4</v>
      </c>
      <c r="P2138" s="4" t="b">
        <v>0</v>
      </c>
      <c r="Q2138" s="4" t="s">
        <v>8282</v>
      </c>
      <c r="R2138" s="17">
        <f>E2138/D2138*100</f>
        <v>5.9612499999999999E-2</v>
      </c>
      <c r="S2138">
        <f>AVERAGEIF(O:O,O2138,E:E)</f>
        <v>227.77278688524589</v>
      </c>
      <c r="T2138" t="str">
        <f t="shared" si="168"/>
        <v>games</v>
      </c>
      <c r="U2138" t="str">
        <f t="shared" si="169"/>
        <v>video games</v>
      </c>
    </row>
    <row r="2139" spans="1:21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b">
        <f t="shared" si="165"/>
        <v>0</v>
      </c>
      <c r="G2139" s="4" t="s">
        <v>8221</v>
      </c>
      <c r="H2139" s="4" t="s">
        <v>8229</v>
      </c>
      <c r="I2139" s="4" t="s">
        <v>8251</v>
      </c>
      <c r="J2139" s="4">
        <v>1417804229</v>
      </c>
      <c r="K2139" s="13">
        <f t="shared" si="166"/>
        <v>41978.604502314818</v>
      </c>
      <c r="L2139" s="4">
        <v>1415212229</v>
      </c>
      <c r="M2139" s="13">
        <f t="shared" si="167"/>
        <v>41948.604502314818</v>
      </c>
      <c r="N2139" s="4" t="b">
        <v>0</v>
      </c>
      <c r="O2139" s="4">
        <v>534</v>
      </c>
      <c r="P2139" s="4" t="b">
        <v>0</v>
      </c>
      <c r="Q2139" s="4" t="s">
        <v>8282</v>
      </c>
      <c r="R2139" s="17">
        <f>E2139/D2139*100</f>
        <v>28.405999999999999</v>
      </c>
      <c r="S2139">
        <f>AVERAGEIF(O:O,O2139,E:E)</f>
        <v>14203</v>
      </c>
      <c r="T2139" t="str">
        <f t="shared" si="168"/>
        <v>games</v>
      </c>
      <c r="U2139" t="str">
        <f t="shared" si="169"/>
        <v>video games</v>
      </c>
    </row>
    <row r="2140" spans="1:21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b">
        <f t="shared" si="165"/>
        <v>0</v>
      </c>
      <c r="G2140" s="4" t="s">
        <v>8221</v>
      </c>
      <c r="H2140" s="4" t="s">
        <v>8225</v>
      </c>
      <c r="I2140" s="4" t="s">
        <v>8247</v>
      </c>
      <c r="J2140" s="4">
        <v>1383959939</v>
      </c>
      <c r="K2140" s="13">
        <f t="shared" si="166"/>
        <v>41586.888182870374</v>
      </c>
      <c r="L2140" s="4">
        <v>1381364339</v>
      </c>
      <c r="M2140" s="13">
        <f t="shared" si="167"/>
        <v>41556.84651620371</v>
      </c>
      <c r="N2140" s="4" t="b">
        <v>0</v>
      </c>
      <c r="O2140" s="4">
        <v>12</v>
      </c>
      <c r="P2140" s="4" t="b">
        <v>0</v>
      </c>
      <c r="Q2140" s="4" t="s">
        <v>8282</v>
      </c>
      <c r="R2140" s="17">
        <f>E2140/D2140*100</f>
        <v>12.8</v>
      </c>
      <c r="S2140">
        <f>AVERAGEIF(O:O,O2140,E:E)</f>
        <v>1176.7069565217391</v>
      </c>
      <c r="T2140" t="str">
        <f t="shared" si="168"/>
        <v>games</v>
      </c>
      <c r="U2140" t="str">
        <f t="shared" si="169"/>
        <v>video games</v>
      </c>
    </row>
    <row r="2141" spans="1:21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b">
        <f t="shared" si="165"/>
        <v>0</v>
      </c>
      <c r="G2141" s="4" t="s">
        <v>8221</v>
      </c>
      <c r="H2141" s="4" t="s">
        <v>8224</v>
      </c>
      <c r="I2141" s="4" t="s">
        <v>8246</v>
      </c>
      <c r="J2141" s="4">
        <v>1478196008</v>
      </c>
      <c r="K2141" s="13">
        <f t="shared" si="166"/>
        <v>42677.583425925928</v>
      </c>
      <c r="L2141" s="4">
        <v>1475604008</v>
      </c>
      <c r="M2141" s="13">
        <f t="shared" si="167"/>
        <v>42647.583425925928</v>
      </c>
      <c r="N2141" s="4" t="b">
        <v>0</v>
      </c>
      <c r="O2141" s="4">
        <v>56</v>
      </c>
      <c r="P2141" s="4" t="b">
        <v>0</v>
      </c>
      <c r="Q2141" s="4" t="s">
        <v>8282</v>
      </c>
      <c r="R2141" s="17">
        <f>E2141/D2141*100</f>
        <v>5.42</v>
      </c>
      <c r="S2141">
        <f>AVERAGEIF(O:O,O2141,E:E)</f>
        <v>4556.6774999999998</v>
      </c>
      <c r="T2141" t="str">
        <f t="shared" si="168"/>
        <v>games</v>
      </c>
      <c r="U2141" t="str">
        <f t="shared" si="169"/>
        <v>video games</v>
      </c>
    </row>
    <row r="2142" spans="1:21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b">
        <f t="shared" si="165"/>
        <v>0</v>
      </c>
      <c r="G2142" s="4" t="s">
        <v>8221</v>
      </c>
      <c r="H2142" s="4" t="s">
        <v>8224</v>
      </c>
      <c r="I2142" s="4" t="s">
        <v>8246</v>
      </c>
      <c r="J2142" s="4">
        <v>1357934424</v>
      </c>
      <c r="K2142" s="13">
        <f t="shared" si="166"/>
        <v>41285.666944444449</v>
      </c>
      <c r="L2142" s="4">
        <v>1355342424</v>
      </c>
      <c r="M2142" s="13">
        <f t="shared" si="167"/>
        <v>41255.666944444449</v>
      </c>
      <c r="N2142" s="4" t="b">
        <v>0</v>
      </c>
      <c r="O2142" s="4">
        <v>11</v>
      </c>
      <c r="P2142" s="4" t="b">
        <v>0</v>
      </c>
      <c r="Q2142" s="4" t="s">
        <v>8282</v>
      </c>
      <c r="R2142" s="17">
        <f>E2142/D2142*100</f>
        <v>0.11199999999999999</v>
      </c>
      <c r="S2142">
        <f>AVERAGEIF(O:O,O2142,E:E)</f>
        <v>1461.2</v>
      </c>
      <c r="T2142" t="str">
        <f t="shared" si="168"/>
        <v>games</v>
      </c>
      <c r="U2142" t="str">
        <f t="shared" si="169"/>
        <v>video games</v>
      </c>
    </row>
    <row r="2143" spans="1:21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b">
        <f t="shared" si="165"/>
        <v>0</v>
      </c>
      <c r="G2143" s="4" t="s">
        <v>8221</v>
      </c>
      <c r="H2143" s="4" t="s">
        <v>8224</v>
      </c>
      <c r="I2143" s="4" t="s">
        <v>8246</v>
      </c>
      <c r="J2143" s="4">
        <v>1415947159</v>
      </c>
      <c r="K2143" s="13">
        <f t="shared" si="166"/>
        <v>41957.110636574078</v>
      </c>
      <c r="L2143" s="4">
        <v>1413351559</v>
      </c>
      <c r="M2143" s="13">
        <f t="shared" si="167"/>
        <v>41927.068969907406</v>
      </c>
      <c r="N2143" s="4" t="b">
        <v>0</v>
      </c>
      <c r="O2143" s="4">
        <v>0</v>
      </c>
      <c r="P2143" s="4" t="b">
        <v>0</v>
      </c>
      <c r="Q2143" s="4" t="s">
        <v>8282</v>
      </c>
      <c r="R2143" s="17">
        <f>E2143/D2143*100</f>
        <v>0</v>
      </c>
      <c r="S2143">
        <f>AVERAGEIF(O:O,O2143,E:E)</f>
        <v>0</v>
      </c>
      <c r="T2143" t="str">
        <f t="shared" si="168"/>
        <v>games</v>
      </c>
      <c r="U2143" t="str">
        <f t="shared" si="169"/>
        <v>video games</v>
      </c>
    </row>
    <row r="2144" spans="1:21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b">
        <f t="shared" si="165"/>
        <v>0</v>
      </c>
      <c r="G2144" s="4" t="s">
        <v>8221</v>
      </c>
      <c r="H2144" s="4" t="s">
        <v>8236</v>
      </c>
      <c r="I2144" s="4" t="s">
        <v>8249</v>
      </c>
      <c r="J2144" s="4">
        <v>1451494210</v>
      </c>
      <c r="K2144" s="13">
        <f t="shared" si="166"/>
        <v>42368.534837962965</v>
      </c>
      <c r="L2144" s="4">
        <v>1449075010</v>
      </c>
      <c r="M2144" s="13">
        <f t="shared" si="167"/>
        <v>42340.534837962965</v>
      </c>
      <c r="N2144" s="4" t="b">
        <v>0</v>
      </c>
      <c r="O2144" s="4">
        <v>12</v>
      </c>
      <c r="P2144" s="4" t="b">
        <v>0</v>
      </c>
      <c r="Q2144" s="4" t="s">
        <v>8282</v>
      </c>
      <c r="R2144" s="17">
        <f>E2144/D2144*100</f>
        <v>5.7238095238095239</v>
      </c>
      <c r="S2144">
        <f>AVERAGEIF(O:O,O2144,E:E)</f>
        <v>1176.7069565217391</v>
      </c>
      <c r="T2144" t="str">
        <f t="shared" si="168"/>
        <v>games</v>
      </c>
      <c r="U2144" t="str">
        <f t="shared" si="169"/>
        <v>video games</v>
      </c>
    </row>
    <row r="2145" spans="1:21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b">
        <f t="shared" si="165"/>
        <v>0</v>
      </c>
      <c r="G2145" s="4" t="s">
        <v>8221</v>
      </c>
      <c r="H2145" s="4" t="s">
        <v>8224</v>
      </c>
      <c r="I2145" s="4" t="s">
        <v>8246</v>
      </c>
      <c r="J2145" s="4">
        <v>1279738800</v>
      </c>
      <c r="K2145" s="13">
        <f t="shared" si="166"/>
        <v>40380.625</v>
      </c>
      <c r="L2145" s="4">
        <v>1275599812</v>
      </c>
      <c r="M2145" s="13">
        <f t="shared" si="167"/>
        <v>40332.720046296301</v>
      </c>
      <c r="N2145" s="4" t="b">
        <v>0</v>
      </c>
      <c r="O2145" s="4">
        <v>5</v>
      </c>
      <c r="P2145" s="4" t="b">
        <v>0</v>
      </c>
      <c r="Q2145" s="4" t="s">
        <v>8282</v>
      </c>
      <c r="R2145" s="17">
        <f>E2145/D2145*100</f>
        <v>11.25</v>
      </c>
      <c r="S2145">
        <f>AVERAGEIF(O:O,O2145,E:E)</f>
        <v>347.37</v>
      </c>
      <c r="T2145" t="str">
        <f t="shared" si="168"/>
        <v>games</v>
      </c>
      <c r="U2145" t="str">
        <f t="shared" si="169"/>
        <v>video games</v>
      </c>
    </row>
    <row r="2146" spans="1:21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b">
        <f t="shared" si="165"/>
        <v>0</v>
      </c>
      <c r="G2146" s="4" t="s">
        <v>8221</v>
      </c>
      <c r="H2146" s="4" t="s">
        <v>8224</v>
      </c>
      <c r="I2146" s="4" t="s">
        <v>8246</v>
      </c>
      <c r="J2146" s="4">
        <v>1379164040</v>
      </c>
      <c r="K2146" s="13">
        <f t="shared" si="166"/>
        <v>41531.380092592597</v>
      </c>
      <c r="L2146" s="4">
        <v>1376399240</v>
      </c>
      <c r="M2146" s="13">
        <f t="shared" si="167"/>
        <v>41499.380092592597</v>
      </c>
      <c r="N2146" s="4" t="b">
        <v>0</v>
      </c>
      <c r="O2146" s="4">
        <v>24</v>
      </c>
      <c r="P2146" s="4" t="b">
        <v>0</v>
      </c>
      <c r="Q2146" s="4" t="s">
        <v>8282</v>
      </c>
      <c r="R2146" s="17">
        <f>E2146/D2146*100</f>
        <v>1.7098591549295776</v>
      </c>
      <c r="S2146">
        <f>AVERAGEIF(O:O,O2146,E:E)</f>
        <v>1764.2944117647057</v>
      </c>
      <c r="T2146" t="str">
        <f t="shared" si="168"/>
        <v>games</v>
      </c>
      <c r="U2146" t="str">
        <f t="shared" si="169"/>
        <v>video games</v>
      </c>
    </row>
    <row r="2147" spans="1:21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b">
        <f t="shared" si="165"/>
        <v>0</v>
      </c>
      <c r="G2147" s="4" t="s">
        <v>8221</v>
      </c>
      <c r="H2147" s="4" t="s">
        <v>8224</v>
      </c>
      <c r="I2147" s="4" t="s">
        <v>8246</v>
      </c>
      <c r="J2147" s="4">
        <v>1385534514</v>
      </c>
      <c r="K2147" s="13">
        <f t="shared" si="166"/>
        <v>41605.112430555557</v>
      </c>
      <c r="L2147" s="4">
        <v>1382938914</v>
      </c>
      <c r="M2147" s="13">
        <f t="shared" si="167"/>
        <v>41575.070763888893</v>
      </c>
      <c r="N2147" s="4" t="b">
        <v>0</v>
      </c>
      <c r="O2147" s="4">
        <v>89</v>
      </c>
      <c r="P2147" s="4" t="b">
        <v>0</v>
      </c>
      <c r="Q2147" s="4" t="s">
        <v>8282</v>
      </c>
      <c r="R2147" s="17">
        <f>E2147/D2147*100</f>
        <v>30.433333333333334</v>
      </c>
      <c r="S2147">
        <f>AVERAGEIF(O:O,O2147,E:E)</f>
        <v>8175.8975</v>
      </c>
      <c r="T2147" t="str">
        <f t="shared" si="168"/>
        <v>games</v>
      </c>
      <c r="U2147" t="str">
        <f t="shared" si="169"/>
        <v>video games</v>
      </c>
    </row>
    <row r="2148" spans="1:21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b">
        <f t="shared" si="165"/>
        <v>0</v>
      </c>
      <c r="G2148" s="4" t="s">
        <v>8221</v>
      </c>
      <c r="H2148" s="4" t="s">
        <v>8224</v>
      </c>
      <c r="I2148" s="4" t="s">
        <v>8246</v>
      </c>
      <c r="J2148" s="4">
        <v>1455207510</v>
      </c>
      <c r="K2148" s="13">
        <f t="shared" si="166"/>
        <v>42411.51284722222</v>
      </c>
      <c r="L2148" s="4">
        <v>1453997910</v>
      </c>
      <c r="M2148" s="13">
        <f t="shared" si="167"/>
        <v>42397.51284722222</v>
      </c>
      <c r="N2148" s="4" t="b">
        <v>0</v>
      </c>
      <c r="O2148" s="4">
        <v>1</v>
      </c>
      <c r="P2148" s="4" t="b">
        <v>0</v>
      </c>
      <c r="Q2148" s="4" t="s">
        <v>8282</v>
      </c>
      <c r="R2148" s="17">
        <f>E2148/D2148*100</f>
        <v>0.02</v>
      </c>
      <c r="S2148">
        <f>AVERAGEIF(O:O,O2148,E:E)</f>
        <v>50.223295454545458</v>
      </c>
      <c r="T2148" t="str">
        <f t="shared" si="168"/>
        <v>games</v>
      </c>
      <c r="U2148" t="str">
        <f t="shared" si="169"/>
        <v>video games</v>
      </c>
    </row>
    <row r="2149" spans="1:21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b">
        <f t="shared" si="165"/>
        <v>0</v>
      </c>
      <c r="G2149" s="4" t="s">
        <v>8221</v>
      </c>
      <c r="H2149" s="4" t="s">
        <v>8224</v>
      </c>
      <c r="I2149" s="4" t="s">
        <v>8246</v>
      </c>
      <c r="J2149" s="4">
        <v>1416125148</v>
      </c>
      <c r="K2149" s="13">
        <f t="shared" si="166"/>
        <v>41959.170694444452</v>
      </c>
      <c r="L2149" s="4">
        <v>1413356748</v>
      </c>
      <c r="M2149" s="13">
        <f t="shared" si="167"/>
        <v>41927.129027777781</v>
      </c>
      <c r="N2149" s="4" t="b">
        <v>0</v>
      </c>
      <c r="O2149" s="4">
        <v>55</v>
      </c>
      <c r="P2149" s="4" t="b">
        <v>0</v>
      </c>
      <c r="Q2149" s="4" t="s">
        <v>8282</v>
      </c>
      <c r="R2149" s="17">
        <f>E2149/D2149*100</f>
        <v>0.69641025641025645</v>
      </c>
      <c r="S2149">
        <f>AVERAGEIF(O:O,O2149,E:E)</f>
        <v>4138.9825000000001</v>
      </c>
      <c r="T2149" t="str">
        <f t="shared" si="168"/>
        <v>games</v>
      </c>
      <c r="U2149" t="str">
        <f t="shared" si="169"/>
        <v>video games</v>
      </c>
    </row>
    <row r="2150" spans="1:21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b">
        <f t="shared" si="165"/>
        <v>0</v>
      </c>
      <c r="G2150" s="4" t="s">
        <v>8221</v>
      </c>
      <c r="H2150" s="4" t="s">
        <v>8225</v>
      </c>
      <c r="I2150" s="4" t="s">
        <v>8247</v>
      </c>
      <c r="J2150" s="4">
        <v>1427992582</v>
      </c>
      <c r="K2150" s="13">
        <f t="shared" si="166"/>
        <v>42096.525254629632</v>
      </c>
      <c r="L2150" s="4">
        <v>1425404182</v>
      </c>
      <c r="M2150" s="13">
        <f t="shared" si="167"/>
        <v>42066.566921296304</v>
      </c>
      <c r="N2150" s="4" t="b">
        <v>0</v>
      </c>
      <c r="O2150" s="4">
        <v>2</v>
      </c>
      <c r="P2150" s="4" t="b">
        <v>0</v>
      </c>
      <c r="Q2150" s="4" t="s">
        <v>8282</v>
      </c>
      <c r="R2150" s="17">
        <f>E2150/D2150*100</f>
        <v>2</v>
      </c>
      <c r="S2150">
        <f>AVERAGEIF(O:O,O2150,E:E)</f>
        <v>91.389593023255813</v>
      </c>
      <c r="T2150" t="str">
        <f t="shared" si="168"/>
        <v>games</v>
      </c>
      <c r="U2150" t="str">
        <f t="shared" si="169"/>
        <v>video games</v>
      </c>
    </row>
    <row r="2151" spans="1:21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b">
        <f t="shared" si="165"/>
        <v>0</v>
      </c>
      <c r="G2151" s="4" t="s">
        <v>8221</v>
      </c>
      <c r="H2151" s="4" t="s">
        <v>8224</v>
      </c>
      <c r="I2151" s="4" t="s">
        <v>8246</v>
      </c>
      <c r="J2151" s="4">
        <v>1280534400</v>
      </c>
      <c r="K2151" s="13">
        <f t="shared" si="166"/>
        <v>40389.833333333336</v>
      </c>
      <c r="L2151" s="4">
        <v>1277512556</v>
      </c>
      <c r="M2151" s="13">
        <f t="shared" si="167"/>
        <v>40354.858287037037</v>
      </c>
      <c r="N2151" s="4" t="b">
        <v>0</v>
      </c>
      <c r="O2151" s="4">
        <v>0</v>
      </c>
      <c r="P2151" s="4" t="b">
        <v>0</v>
      </c>
      <c r="Q2151" s="4" t="s">
        <v>8282</v>
      </c>
      <c r="R2151" s="17">
        <f>E2151/D2151*100</f>
        <v>0</v>
      </c>
      <c r="S2151">
        <f>AVERAGEIF(O:O,O2151,E:E)</f>
        <v>0</v>
      </c>
      <c r="T2151" t="str">
        <f t="shared" si="168"/>
        <v>games</v>
      </c>
      <c r="U2151" t="str">
        <f t="shared" si="169"/>
        <v>video games</v>
      </c>
    </row>
    <row r="2152" spans="1:21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b">
        <f t="shared" si="165"/>
        <v>0</v>
      </c>
      <c r="G2152" s="4" t="s">
        <v>8221</v>
      </c>
      <c r="H2152" s="4" t="s">
        <v>8234</v>
      </c>
      <c r="I2152" s="4" t="s">
        <v>8254</v>
      </c>
      <c r="J2152" s="4">
        <v>1468392599</v>
      </c>
      <c r="K2152" s="13">
        <f t="shared" si="166"/>
        <v>42564.118043981485</v>
      </c>
      <c r="L2152" s="4">
        <v>1465800599</v>
      </c>
      <c r="M2152" s="13">
        <f t="shared" si="167"/>
        <v>42534.118043981485</v>
      </c>
      <c r="N2152" s="4" t="b">
        <v>0</v>
      </c>
      <c r="O2152" s="4">
        <v>4</v>
      </c>
      <c r="P2152" s="4" t="b">
        <v>0</v>
      </c>
      <c r="Q2152" s="4" t="s">
        <v>8282</v>
      </c>
      <c r="R2152" s="17">
        <f>E2152/D2152*100</f>
        <v>0.80999999999999994</v>
      </c>
      <c r="S2152">
        <f>AVERAGEIF(O:O,O2152,E:E)</f>
        <v>227.77278688524589</v>
      </c>
      <c r="T2152" t="str">
        <f t="shared" si="168"/>
        <v>games</v>
      </c>
      <c r="U2152" t="str">
        <f t="shared" si="169"/>
        <v>video games</v>
      </c>
    </row>
    <row r="2153" spans="1:21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b">
        <f t="shared" si="165"/>
        <v>0</v>
      </c>
      <c r="G2153" s="4" t="s">
        <v>8221</v>
      </c>
      <c r="H2153" s="4" t="s">
        <v>8224</v>
      </c>
      <c r="I2153" s="4" t="s">
        <v>8246</v>
      </c>
      <c r="J2153" s="4">
        <v>1467231614</v>
      </c>
      <c r="K2153" s="13">
        <f t="shared" si="166"/>
        <v>42550.680717592601</v>
      </c>
      <c r="L2153" s="4">
        <v>1464639614</v>
      </c>
      <c r="M2153" s="13">
        <f t="shared" si="167"/>
        <v>42520.680717592601</v>
      </c>
      <c r="N2153" s="4" t="b">
        <v>0</v>
      </c>
      <c r="O2153" s="4">
        <v>6</v>
      </c>
      <c r="P2153" s="4" t="b">
        <v>0</v>
      </c>
      <c r="Q2153" s="4" t="s">
        <v>8282</v>
      </c>
      <c r="R2153" s="17">
        <f>E2153/D2153*100</f>
        <v>0.26222222222222225</v>
      </c>
      <c r="S2153">
        <f>AVERAGEIF(O:O,O2153,E:E)</f>
        <v>740.04042857142861</v>
      </c>
      <c r="T2153" t="str">
        <f t="shared" si="168"/>
        <v>games</v>
      </c>
      <c r="U2153" t="str">
        <f t="shared" si="169"/>
        <v>video games</v>
      </c>
    </row>
    <row r="2154" spans="1:21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b">
        <f t="shared" si="165"/>
        <v>0</v>
      </c>
      <c r="G2154" s="4" t="s">
        <v>8221</v>
      </c>
      <c r="H2154" s="4" t="s">
        <v>8224</v>
      </c>
      <c r="I2154" s="4" t="s">
        <v>8246</v>
      </c>
      <c r="J2154" s="4">
        <v>1394909909</v>
      </c>
      <c r="K2154" s="13">
        <f t="shared" si="166"/>
        <v>41713.62394675926</v>
      </c>
      <c r="L2154" s="4">
        <v>1392321509</v>
      </c>
      <c r="M2154" s="13">
        <f t="shared" si="167"/>
        <v>41683.665613425932</v>
      </c>
      <c r="N2154" s="4" t="b">
        <v>0</v>
      </c>
      <c r="O2154" s="4">
        <v>4</v>
      </c>
      <c r="P2154" s="4" t="b">
        <v>0</v>
      </c>
      <c r="Q2154" s="4" t="s">
        <v>8282</v>
      </c>
      <c r="R2154" s="17">
        <f>E2154/D2154*100</f>
        <v>0.16666666666666669</v>
      </c>
      <c r="S2154">
        <f>AVERAGEIF(O:O,O2154,E:E)</f>
        <v>227.77278688524589</v>
      </c>
      <c r="T2154" t="str">
        <f t="shared" si="168"/>
        <v>games</v>
      </c>
      <c r="U2154" t="str">
        <f t="shared" si="169"/>
        <v>video games</v>
      </c>
    </row>
    <row r="2155" spans="1:21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b">
        <f t="shared" si="165"/>
        <v>0</v>
      </c>
      <c r="G2155" s="4" t="s">
        <v>8221</v>
      </c>
      <c r="H2155" s="4" t="s">
        <v>8224</v>
      </c>
      <c r="I2155" s="4" t="s">
        <v>8246</v>
      </c>
      <c r="J2155" s="4">
        <v>1420876740</v>
      </c>
      <c r="K2155" s="13">
        <f t="shared" si="166"/>
        <v>42014.165972222225</v>
      </c>
      <c r="L2155" s="4">
        <v>1417470718</v>
      </c>
      <c r="M2155" s="13">
        <f t="shared" si="167"/>
        <v>41974.744421296295</v>
      </c>
      <c r="N2155" s="4" t="b">
        <v>0</v>
      </c>
      <c r="O2155" s="4">
        <v>4</v>
      </c>
      <c r="P2155" s="4" t="b">
        <v>0</v>
      </c>
      <c r="Q2155" s="4" t="s">
        <v>8282</v>
      </c>
      <c r="R2155" s="17">
        <f>E2155/D2155*100</f>
        <v>9.124454880912446E-3</v>
      </c>
      <c r="S2155">
        <f>AVERAGEIF(O:O,O2155,E:E)</f>
        <v>227.77278688524589</v>
      </c>
      <c r="T2155" t="str">
        <f t="shared" si="168"/>
        <v>games</v>
      </c>
      <c r="U2155" t="str">
        <f t="shared" si="169"/>
        <v>video games</v>
      </c>
    </row>
    <row r="2156" spans="1:21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b">
        <f t="shared" si="165"/>
        <v>0</v>
      </c>
      <c r="G2156" s="4" t="s">
        <v>8221</v>
      </c>
      <c r="H2156" s="4" t="s">
        <v>8224</v>
      </c>
      <c r="I2156" s="4" t="s">
        <v>8246</v>
      </c>
      <c r="J2156" s="4">
        <v>1390921827</v>
      </c>
      <c r="K2156" s="13">
        <f t="shared" si="166"/>
        <v>41667.465590277781</v>
      </c>
      <c r="L2156" s="4">
        <v>1389193827</v>
      </c>
      <c r="M2156" s="13">
        <f t="shared" si="167"/>
        <v>41647.465590277781</v>
      </c>
      <c r="N2156" s="4" t="b">
        <v>0</v>
      </c>
      <c r="O2156" s="4">
        <v>2</v>
      </c>
      <c r="P2156" s="4" t="b">
        <v>0</v>
      </c>
      <c r="Q2156" s="4" t="s">
        <v>8282</v>
      </c>
      <c r="R2156" s="17">
        <f>E2156/D2156*100</f>
        <v>0.8</v>
      </c>
      <c r="S2156">
        <f>AVERAGEIF(O:O,O2156,E:E)</f>
        <v>91.389593023255813</v>
      </c>
      <c r="T2156" t="str">
        <f t="shared" si="168"/>
        <v>games</v>
      </c>
      <c r="U2156" t="str">
        <f t="shared" si="169"/>
        <v>video games</v>
      </c>
    </row>
    <row r="2157" spans="1:21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b">
        <f t="shared" si="165"/>
        <v>0</v>
      </c>
      <c r="G2157" s="4" t="s">
        <v>8221</v>
      </c>
      <c r="H2157" s="4" t="s">
        <v>8225</v>
      </c>
      <c r="I2157" s="4" t="s">
        <v>8247</v>
      </c>
      <c r="J2157" s="4">
        <v>1459443385</v>
      </c>
      <c r="K2157" s="13">
        <f t="shared" si="166"/>
        <v>42460.539178240746</v>
      </c>
      <c r="L2157" s="4">
        <v>1456854985</v>
      </c>
      <c r="M2157" s="13">
        <f t="shared" si="167"/>
        <v>42430.58084490741</v>
      </c>
      <c r="N2157" s="4" t="b">
        <v>0</v>
      </c>
      <c r="O2157" s="4">
        <v>5</v>
      </c>
      <c r="P2157" s="4" t="b">
        <v>0</v>
      </c>
      <c r="Q2157" s="4" t="s">
        <v>8282</v>
      </c>
      <c r="R2157" s="17">
        <f>E2157/D2157*100</f>
        <v>2.2999999999999998</v>
      </c>
      <c r="S2157">
        <f>AVERAGEIF(O:O,O2157,E:E)</f>
        <v>347.37</v>
      </c>
      <c r="T2157" t="str">
        <f t="shared" si="168"/>
        <v>games</v>
      </c>
      <c r="U2157" t="str">
        <f t="shared" si="169"/>
        <v>video games</v>
      </c>
    </row>
    <row r="2158" spans="1:21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b">
        <f t="shared" si="165"/>
        <v>0</v>
      </c>
      <c r="G2158" s="4" t="s">
        <v>8221</v>
      </c>
      <c r="H2158" s="4" t="s">
        <v>8224</v>
      </c>
      <c r="I2158" s="4" t="s">
        <v>8246</v>
      </c>
      <c r="J2158" s="4">
        <v>1379363406</v>
      </c>
      <c r="K2158" s="13">
        <f t="shared" si="166"/>
        <v>41533.687569444446</v>
      </c>
      <c r="L2158" s="4">
        <v>1375475406</v>
      </c>
      <c r="M2158" s="13">
        <f t="shared" si="167"/>
        <v>41488.687569444446</v>
      </c>
      <c r="N2158" s="4" t="b">
        <v>0</v>
      </c>
      <c r="O2158" s="4">
        <v>83</v>
      </c>
      <c r="P2158" s="4" t="b">
        <v>0</v>
      </c>
      <c r="Q2158" s="4" t="s">
        <v>8282</v>
      </c>
      <c r="R2158" s="17">
        <f>E2158/D2158*100</f>
        <v>2.6660714285714282</v>
      </c>
      <c r="S2158">
        <f>AVERAGEIF(O:O,O2158,E:E)</f>
        <v>4174.1111111111113</v>
      </c>
      <c r="T2158" t="str">
        <f t="shared" si="168"/>
        <v>games</v>
      </c>
      <c r="U2158" t="str">
        <f t="shared" si="169"/>
        <v>video games</v>
      </c>
    </row>
    <row r="2159" spans="1:21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b">
        <f t="shared" si="165"/>
        <v>0</v>
      </c>
      <c r="G2159" s="4" t="s">
        <v>8221</v>
      </c>
      <c r="H2159" s="4" t="s">
        <v>8224</v>
      </c>
      <c r="I2159" s="4" t="s">
        <v>8246</v>
      </c>
      <c r="J2159" s="4">
        <v>1482479940</v>
      </c>
      <c r="K2159" s="13">
        <f t="shared" si="166"/>
        <v>42727.165972222225</v>
      </c>
      <c r="L2159" s="4">
        <v>1479684783</v>
      </c>
      <c r="M2159" s="13">
        <f t="shared" si="167"/>
        <v>42694.814618055556</v>
      </c>
      <c r="N2159" s="4" t="b">
        <v>0</v>
      </c>
      <c r="O2159" s="4">
        <v>57</v>
      </c>
      <c r="P2159" s="4" t="b">
        <v>0</v>
      </c>
      <c r="Q2159" s="4" t="s">
        <v>8282</v>
      </c>
      <c r="R2159" s="17">
        <f>E2159/D2159*100</f>
        <v>28.192</v>
      </c>
      <c r="S2159">
        <f>AVERAGEIF(O:O,O2159,E:E)</f>
        <v>5781.163043478261</v>
      </c>
      <c r="T2159" t="str">
        <f t="shared" si="168"/>
        <v>games</v>
      </c>
      <c r="U2159" t="str">
        <f t="shared" si="169"/>
        <v>video games</v>
      </c>
    </row>
    <row r="2160" spans="1:21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b">
        <f t="shared" si="165"/>
        <v>0</v>
      </c>
      <c r="G2160" s="4" t="s">
        <v>8221</v>
      </c>
      <c r="H2160" s="4" t="s">
        <v>8224</v>
      </c>
      <c r="I2160" s="4" t="s">
        <v>8246</v>
      </c>
      <c r="J2160" s="4">
        <v>1360009774</v>
      </c>
      <c r="K2160" s="13">
        <f t="shared" si="166"/>
        <v>41309.687199074076</v>
      </c>
      <c r="L2160" s="4">
        <v>1356121774</v>
      </c>
      <c r="M2160" s="13">
        <f t="shared" si="167"/>
        <v>41264.687199074076</v>
      </c>
      <c r="N2160" s="4" t="b">
        <v>0</v>
      </c>
      <c r="O2160" s="4">
        <v>311</v>
      </c>
      <c r="P2160" s="4" t="b">
        <v>0</v>
      </c>
      <c r="Q2160" s="4" t="s">
        <v>8282</v>
      </c>
      <c r="R2160" s="17">
        <f>E2160/D2160*100</f>
        <v>6.5900366666666672</v>
      </c>
      <c r="S2160">
        <f>AVERAGEIF(O:O,O2160,E:E)</f>
        <v>30136.55</v>
      </c>
      <c r="T2160" t="str">
        <f t="shared" si="168"/>
        <v>games</v>
      </c>
      <c r="U2160" t="str">
        <f t="shared" si="169"/>
        <v>video games</v>
      </c>
    </row>
    <row r="2161" spans="1:21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b">
        <f t="shared" si="165"/>
        <v>0</v>
      </c>
      <c r="G2161" s="4" t="s">
        <v>8221</v>
      </c>
      <c r="H2161" s="4" t="s">
        <v>8224</v>
      </c>
      <c r="I2161" s="4" t="s">
        <v>8246</v>
      </c>
      <c r="J2161" s="4">
        <v>1310837574</v>
      </c>
      <c r="K2161" s="13">
        <f t="shared" si="166"/>
        <v>40740.564513888887</v>
      </c>
      <c r="L2161" s="4">
        <v>1308245574</v>
      </c>
      <c r="M2161" s="13">
        <f t="shared" si="167"/>
        <v>40710.564513888887</v>
      </c>
      <c r="N2161" s="4" t="b">
        <v>0</v>
      </c>
      <c r="O2161" s="4">
        <v>2</v>
      </c>
      <c r="P2161" s="4" t="b">
        <v>0</v>
      </c>
      <c r="Q2161" s="4" t="s">
        <v>8282</v>
      </c>
      <c r="R2161" s="17">
        <f>E2161/D2161*100</f>
        <v>0.72222222222222221</v>
      </c>
      <c r="S2161">
        <f>AVERAGEIF(O:O,O2161,E:E)</f>
        <v>91.389593023255813</v>
      </c>
      <c r="T2161" t="str">
        <f t="shared" si="168"/>
        <v>games</v>
      </c>
      <c r="U2161" t="str">
        <f t="shared" si="169"/>
        <v>video games</v>
      </c>
    </row>
    <row r="2162" spans="1:21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b">
        <f t="shared" si="165"/>
        <v>0</v>
      </c>
      <c r="G2162" s="4" t="s">
        <v>8221</v>
      </c>
      <c r="H2162" s="4" t="s">
        <v>8224</v>
      </c>
      <c r="I2162" s="4" t="s">
        <v>8246</v>
      </c>
      <c r="J2162" s="4">
        <v>1337447105</v>
      </c>
      <c r="K2162" s="13">
        <f t="shared" si="166"/>
        <v>41048.54519675926</v>
      </c>
      <c r="L2162" s="4">
        <v>1334855105</v>
      </c>
      <c r="M2162" s="13">
        <f t="shared" si="167"/>
        <v>41018.54519675926</v>
      </c>
      <c r="N2162" s="4" t="b">
        <v>0</v>
      </c>
      <c r="O2162" s="4">
        <v>16</v>
      </c>
      <c r="P2162" s="4" t="b">
        <v>0</v>
      </c>
      <c r="Q2162" s="4" t="s">
        <v>8282</v>
      </c>
      <c r="R2162" s="17">
        <f>E2162/D2162*100</f>
        <v>0.85000000000000009</v>
      </c>
      <c r="S2162">
        <f>AVERAGEIF(O:O,O2162,E:E)</f>
        <v>1278.3540625000001</v>
      </c>
      <c r="T2162" t="str">
        <f t="shared" si="168"/>
        <v>games</v>
      </c>
      <c r="U2162" t="str">
        <f t="shared" si="169"/>
        <v>video games</v>
      </c>
    </row>
    <row r="2163" spans="1:21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tr">
        <f t="shared" si="165"/>
        <v>successful</v>
      </c>
      <c r="G2163" s="4" t="s">
        <v>8219</v>
      </c>
      <c r="H2163" s="4" t="s">
        <v>8224</v>
      </c>
      <c r="I2163" s="4" t="s">
        <v>8246</v>
      </c>
      <c r="J2163" s="4">
        <v>1443040059</v>
      </c>
      <c r="K2163" s="13">
        <f t="shared" si="166"/>
        <v>42270.685868055552</v>
      </c>
      <c r="L2163" s="4">
        <v>1440448059</v>
      </c>
      <c r="M2163" s="13">
        <f t="shared" si="167"/>
        <v>42240.685868055552</v>
      </c>
      <c r="N2163" s="4" t="b">
        <v>0</v>
      </c>
      <c r="O2163" s="4">
        <v>13</v>
      </c>
      <c r="P2163" s="4" t="b">
        <v>1</v>
      </c>
      <c r="Q2163" s="4" t="s">
        <v>8276</v>
      </c>
      <c r="R2163" s="17">
        <f>E2163/D2163*100</f>
        <v>115.75</v>
      </c>
      <c r="S2163">
        <f>AVERAGEIF(O:O,O2163,E:E)</f>
        <v>969.35458333333338</v>
      </c>
      <c r="T2163" t="str">
        <f t="shared" si="168"/>
        <v>music</v>
      </c>
      <c r="U2163" t="str">
        <f t="shared" si="169"/>
        <v>rock</v>
      </c>
    </row>
    <row r="2164" spans="1:21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tr">
        <f t="shared" si="165"/>
        <v>successful</v>
      </c>
      <c r="G2164" s="4" t="s">
        <v>8219</v>
      </c>
      <c r="H2164" s="4" t="s">
        <v>8224</v>
      </c>
      <c r="I2164" s="4" t="s">
        <v>8246</v>
      </c>
      <c r="J2164" s="4">
        <v>1406226191</v>
      </c>
      <c r="K2164" s="13">
        <f t="shared" si="166"/>
        <v>41844.599432870375</v>
      </c>
      <c r="L2164" s="4">
        <v>1403547791</v>
      </c>
      <c r="M2164" s="13">
        <f t="shared" si="167"/>
        <v>41813.599432870375</v>
      </c>
      <c r="N2164" s="4" t="b">
        <v>0</v>
      </c>
      <c r="O2164" s="4">
        <v>58</v>
      </c>
      <c r="P2164" s="4" t="b">
        <v>1</v>
      </c>
      <c r="Q2164" s="4" t="s">
        <v>8276</v>
      </c>
      <c r="R2164" s="17">
        <f>E2164/D2164*100</f>
        <v>112.26666666666667</v>
      </c>
      <c r="S2164">
        <f>AVERAGEIF(O:O,O2164,E:E)</f>
        <v>5705.3728571428574</v>
      </c>
      <c r="T2164" t="str">
        <f t="shared" si="168"/>
        <v>music</v>
      </c>
      <c r="U2164" t="str">
        <f t="shared" si="169"/>
        <v>rock</v>
      </c>
    </row>
    <row r="2165" spans="1:21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tr">
        <f t="shared" si="165"/>
        <v>successful</v>
      </c>
      <c r="G2165" s="4" t="s">
        <v>8219</v>
      </c>
      <c r="H2165" s="4" t="s">
        <v>8224</v>
      </c>
      <c r="I2165" s="4" t="s">
        <v>8246</v>
      </c>
      <c r="J2165" s="4">
        <v>1433735400</v>
      </c>
      <c r="K2165" s="13">
        <f t="shared" si="166"/>
        <v>42162.993055555555</v>
      </c>
      <c r="L2165" s="4">
        <v>1429306520</v>
      </c>
      <c r="M2165" s="13">
        <f t="shared" si="167"/>
        <v>42111.732870370375</v>
      </c>
      <c r="N2165" s="4" t="b">
        <v>0</v>
      </c>
      <c r="O2165" s="4">
        <v>44</v>
      </c>
      <c r="P2165" s="4" t="b">
        <v>1</v>
      </c>
      <c r="Q2165" s="4" t="s">
        <v>8276</v>
      </c>
      <c r="R2165" s="17">
        <f>E2165/D2165*100</f>
        <v>132.20000000000002</v>
      </c>
      <c r="S2165">
        <f>AVERAGEIF(O:O,O2165,E:E)</f>
        <v>3565.1529411764704</v>
      </c>
      <c r="T2165" t="str">
        <f t="shared" si="168"/>
        <v>music</v>
      </c>
      <c r="U2165" t="str">
        <f t="shared" si="169"/>
        <v>rock</v>
      </c>
    </row>
    <row r="2166" spans="1:21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tr">
        <f t="shared" si="165"/>
        <v>successful</v>
      </c>
      <c r="G2166" s="4" t="s">
        <v>8219</v>
      </c>
      <c r="H2166" s="4" t="s">
        <v>8224</v>
      </c>
      <c r="I2166" s="4" t="s">
        <v>8246</v>
      </c>
      <c r="J2166" s="4">
        <v>1466827140</v>
      </c>
      <c r="K2166" s="13">
        <f t="shared" si="166"/>
        <v>42545.999305555561</v>
      </c>
      <c r="L2166" s="4">
        <v>1464196414</v>
      </c>
      <c r="M2166" s="13">
        <f t="shared" si="167"/>
        <v>42515.551087962966</v>
      </c>
      <c r="N2166" s="4" t="b">
        <v>0</v>
      </c>
      <c r="O2166" s="4">
        <v>83</v>
      </c>
      <c r="P2166" s="4" t="b">
        <v>1</v>
      </c>
      <c r="Q2166" s="4" t="s">
        <v>8276</v>
      </c>
      <c r="R2166" s="17">
        <f>E2166/D2166*100</f>
        <v>102.63636363636364</v>
      </c>
      <c r="S2166">
        <f>AVERAGEIF(O:O,O2166,E:E)</f>
        <v>4174.1111111111113</v>
      </c>
      <c r="T2166" t="str">
        <f t="shared" si="168"/>
        <v>music</v>
      </c>
      <c r="U2166" t="str">
        <f t="shared" si="169"/>
        <v>rock</v>
      </c>
    </row>
    <row r="2167" spans="1:21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tr">
        <f t="shared" si="165"/>
        <v>successful</v>
      </c>
      <c r="G2167" s="4" t="s">
        <v>8219</v>
      </c>
      <c r="H2167" s="4" t="s">
        <v>8230</v>
      </c>
      <c r="I2167" s="4" t="s">
        <v>8249</v>
      </c>
      <c r="J2167" s="4">
        <v>1460127635</v>
      </c>
      <c r="K2167" s="13">
        <f t="shared" si="166"/>
        <v>42468.458738425928</v>
      </c>
      <c r="L2167" s="4">
        <v>1457539235</v>
      </c>
      <c r="M2167" s="13">
        <f t="shared" si="167"/>
        <v>42438.5004050926</v>
      </c>
      <c r="N2167" s="4" t="b">
        <v>0</v>
      </c>
      <c r="O2167" s="4">
        <v>117</v>
      </c>
      <c r="P2167" s="4" t="b">
        <v>1</v>
      </c>
      <c r="Q2167" s="4" t="s">
        <v>8276</v>
      </c>
      <c r="R2167" s="17">
        <f>E2167/D2167*100</f>
        <v>138.64000000000001</v>
      </c>
      <c r="S2167">
        <f>AVERAGEIF(O:O,O2167,E:E)</f>
        <v>6922.666666666667</v>
      </c>
      <c r="T2167" t="str">
        <f t="shared" si="168"/>
        <v>music</v>
      </c>
      <c r="U2167" t="str">
        <f t="shared" si="169"/>
        <v>rock</v>
      </c>
    </row>
    <row r="2168" spans="1:21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tr">
        <f t="shared" si="165"/>
        <v>successful</v>
      </c>
      <c r="G2168" s="4" t="s">
        <v>8219</v>
      </c>
      <c r="H2168" s="4" t="s">
        <v>8224</v>
      </c>
      <c r="I2168" s="4" t="s">
        <v>8246</v>
      </c>
      <c r="J2168" s="4">
        <v>1417813618</v>
      </c>
      <c r="K2168" s="13">
        <f t="shared" si="166"/>
        <v>41978.713171296295</v>
      </c>
      <c r="L2168" s="4">
        <v>1413922018</v>
      </c>
      <c r="M2168" s="13">
        <f t="shared" si="167"/>
        <v>41933.67150462963</v>
      </c>
      <c r="N2168" s="4" t="b">
        <v>0</v>
      </c>
      <c r="O2168" s="4">
        <v>32</v>
      </c>
      <c r="P2168" s="4" t="b">
        <v>1</v>
      </c>
      <c r="Q2168" s="4" t="s">
        <v>8276</v>
      </c>
      <c r="R2168" s="17">
        <f>E2168/D2168*100</f>
        <v>146.6</v>
      </c>
      <c r="S2168">
        <f>AVERAGEIF(O:O,O2168,E:E)</f>
        <v>2546.9</v>
      </c>
      <c r="T2168" t="str">
        <f t="shared" si="168"/>
        <v>music</v>
      </c>
      <c r="U2168" t="str">
        <f t="shared" si="169"/>
        <v>rock</v>
      </c>
    </row>
    <row r="2169" spans="1:21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tr">
        <f t="shared" si="165"/>
        <v>successful</v>
      </c>
      <c r="G2169" s="4" t="s">
        <v>8219</v>
      </c>
      <c r="H2169" s="4" t="s">
        <v>8224</v>
      </c>
      <c r="I2169" s="4" t="s">
        <v>8246</v>
      </c>
      <c r="J2169" s="4">
        <v>1347672937</v>
      </c>
      <c r="K2169" s="13">
        <f t="shared" si="166"/>
        <v>41166.899733796301</v>
      </c>
      <c r="L2169" s="4">
        <v>1346463337</v>
      </c>
      <c r="M2169" s="13">
        <f t="shared" si="167"/>
        <v>41152.899733796301</v>
      </c>
      <c r="N2169" s="4" t="b">
        <v>0</v>
      </c>
      <c r="O2169" s="4">
        <v>8</v>
      </c>
      <c r="P2169" s="4" t="b">
        <v>1</v>
      </c>
      <c r="Q2169" s="4" t="s">
        <v>8276</v>
      </c>
      <c r="R2169" s="17">
        <f>E2169/D2169*100</f>
        <v>120</v>
      </c>
      <c r="S2169">
        <f>AVERAGEIF(O:O,O2169,E:E)</f>
        <v>570.671875</v>
      </c>
      <c r="T2169" t="str">
        <f t="shared" si="168"/>
        <v>music</v>
      </c>
      <c r="U2169" t="str">
        <f t="shared" si="169"/>
        <v>rock</v>
      </c>
    </row>
    <row r="2170" spans="1:21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tr">
        <f t="shared" si="165"/>
        <v>successful</v>
      </c>
      <c r="G2170" s="4" t="s">
        <v>8219</v>
      </c>
      <c r="H2170" s="4" t="s">
        <v>8224</v>
      </c>
      <c r="I2170" s="4" t="s">
        <v>8246</v>
      </c>
      <c r="J2170" s="4">
        <v>1486702800</v>
      </c>
      <c r="K2170" s="13">
        <f t="shared" si="166"/>
        <v>42776.041666666664</v>
      </c>
      <c r="L2170" s="4">
        <v>1484058261</v>
      </c>
      <c r="M2170" s="13">
        <f t="shared" si="167"/>
        <v>42745.433576388888</v>
      </c>
      <c r="N2170" s="4" t="b">
        <v>0</v>
      </c>
      <c r="O2170" s="4">
        <v>340</v>
      </c>
      <c r="P2170" s="4" t="b">
        <v>1</v>
      </c>
      <c r="Q2170" s="4" t="s">
        <v>8276</v>
      </c>
      <c r="R2170" s="17">
        <f>E2170/D2170*100</f>
        <v>121.5816111111111</v>
      </c>
      <c r="S2170">
        <f>AVERAGEIF(O:O,O2170,E:E)</f>
        <v>24237.126666666667</v>
      </c>
      <c r="T2170" t="str">
        <f t="shared" si="168"/>
        <v>music</v>
      </c>
      <c r="U2170" t="str">
        <f t="shared" si="169"/>
        <v>rock</v>
      </c>
    </row>
    <row r="2171" spans="1:21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tr">
        <f t="shared" si="165"/>
        <v>successful</v>
      </c>
      <c r="G2171" s="4" t="s">
        <v>8219</v>
      </c>
      <c r="H2171" s="4" t="s">
        <v>8224</v>
      </c>
      <c r="I2171" s="4" t="s">
        <v>8246</v>
      </c>
      <c r="J2171" s="4">
        <v>1488473351</v>
      </c>
      <c r="K2171" s="13">
        <f t="shared" si="166"/>
        <v>42796.534155092595</v>
      </c>
      <c r="L2171" s="4">
        <v>1488214151</v>
      </c>
      <c r="M2171" s="13">
        <f t="shared" si="167"/>
        <v>42793.534155092595</v>
      </c>
      <c r="N2171" s="4" t="b">
        <v>0</v>
      </c>
      <c r="O2171" s="4">
        <v>7</v>
      </c>
      <c r="P2171" s="4" t="b">
        <v>1</v>
      </c>
      <c r="Q2171" s="4" t="s">
        <v>8276</v>
      </c>
      <c r="R2171" s="17">
        <f>E2171/D2171*100</f>
        <v>100</v>
      </c>
      <c r="S2171">
        <f>AVERAGEIF(O:O,O2171,E:E)</f>
        <v>705.95522388059703</v>
      </c>
      <c r="T2171" t="str">
        <f t="shared" si="168"/>
        <v>music</v>
      </c>
      <c r="U2171" t="str">
        <f t="shared" si="169"/>
        <v>rock</v>
      </c>
    </row>
    <row r="2172" spans="1:21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tr">
        <f t="shared" si="165"/>
        <v>successful</v>
      </c>
      <c r="G2172" s="4" t="s">
        <v>8219</v>
      </c>
      <c r="H2172" s="4" t="s">
        <v>8224</v>
      </c>
      <c r="I2172" s="4" t="s">
        <v>8246</v>
      </c>
      <c r="J2172" s="4">
        <v>1440266422</v>
      </c>
      <c r="K2172" s="13">
        <f t="shared" si="166"/>
        <v>42238.583587962967</v>
      </c>
      <c r="L2172" s="4">
        <v>1436810422</v>
      </c>
      <c r="M2172" s="13">
        <f t="shared" si="167"/>
        <v>42198.583587962967</v>
      </c>
      <c r="N2172" s="4" t="b">
        <v>0</v>
      </c>
      <c r="O2172" s="4">
        <v>19</v>
      </c>
      <c r="P2172" s="4" t="b">
        <v>1</v>
      </c>
      <c r="Q2172" s="4" t="s">
        <v>8276</v>
      </c>
      <c r="R2172" s="17">
        <f>E2172/D2172*100</f>
        <v>180.85714285714286</v>
      </c>
      <c r="S2172">
        <f>AVERAGEIF(O:O,O2172,E:E)</f>
        <v>2005.9729729729729</v>
      </c>
      <c r="T2172" t="str">
        <f t="shared" si="168"/>
        <v>music</v>
      </c>
      <c r="U2172" t="str">
        <f t="shared" si="169"/>
        <v>rock</v>
      </c>
    </row>
    <row r="2173" spans="1:21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tr">
        <f t="shared" si="165"/>
        <v>successful</v>
      </c>
      <c r="G2173" s="4" t="s">
        <v>8219</v>
      </c>
      <c r="H2173" s="4" t="s">
        <v>8224</v>
      </c>
      <c r="I2173" s="4" t="s">
        <v>8246</v>
      </c>
      <c r="J2173" s="4">
        <v>1434949200</v>
      </c>
      <c r="K2173" s="13">
        <f t="shared" si="166"/>
        <v>42177.041666666664</v>
      </c>
      <c r="L2173" s="4">
        <v>1431903495</v>
      </c>
      <c r="M2173" s="13">
        <f t="shared" si="167"/>
        <v>42141.790451388886</v>
      </c>
      <c r="N2173" s="4" t="b">
        <v>0</v>
      </c>
      <c r="O2173" s="4">
        <v>47</v>
      </c>
      <c r="P2173" s="4" t="b">
        <v>1</v>
      </c>
      <c r="Q2173" s="4" t="s">
        <v>8276</v>
      </c>
      <c r="R2173" s="17">
        <f>E2173/D2173*100</f>
        <v>106.075</v>
      </c>
      <c r="S2173">
        <f>AVERAGEIF(O:O,O2173,E:E)</f>
        <v>4347.336956521739</v>
      </c>
      <c r="T2173" t="str">
        <f t="shared" si="168"/>
        <v>music</v>
      </c>
      <c r="U2173" t="str">
        <f t="shared" si="169"/>
        <v>rock</v>
      </c>
    </row>
    <row r="2174" spans="1:21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tr">
        <f t="shared" si="165"/>
        <v>successful</v>
      </c>
      <c r="G2174" s="4" t="s">
        <v>8219</v>
      </c>
      <c r="H2174" s="4" t="s">
        <v>8224</v>
      </c>
      <c r="I2174" s="4" t="s">
        <v>8246</v>
      </c>
      <c r="J2174" s="4">
        <v>1429365320</v>
      </c>
      <c r="K2174" s="13">
        <f t="shared" si="166"/>
        <v>42112.413425925923</v>
      </c>
      <c r="L2174" s="4">
        <v>1426773320</v>
      </c>
      <c r="M2174" s="13">
        <f t="shared" si="167"/>
        <v>42082.413425925923</v>
      </c>
      <c r="N2174" s="4" t="b">
        <v>0</v>
      </c>
      <c r="O2174" s="4">
        <v>13</v>
      </c>
      <c r="P2174" s="4" t="b">
        <v>1</v>
      </c>
      <c r="Q2174" s="4" t="s">
        <v>8276</v>
      </c>
      <c r="R2174" s="17">
        <f>E2174/D2174*100</f>
        <v>100</v>
      </c>
      <c r="S2174">
        <f>AVERAGEIF(O:O,O2174,E:E)</f>
        <v>969.35458333333338</v>
      </c>
      <c r="T2174" t="str">
        <f t="shared" si="168"/>
        <v>music</v>
      </c>
      <c r="U2174" t="str">
        <f t="shared" si="169"/>
        <v>rock</v>
      </c>
    </row>
    <row r="2175" spans="1:21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tr">
        <f t="shared" si="165"/>
        <v>successful</v>
      </c>
      <c r="G2175" s="4" t="s">
        <v>8219</v>
      </c>
      <c r="H2175" s="4" t="s">
        <v>8224</v>
      </c>
      <c r="I2175" s="4" t="s">
        <v>8246</v>
      </c>
      <c r="J2175" s="4">
        <v>1378785540</v>
      </c>
      <c r="K2175" s="13">
        <f t="shared" si="166"/>
        <v>41526.999305555561</v>
      </c>
      <c r="L2175" s="4">
        <v>1376066243</v>
      </c>
      <c r="M2175" s="13">
        <f t="shared" si="167"/>
        <v>41495.525960648149</v>
      </c>
      <c r="N2175" s="4" t="b">
        <v>0</v>
      </c>
      <c r="O2175" s="4">
        <v>90</v>
      </c>
      <c r="P2175" s="4" t="b">
        <v>1</v>
      </c>
      <c r="Q2175" s="4" t="s">
        <v>8276</v>
      </c>
      <c r="R2175" s="17">
        <f>E2175/D2175*100</f>
        <v>126.92857142857143</v>
      </c>
      <c r="S2175">
        <f>AVERAGEIF(O:O,O2175,E:E)</f>
        <v>6285.2591666666667</v>
      </c>
      <c r="T2175" t="str">
        <f t="shared" si="168"/>
        <v>music</v>
      </c>
      <c r="U2175" t="str">
        <f t="shared" si="169"/>
        <v>rock</v>
      </c>
    </row>
    <row r="2176" spans="1:21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tr">
        <f t="shared" si="165"/>
        <v>successful</v>
      </c>
      <c r="G2176" s="4" t="s">
        <v>8219</v>
      </c>
      <c r="H2176" s="4" t="s">
        <v>8225</v>
      </c>
      <c r="I2176" s="4" t="s">
        <v>8247</v>
      </c>
      <c r="J2176" s="4">
        <v>1462453307</v>
      </c>
      <c r="K2176" s="13">
        <f t="shared" si="166"/>
        <v>42495.376238425924</v>
      </c>
      <c r="L2176" s="4">
        <v>1459861307</v>
      </c>
      <c r="M2176" s="13">
        <f t="shared" si="167"/>
        <v>42465.376238425924</v>
      </c>
      <c r="N2176" s="4" t="b">
        <v>0</v>
      </c>
      <c r="O2176" s="4">
        <v>63</v>
      </c>
      <c r="P2176" s="4" t="b">
        <v>1</v>
      </c>
      <c r="Q2176" s="4" t="s">
        <v>8276</v>
      </c>
      <c r="R2176" s="17">
        <f>E2176/D2176*100</f>
        <v>102.97499999999999</v>
      </c>
      <c r="S2176">
        <f>AVERAGEIF(O:O,O2176,E:E)</f>
        <v>4218.583333333333</v>
      </c>
      <c r="T2176" t="str">
        <f t="shared" si="168"/>
        <v>music</v>
      </c>
      <c r="U2176" t="str">
        <f t="shared" si="169"/>
        <v>rock</v>
      </c>
    </row>
    <row r="2177" spans="1:21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tr">
        <f t="shared" si="165"/>
        <v>successful</v>
      </c>
      <c r="G2177" s="4" t="s">
        <v>8219</v>
      </c>
      <c r="H2177" s="4" t="s">
        <v>8224</v>
      </c>
      <c r="I2177" s="4" t="s">
        <v>8246</v>
      </c>
      <c r="J2177" s="4">
        <v>1469059986</v>
      </c>
      <c r="K2177" s="13">
        <f t="shared" si="166"/>
        <v>42571.84243055556</v>
      </c>
      <c r="L2177" s="4">
        <v>1468455186</v>
      </c>
      <c r="M2177" s="13">
        <f t="shared" si="167"/>
        <v>42564.84243055556</v>
      </c>
      <c r="N2177" s="4" t="b">
        <v>0</v>
      </c>
      <c r="O2177" s="4">
        <v>26</v>
      </c>
      <c r="P2177" s="4" t="b">
        <v>1</v>
      </c>
      <c r="Q2177" s="4" t="s">
        <v>8276</v>
      </c>
      <c r="R2177" s="17">
        <f>E2177/D2177*100</f>
        <v>250</v>
      </c>
      <c r="S2177">
        <f>AVERAGEIF(O:O,O2177,E:E)</f>
        <v>2505.9714285714285</v>
      </c>
      <c r="T2177" t="str">
        <f t="shared" si="168"/>
        <v>music</v>
      </c>
      <c r="U2177" t="str">
        <f t="shared" si="169"/>
        <v>rock</v>
      </c>
    </row>
    <row r="2178" spans="1:21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tr">
        <f t="shared" si="165"/>
        <v>successful</v>
      </c>
      <c r="G2178" s="4" t="s">
        <v>8219</v>
      </c>
      <c r="H2178" s="4" t="s">
        <v>8224</v>
      </c>
      <c r="I2178" s="4" t="s">
        <v>8246</v>
      </c>
      <c r="J2178" s="4">
        <v>1430579509</v>
      </c>
      <c r="K2178" s="13">
        <f t="shared" si="166"/>
        <v>42126.466539351859</v>
      </c>
      <c r="L2178" s="4">
        <v>1427987509</v>
      </c>
      <c r="M2178" s="13">
        <f t="shared" si="167"/>
        <v>42096.466539351859</v>
      </c>
      <c r="N2178" s="4" t="b">
        <v>0</v>
      </c>
      <c r="O2178" s="4">
        <v>71</v>
      </c>
      <c r="P2178" s="4" t="b">
        <v>1</v>
      </c>
      <c r="Q2178" s="4" t="s">
        <v>8276</v>
      </c>
      <c r="R2178" s="17">
        <f>E2178/D2178*100</f>
        <v>126.02</v>
      </c>
      <c r="S2178">
        <f>AVERAGEIF(O:O,O2178,E:E)</f>
        <v>5650.0581249999996</v>
      </c>
      <c r="T2178" t="str">
        <f t="shared" si="168"/>
        <v>music</v>
      </c>
      <c r="U2178" t="str">
        <f t="shared" si="169"/>
        <v>rock</v>
      </c>
    </row>
    <row r="2179" spans="1:21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tr">
        <f t="shared" ref="F2179:F2242" si="170">IF(E2179&gt;=D2179,"successful")</f>
        <v>successful</v>
      </c>
      <c r="G2179" s="4" t="s">
        <v>8219</v>
      </c>
      <c r="H2179" s="4" t="s">
        <v>8224</v>
      </c>
      <c r="I2179" s="4" t="s">
        <v>8246</v>
      </c>
      <c r="J2179" s="4">
        <v>1465192867</v>
      </c>
      <c r="K2179" s="13">
        <f t="shared" ref="K2179:K2242" si="171">(J2179/60)/60/24+DATE(1970,1,1)+(-4/24)</f>
        <v>42527.084108796298</v>
      </c>
      <c r="L2179" s="4">
        <v>1463032867</v>
      </c>
      <c r="M2179" s="13">
        <f t="shared" ref="M2179:M2242" si="172">(L2179/60)/60/24+DATE(1970,1,1)+(-4/24)</f>
        <v>42502.084108796298</v>
      </c>
      <c r="N2179" s="4" t="b">
        <v>0</v>
      </c>
      <c r="O2179" s="4">
        <v>38</v>
      </c>
      <c r="P2179" s="4" t="b">
        <v>1</v>
      </c>
      <c r="Q2179" s="4" t="s">
        <v>8276</v>
      </c>
      <c r="R2179" s="17">
        <f>E2179/D2179*100</f>
        <v>100.12</v>
      </c>
      <c r="S2179">
        <f>AVERAGEIF(O:O,O2179,E:E)</f>
        <v>2935.7157894736843</v>
      </c>
      <c r="T2179" t="str">
        <f t="shared" ref="T2179:T2242" si="173">LEFT(Q2179,FIND("/",Q2179)-1)</f>
        <v>music</v>
      </c>
      <c r="U2179" t="str">
        <f t="shared" ref="U2179:U2242" si="174">RIGHT(Q2179,LEN(Q2179)-FIND("/",Q2179))</f>
        <v>rock</v>
      </c>
    </row>
    <row r="2180" spans="1:21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tr">
        <f t="shared" si="170"/>
        <v>successful</v>
      </c>
      <c r="G2180" s="4" t="s">
        <v>8219</v>
      </c>
      <c r="H2180" s="4" t="s">
        <v>8224</v>
      </c>
      <c r="I2180" s="4" t="s">
        <v>8246</v>
      </c>
      <c r="J2180" s="4">
        <v>1484752597</v>
      </c>
      <c r="K2180" s="13">
        <f t="shared" si="171"/>
        <v>42753.469872685186</v>
      </c>
      <c r="L2180" s="4">
        <v>1482160597</v>
      </c>
      <c r="M2180" s="13">
        <f t="shared" si="172"/>
        <v>42723.469872685186</v>
      </c>
      <c r="N2180" s="4" t="b">
        <v>0</v>
      </c>
      <c r="O2180" s="4">
        <v>859</v>
      </c>
      <c r="P2180" s="4" t="b">
        <v>1</v>
      </c>
      <c r="Q2180" s="4" t="s">
        <v>8276</v>
      </c>
      <c r="R2180" s="17">
        <f>E2180/D2180*100</f>
        <v>138.64000000000001</v>
      </c>
      <c r="S2180">
        <f>AVERAGEIF(O:O,O2180,E:E)</f>
        <v>34660</v>
      </c>
      <c r="T2180" t="str">
        <f t="shared" si="173"/>
        <v>music</v>
      </c>
      <c r="U2180" t="str">
        <f t="shared" si="174"/>
        <v>rock</v>
      </c>
    </row>
    <row r="2181" spans="1:21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tr">
        <f t="shared" si="170"/>
        <v>successful</v>
      </c>
      <c r="G2181" s="4" t="s">
        <v>8219</v>
      </c>
      <c r="H2181" s="4" t="s">
        <v>8224</v>
      </c>
      <c r="I2181" s="4" t="s">
        <v>8246</v>
      </c>
      <c r="J2181" s="4">
        <v>1428725192</v>
      </c>
      <c r="K2181" s="13">
        <f t="shared" si="171"/>
        <v>42105.004537037043</v>
      </c>
      <c r="L2181" s="4">
        <v>1426133192</v>
      </c>
      <c r="M2181" s="13">
        <f t="shared" si="172"/>
        <v>42075.004537037043</v>
      </c>
      <c r="N2181" s="4" t="b">
        <v>0</v>
      </c>
      <c r="O2181" s="4">
        <v>21</v>
      </c>
      <c r="P2181" s="4" t="b">
        <v>1</v>
      </c>
      <c r="Q2181" s="4" t="s">
        <v>8276</v>
      </c>
      <c r="R2181" s="17">
        <f>E2181/D2181*100</f>
        <v>161.4</v>
      </c>
      <c r="S2181">
        <f>AVERAGEIF(O:O,O2181,E:E)</f>
        <v>1658.1821621621621</v>
      </c>
      <c r="T2181" t="str">
        <f t="shared" si="173"/>
        <v>music</v>
      </c>
      <c r="U2181" t="str">
        <f t="shared" si="174"/>
        <v>rock</v>
      </c>
    </row>
    <row r="2182" spans="1:21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tr">
        <f t="shared" si="170"/>
        <v>successful</v>
      </c>
      <c r="G2182" s="4" t="s">
        <v>8219</v>
      </c>
      <c r="H2182" s="4" t="s">
        <v>8224</v>
      </c>
      <c r="I2182" s="4" t="s">
        <v>8246</v>
      </c>
      <c r="J2182" s="4">
        <v>1447434268</v>
      </c>
      <c r="K2182" s="13">
        <f t="shared" si="171"/>
        <v>42321.544768518521</v>
      </c>
      <c r="L2182" s="4">
        <v>1443801868</v>
      </c>
      <c r="M2182" s="13">
        <f t="shared" si="172"/>
        <v>42279.503101851857</v>
      </c>
      <c r="N2182" s="4" t="b">
        <v>0</v>
      </c>
      <c r="O2182" s="4">
        <v>78</v>
      </c>
      <c r="P2182" s="4" t="b">
        <v>1</v>
      </c>
      <c r="Q2182" s="4" t="s">
        <v>8276</v>
      </c>
      <c r="R2182" s="17">
        <f>E2182/D2182*100</f>
        <v>107.18419999999999</v>
      </c>
      <c r="S2182">
        <f>AVERAGEIF(O:O,O2182,E:E)</f>
        <v>7578.5161538461534</v>
      </c>
      <c r="T2182" t="str">
        <f t="shared" si="173"/>
        <v>music</v>
      </c>
      <c r="U2182" t="str">
        <f t="shared" si="174"/>
        <v>rock</v>
      </c>
    </row>
    <row r="2183" spans="1:21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tr">
        <f t="shared" si="170"/>
        <v>successful</v>
      </c>
      <c r="G2183" s="4" t="s">
        <v>8219</v>
      </c>
      <c r="H2183" s="4" t="s">
        <v>8224</v>
      </c>
      <c r="I2183" s="4" t="s">
        <v>8246</v>
      </c>
      <c r="J2183" s="4">
        <v>1487635653</v>
      </c>
      <c r="K2183" s="13">
        <f t="shared" si="171"/>
        <v>42786.838576388887</v>
      </c>
      <c r="L2183" s="4">
        <v>1486426053</v>
      </c>
      <c r="M2183" s="13">
        <f t="shared" si="172"/>
        <v>42772.838576388887</v>
      </c>
      <c r="N2183" s="4" t="b">
        <v>0</v>
      </c>
      <c r="O2183" s="4">
        <v>53</v>
      </c>
      <c r="P2183" s="4" t="b">
        <v>1</v>
      </c>
      <c r="Q2183" s="4" t="s">
        <v>8297</v>
      </c>
      <c r="R2183" s="17">
        <f>E2183/D2183*100</f>
        <v>153.1</v>
      </c>
      <c r="S2183">
        <f>AVERAGEIF(O:O,O2183,E:E)</f>
        <v>4559.2333333333336</v>
      </c>
      <c r="T2183" t="str">
        <f t="shared" si="173"/>
        <v>games</v>
      </c>
      <c r="U2183" t="str">
        <f t="shared" si="174"/>
        <v>tabletop games</v>
      </c>
    </row>
    <row r="2184" spans="1:21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tr">
        <f t="shared" si="170"/>
        <v>successful</v>
      </c>
      <c r="G2184" s="4" t="s">
        <v>8219</v>
      </c>
      <c r="H2184" s="4" t="s">
        <v>8229</v>
      </c>
      <c r="I2184" s="4" t="s">
        <v>8251</v>
      </c>
      <c r="J2184" s="4">
        <v>1412285825</v>
      </c>
      <c r="K2184" s="13">
        <f t="shared" si="171"/>
        <v>41914.734085648153</v>
      </c>
      <c r="L2184" s="4">
        <v>1409261825</v>
      </c>
      <c r="M2184" s="13">
        <f t="shared" si="172"/>
        <v>41879.734085648153</v>
      </c>
      <c r="N2184" s="4" t="b">
        <v>0</v>
      </c>
      <c r="O2184" s="4">
        <v>356</v>
      </c>
      <c r="P2184" s="4" t="b">
        <v>1</v>
      </c>
      <c r="Q2184" s="4" t="s">
        <v>8297</v>
      </c>
      <c r="R2184" s="17">
        <f>E2184/D2184*100</f>
        <v>524.16666666666663</v>
      </c>
      <c r="S2184">
        <f>AVERAGEIF(O:O,O2184,E:E)</f>
        <v>43748</v>
      </c>
      <c r="T2184" t="str">
        <f t="shared" si="173"/>
        <v>games</v>
      </c>
      <c r="U2184" t="str">
        <f t="shared" si="174"/>
        <v>tabletop games</v>
      </c>
    </row>
    <row r="2185" spans="1:21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tr">
        <f t="shared" si="170"/>
        <v>successful</v>
      </c>
      <c r="G2185" s="4" t="s">
        <v>8219</v>
      </c>
      <c r="H2185" s="4" t="s">
        <v>8224</v>
      </c>
      <c r="I2185" s="4" t="s">
        <v>8246</v>
      </c>
      <c r="J2185" s="4">
        <v>1486616400</v>
      </c>
      <c r="K2185" s="13">
        <f t="shared" si="171"/>
        <v>42775.041666666664</v>
      </c>
      <c r="L2185" s="4">
        <v>1484037977</v>
      </c>
      <c r="M2185" s="13">
        <f t="shared" si="172"/>
        <v>42745.19880787038</v>
      </c>
      <c r="N2185" s="4" t="b">
        <v>0</v>
      </c>
      <c r="O2185" s="4">
        <v>279</v>
      </c>
      <c r="P2185" s="4" t="b">
        <v>1</v>
      </c>
      <c r="Q2185" s="4" t="s">
        <v>8297</v>
      </c>
      <c r="R2185" s="17">
        <f>E2185/D2185*100</f>
        <v>489.27777777777777</v>
      </c>
      <c r="S2185">
        <f>AVERAGEIF(O:O,O2185,E:E)</f>
        <v>8807</v>
      </c>
      <c r="T2185" t="str">
        <f t="shared" si="173"/>
        <v>games</v>
      </c>
      <c r="U2185" t="str">
        <f t="shared" si="174"/>
        <v>tabletop games</v>
      </c>
    </row>
    <row r="2186" spans="1:21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tr">
        <f t="shared" si="170"/>
        <v>successful</v>
      </c>
      <c r="G2186" s="4" t="s">
        <v>8219</v>
      </c>
      <c r="H2186" s="4" t="s">
        <v>8224</v>
      </c>
      <c r="I2186" s="4" t="s">
        <v>8246</v>
      </c>
      <c r="J2186" s="4">
        <v>1453737600</v>
      </c>
      <c r="K2186" s="13">
        <f t="shared" si="171"/>
        <v>42394.500000000007</v>
      </c>
      <c r="L2186" s="4">
        <v>1452530041</v>
      </c>
      <c r="M2186" s="13">
        <f t="shared" si="172"/>
        <v>42380.523622685192</v>
      </c>
      <c r="N2186" s="4" t="b">
        <v>1</v>
      </c>
      <c r="O2186" s="4">
        <v>266</v>
      </c>
      <c r="P2186" s="4" t="b">
        <v>1</v>
      </c>
      <c r="Q2186" s="4" t="s">
        <v>8297</v>
      </c>
      <c r="R2186" s="17">
        <f>E2186/D2186*100</f>
        <v>284.74</v>
      </c>
      <c r="S2186">
        <f>AVERAGEIF(O:O,O2186,E:E)</f>
        <v>39282.5</v>
      </c>
      <c r="T2186" t="str">
        <f t="shared" si="173"/>
        <v>games</v>
      </c>
      <c r="U2186" t="str">
        <f t="shared" si="174"/>
        <v>tabletop games</v>
      </c>
    </row>
    <row r="2187" spans="1:21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tr">
        <f t="shared" si="170"/>
        <v>successful</v>
      </c>
      <c r="G2187" s="4" t="s">
        <v>8219</v>
      </c>
      <c r="H2187" s="4" t="s">
        <v>8225</v>
      </c>
      <c r="I2187" s="4" t="s">
        <v>8247</v>
      </c>
      <c r="J2187" s="4">
        <v>1364286239</v>
      </c>
      <c r="K2187" s="13">
        <f t="shared" si="171"/>
        <v>41359.183321759265</v>
      </c>
      <c r="L2187" s="4">
        <v>1360830239</v>
      </c>
      <c r="M2187" s="13">
        <f t="shared" si="172"/>
        <v>41319.183321759265</v>
      </c>
      <c r="N2187" s="4" t="b">
        <v>0</v>
      </c>
      <c r="O2187" s="4">
        <v>623</v>
      </c>
      <c r="P2187" s="4" t="b">
        <v>1</v>
      </c>
      <c r="Q2187" s="4" t="s">
        <v>8297</v>
      </c>
      <c r="R2187" s="17">
        <f>E2187/D2187*100</f>
        <v>1856.97</v>
      </c>
      <c r="S2187">
        <f>AVERAGEIF(O:O,O2187,E:E)</f>
        <v>92848.5</v>
      </c>
      <c r="T2187" t="str">
        <f t="shared" si="173"/>
        <v>games</v>
      </c>
      <c r="U2187" t="str">
        <f t="shared" si="174"/>
        <v>tabletop games</v>
      </c>
    </row>
    <row r="2188" spans="1:21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tr">
        <f t="shared" si="170"/>
        <v>successful</v>
      </c>
      <c r="G2188" s="4" t="s">
        <v>8219</v>
      </c>
      <c r="H2188" s="4" t="s">
        <v>8224</v>
      </c>
      <c r="I2188" s="4" t="s">
        <v>8246</v>
      </c>
      <c r="J2188" s="4">
        <v>1473213600</v>
      </c>
      <c r="K2188" s="13">
        <f t="shared" si="171"/>
        <v>42619.916666666664</v>
      </c>
      <c r="L2188" s="4">
        <v>1470062743</v>
      </c>
      <c r="M2188" s="13">
        <f t="shared" si="172"/>
        <v>42583.448414351857</v>
      </c>
      <c r="N2188" s="4" t="b">
        <v>0</v>
      </c>
      <c r="O2188" s="4">
        <v>392</v>
      </c>
      <c r="P2188" s="4" t="b">
        <v>1</v>
      </c>
      <c r="Q2188" s="4" t="s">
        <v>8297</v>
      </c>
      <c r="R2188" s="17">
        <f>E2188/D2188*100</f>
        <v>109.67499999999998</v>
      </c>
      <c r="S2188">
        <f>AVERAGEIF(O:O,O2188,E:E)</f>
        <v>37463</v>
      </c>
      <c r="T2188" t="str">
        <f t="shared" si="173"/>
        <v>games</v>
      </c>
      <c r="U2188" t="str">
        <f t="shared" si="174"/>
        <v>tabletop games</v>
      </c>
    </row>
    <row r="2189" spans="1:21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tr">
        <f t="shared" si="170"/>
        <v>successful</v>
      </c>
      <c r="G2189" s="4" t="s">
        <v>8219</v>
      </c>
      <c r="H2189" s="4" t="s">
        <v>8224</v>
      </c>
      <c r="I2189" s="4" t="s">
        <v>8246</v>
      </c>
      <c r="J2189" s="4">
        <v>1428033540</v>
      </c>
      <c r="K2189" s="13">
        <f t="shared" si="171"/>
        <v>42096.999305555561</v>
      </c>
      <c r="L2189" s="4">
        <v>1425531666</v>
      </c>
      <c r="M2189" s="13">
        <f t="shared" si="172"/>
        <v>42068.042430555557</v>
      </c>
      <c r="N2189" s="4" t="b">
        <v>1</v>
      </c>
      <c r="O2189" s="4">
        <v>3562</v>
      </c>
      <c r="P2189" s="4" t="b">
        <v>1</v>
      </c>
      <c r="Q2189" s="4" t="s">
        <v>8297</v>
      </c>
      <c r="R2189" s="17">
        <f>E2189/D2189*100</f>
        <v>1014.6425</v>
      </c>
      <c r="S2189">
        <f>AVERAGEIF(O:O,O2189,E:E)</f>
        <v>202928.5</v>
      </c>
      <c r="T2189" t="str">
        <f t="shared" si="173"/>
        <v>games</v>
      </c>
      <c r="U2189" t="str">
        <f t="shared" si="174"/>
        <v>tabletop games</v>
      </c>
    </row>
    <row r="2190" spans="1:21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tr">
        <f t="shared" si="170"/>
        <v>successful</v>
      </c>
      <c r="G2190" s="4" t="s">
        <v>8219</v>
      </c>
      <c r="H2190" s="4" t="s">
        <v>8226</v>
      </c>
      <c r="I2190" s="4" t="s">
        <v>8248</v>
      </c>
      <c r="J2190" s="4">
        <v>1477414800</v>
      </c>
      <c r="K2190" s="13">
        <f t="shared" si="171"/>
        <v>42668.541666666664</v>
      </c>
      <c r="L2190" s="4">
        <v>1474380241</v>
      </c>
      <c r="M2190" s="13">
        <f t="shared" si="172"/>
        <v>42633.419456018521</v>
      </c>
      <c r="N2190" s="4" t="b">
        <v>0</v>
      </c>
      <c r="O2190" s="4">
        <v>514</v>
      </c>
      <c r="P2190" s="4" t="b">
        <v>1</v>
      </c>
      <c r="Q2190" s="4" t="s">
        <v>8297</v>
      </c>
      <c r="R2190" s="17">
        <f>E2190/D2190*100</f>
        <v>412.17692027666544</v>
      </c>
      <c r="S2190">
        <f>AVERAGEIF(O:O,O2190,E:E)</f>
        <v>22645</v>
      </c>
      <c r="T2190" t="str">
        <f t="shared" si="173"/>
        <v>games</v>
      </c>
      <c r="U2190" t="str">
        <f t="shared" si="174"/>
        <v>tabletop games</v>
      </c>
    </row>
    <row r="2191" spans="1:21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tr">
        <f t="shared" si="170"/>
        <v>successful</v>
      </c>
      <c r="G2191" s="4" t="s">
        <v>8219</v>
      </c>
      <c r="H2191" s="4" t="s">
        <v>8225</v>
      </c>
      <c r="I2191" s="4" t="s">
        <v>8247</v>
      </c>
      <c r="J2191" s="4">
        <v>1461276000</v>
      </c>
      <c r="K2191" s="13">
        <f t="shared" si="171"/>
        <v>42481.750000000007</v>
      </c>
      <c r="L2191" s="4">
        <v>1460055300</v>
      </c>
      <c r="M2191" s="13">
        <f t="shared" si="172"/>
        <v>42467.621527777781</v>
      </c>
      <c r="N2191" s="4" t="b">
        <v>0</v>
      </c>
      <c r="O2191" s="4">
        <v>88</v>
      </c>
      <c r="P2191" s="4" t="b">
        <v>1</v>
      </c>
      <c r="Q2191" s="4" t="s">
        <v>8297</v>
      </c>
      <c r="R2191" s="17">
        <f>E2191/D2191*100</f>
        <v>503.25</v>
      </c>
      <c r="S2191">
        <f>AVERAGEIF(O:O,O2191,E:E)</f>
        <v>5830.295000000001</v>
      </c>
      <c r="T2191" t="str">
        <f t="shared" si="173"/>
        <v>games</v>
      </c>
      <c r="U2191" t="str">
        <f t="shared" si="174"/>
        <v>tabletop games</v>
      </c>
    </row>
    <row r="2192" spans="1:21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tr">
        <f t="shared" si="170"/>
        <v>successful</v>
      </c>
      <c r="G2192" s="4" t="s">
        <v>8219</v>
      </c>
      <c r="H2192" s="4" t="s">
        <v>8224</v>
      </c>
      <c r="I2192" s="4" t="s">
        <v>8246</v>
      </c>
      <c r="J2192" s="4">
        <v>1458716340</v>
      </c>
      <c r="K2192" s="13">
        <f t="shared" si="171"/>
        <v>42452.124305555561</v>
      </c>
      <c r="L2192" s="4">
        <v>1455721204</v>
      </c>
      <c r="M2192" s="13">
        <f t="shared" si="172"/>
        <v>42417.458379629628</v>
      </c>
      <c r="N2192" s="4" t="b">
        <v>0</v>
      </c>
      <c r="O2192" s="4">
        <v>537</v>
      </c>
      <c r="P2192" s="4" t="b">
        <v>1</v>
      </c>
      <c r="Q2192" s="4" t="s">
        <v>8297</v>
      </c>
      <c r="R2192" s="17">
        <f>E2192/D2192*100</f>
        <v>184.61052631578946</v>
      </c>
      <c r="S2192">
        <f>AVERAGEIF(O:O,O2192,E:E)</f>
        <v>30260.5</v>
      </c>
      <c r="T2192" t="str">
        <f t="shared" si="173"/>
        <v>games</v>
      </c>
      <c r="U2192" t="str">
        <f t="shared" si="174"/>
        <v>tabletop games</v>
      </c>
    </row>
    <row r="2193" spans="1:21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tr">
        <f t="shared" si="170"/>
        <v>successful</v>
      </c>
      <c r="G2193" s="4" t="s">
        <v>8219</v>
      </c>
      <c r="H2193" s="4" t="s">
        <v>8225</v>
      </c>
      <c r="I2193" s="4" t="s">
        <v>8247</v>
      </c>
      <c r="J2193" s="4">
        <v>1487102427</v>
      </c>
      <c r="K2193" s="13">
        <f t="shared" si="171"/>
        <v>42780.666979166672</v>
      </c>
      <c r="L2193" s="4">
        <v>1486065627</v>
      </c>
      <c r="M2193" s="13">
        <f t="shared" si="172"/>
        <v>42768.666979166672</v>
      </c>
      <c r="N2193" s="4" t="b">
        <v>0</v>
      </c>
      <c r="O2193" s="4">
        <v>25</v>
      </c>
      <c r="P2193" s="4" t="b">
        <v>1</v>
      </c>
      <c r="Q2193" s="4" t="s">
        <v>8297</v>
      </c>
      <c r="R2193" s="17">
        <f>E2193/D2193*100</f>
        <v>119.73333333333333</v>
      </c>
      <c r="S2193">
        <f>AVERAGEIF(O:O,O2193,E:E)</f>
        <v>1634.83275</v>
      </c>
      <c r="T2193" t="str">
        <f t="shared" si="173"/>
        <v>games</v>
      </c>
      <c r="U2193" t="str">
        <f t="shared" si="174"/>
        <v>tabletop games</v>
      </c>
    </row>
    <row r="2194" spans="1:21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tr">
        <f t="shared" si="170"/>
        <v>successful</v>
      </c>
      <c r="G2194" s="4" t="s">
        <v>8219</v>
      </c>
      <c r="H2194" s="4" t="s">
        <v>8225</v>
      </c>
      <c r="I2194" s="4" t="s">
        <v>8247</v>
      </c>
      <c r="J2194" s="4">
        <v>1481842800</v>
      </c>
      <c r="K2194" s="13">
        <f t="shared" si="171"/>
        <v>42719.791666666664</v>
      </c>
      <c r="L2194" s="4">
        <v>1479414344</v>
      </c>
      <c r="M2194" s="13">
        <f t="shared" si="172"/>
        <v>42691.684537037036</v>
      </c>
      <c r="N2194" s="4" t="b">
        <v>0</v>
      </c>
      <c r="O2194" s="4">
        <v>3238</v>
      </c>
      <c r="P2194" s="4" t="b">
        <v>1</v>
      </c>
      <c r="Q2194" s="4" t="s">
        <v>8297</v>
      </c>
      <c r="R2194" s="17">
        <f>E2194/D2194*100</f>
        <v>1081.2401666666667</v>
      </c>
      <c r="S2194">
        <f>AVERAGEIF(O:O,O2194,E:E)</f>
        <v>129748.82</v>
      </c>
      <c r="T2194" t="str">
        <f t="shared" si="173"/>
        <v>games</v>
      </c>
      <c r="U2194" t="str">
        <f t="shared" si="174"/>
        <v>tabletop games</v>
      </c>
    </row>
    <row r="2195" spans="1:21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tr">
        <f t="shared" si="170"/>
        <v>successful</v>
      </c>
      <c r="G2195" s="4" t="s">
        <v>8219</v>
      </c>
      <c r="H2195" s="4" t="s">
        <v>8224</v>
      </c>
      <c r="I2195" s="4" t="s">
        <v>8246</v>
      </c>
      <c r="J2195" s="4">
        <v>1479704340</v>
      </c>
      <c r="K2195" s="13">
        <f t="shared" si="171"/>
        <v>42695.040972222225</v>
      </c>
      <c r="L2195" s="4">
        <v>1477043072</v>
      </c>
      <c r="M2195" s="13">
        <f t="shared" si="172"/>
        <v>42664.239259259259</v>
      </c>
      <c r="N2195" s="4" t="b">
        <v>0</v>
      </c>
      <c r="O2195" s="4">
        <v>897</v>
      </c>
      <c r="P2195" s="4" t="b">
        <v>1</v>
      </c>
      <c r="Q2195" s="4" t="s">
        <v>8297</v>
      </c>
      <c r="R2195" s="17">
        <f>E2195/D2195*100</f>
        <v>452.37333333333333</v>
      </c>
      <c r="S2195">
        <f>AVERAGEIF(O:O,O2195,E:E)</f>
        <v>67856</v>
      </c>
      <c r="T2195" t="str">
        <f t="shared" si="173"/>
        <v>games</v>
      </c>
      <c r="U2195" t="str">
        <f t="shared" si="174"/>
        <v>tabletop games</v>
      </c>
    </row>
    <row r="2196" spans="1:21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tr">
        <f t="shared" si="170"/>
        <v>successful</v>
      </c>
      <c r="G2196" s="4" t="s">
        <v>8219</v>
      </c>
      <c r="H2196" s="4" t="s">
        <v>8224</v>
      </c>
      <c r="I2196" s="4" t="s">
        <v>8246</v>
      </c>
      <c r="J2196" s="4">
        <v>1459012290</v>
      </c>
      <c r="K2196" s="13">
        <f t="shared" si="171"/>
        <v>42455.54965277778</v>
      </c>
      <c r="L2196" s="4">
        <v>1456423890</v>
      </c>
      <c r="M2196" s="13">
        <f t="shared" si="172"/>
        <v>42425.591319444451</v>
      </c>
      <c r="N2196" s="4" t="b">
        <v>0</v>
      </c>
      <c r="O2196" s="4">
        <v>878</v>
      </c>
      <c r="P2196" s="4" t="b">
        <v>1</v>
      </c>
      <c r="Q2196" s="4" t="s">
        <v>8297</v>
      </c>
      <c r="R2196" s="17">
        <f>E2196/D2196*100</f>
        <v>537.37</v>
      </c>
      <c r="S2196">
        <f>AVERAGEIF(O:O,O2196,E:E)</f>
        <v>53737</v>
      </c>
      <c r="T2196" t="str">
        <f t="shared" si="173"/>
        <v>games</v>
      </c>
      <c r="U2196" t="str">
        <f t="shared" si="174"/>
        <v>tabletop games</v>
      </c>
    </row>
    <row r="2197" spans="1:21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tr">
        <f t="shared" si="170"/>
        <v>successful</v>
      </c>
      <c r="G2197" s="4" t="s">
        <v>8219</v>
      </c>
      <c r="H2197" s="4" t="s">
        <v>8224</v>
      </c>
      <c r="I2197" s="4" t="s">
        <v>8246</v>
      </c>
      <c r="J2197" s="4">
        <v>1439317900</v>
      </c>
      <c r="K2197" s="13">
        <f t="shared" si="171"/>
        <v>42227.60532407408</v>
      </c>
      <c r="L2197" s="4">
        <v>1436725900</v>
      </c>
      <c r="M2197" s="13">
        <f t="shared" si="172"/>
        <v>42197.60532407408</v>
      </c>
      <c r="N2197" s="4" t="b">
        <v>0</v>
      </c>
      <c r="O2197" s="4">
        <v>115</v>
      </c>
      <c r="P2197" s="4" t="b">
        <v>1</v>
      </c>
      <c r="Q2197" s="4" t="s">
        <v>8297</v>
      </c>
      <c r="R2197" s="17">
        <f>E2197/D2197*100</f>
        <v>120.32608695652173</v>
      </c>
      <c r="S2197">
        <f>AVERAGEIF(O:O,O2197,E:E)</f>
        <v>9626.2959999999985</v>
      </c>
      <c r="T2197" t="str">
        <f t="shared" si="173"/>
        <v>games</v>
      </c>
      <c r="U2197" t="str">
        <f t="shared" si="174"/>
        <v>tabletop games</v>
      </c>
    </row>
    <row r="2198" spans="1:21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tr">
        <f t="shared" si="170"/>
        <v>successful</v>
      </c>
      <c r="G2198" s="4" t="s">
        <v>8219</v>
      </c>
      <c r="H2198" s="4" t="s">
        <v>8224</v>
      </c>
      <c r="I2198" s="4" t="s">
        <v>8246</v>
      </c>
      <c r="J2198" s="4">
        <v>1480662000</v>
      </c>
      <c r="K2198" s="13">
        <f t="shared" si="171"/>
        <v>42706.125000000007</v>
      </c>
      <c r="L2198" s="4">
        <v>1478000502</v>
      </c>
      <c r="M2198" s="13">
        <f t="shared" si="172"/>
        <v>42675.320625</v>
      </c>
      <c r="N2198" s="4" t="b">
        <v>0</v>
      </c>
      <c r="O2198" s="4">
        <v>234</v>
      </c>
      <c r="P2198" s="4" t="b">
        <v>1</v>
      </c>
      <c r="Q2198" s="4" t="s">
        <v>8297</v>
      </c>
      <c r="R2198" s="17">
        <f>E2198/D2198*100</f>
        <v>113.83571428571429</v>
      </c>
      <c r="S2198">
        <f>AVERAGEIF(O:O,O2198,E:E)</f>
        <v>12048.5</v>
      </c>
      <c r="T2198" t="str">
        <f t="shared" si="173"/>
        <v>games</v>
      </c>
      <c r="U2198" t="str">
        <f t="shared" si="174"/>
        <v>tabletop games</v>
      </c>
    </row>
    <row r="2199" spans="1:21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tr">
        <f t="shared" si="170"/>
        <v>successful</v>
      </c>
      <c r="G2199" s="4" t="s">
        <v>8219</v>
      </c>
      <c r="H2199" s="4" t="s">
        <v>8224</v>
      </c>
      <c r="I2199" s="4" t="s">
        <v>8246</v>
      </c>
      <c r="J2199" s="4">
        <v>1425132059</v>
      </c>
      <c r="K2199" s="13">
        <f t="shared" si="171"/>
        <v>42063.417349537041</v>
      </c>
      <c r="L2199" s="4">
        <v>1422540059</v>
      </c>
      <c r="M2199" s="13">
        <f t="shared" si="172"/>
        <v>42033.417349537041</v>
      </c>
      <c r="N2199" s="4" t="b">
        <v>0</v>
      </c>
      <c r="O2199" s="4">
        <v>4330</v>
      </c>
      <c r="P2199" s="4" t="b">
        <v>1</v>
      </c>
      <c r="Q2199" s="4" t="s">
        <v>8297</v>
      </c>
      <c r="R2199" s="17">
        <f>E2199/D2199*100</f>
        <v>951.03109999999992</v>
      </c>
      <c r="S2199">
        <f>AVERAGEIF(O:O,O2199,E:E)</f>
        <v>285309.33</v>
      </c>
      <c r="T2199" t="str">
        <f t="shared" si="173"/>
        <v>games</v>
      </c>
      <c r="U2199" t="str">
        <f t="shared" si="174"/>
        <v>tabletop games</v>
      </c>
    </row>
    <row r="2200" spans="1:21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tr">
        <f t="shared" si="170"/>
        <v>successful</v>
      </c>
      <c r="G2200" s="4" t="s">
        <v>8219</v>
      </c>
      <c r="H2200" s="4" t="s">
        <v>8224</v>
      </c>
      <c r="I2200" s="4" t="s">
        <v>8246</v>
      </c>
      <c r="J2200" s="4">
        <v>1447507200</v>
      </c>
      <c r="K2200" s="13">
        <f t="shared" si="171"/>
        <v>42322.388888888891</v>
      </c>
      <c r="L2200" s="4">
        <v>1444911600</v>
      </c>
      <c r="M2200" s="13">
        <f t="shared" si="172"/>
        <v>42292.347222222226</v>
      </c>
      <c r="N2200" s="4" t="b">
        <v>0</v>
      </c>
      <c r="O2200" s="4">
        <v>651</v>
      </c>
      <c r="P2200" s="4" t="b">
        <v>1</v>
      </c>
      <c r="Q2200" s="4" t="s">
        <v>8297</v>
      </c>
      <c r="R2200" s="17">
        <f>E2200/D2200*100</f>
        <v>132.89249999999998</v>
      </c>
      <c r="S2200">
        <f>AVERAGEIF(O:O,O2200,E:E)</f>
        <v>53157</v>
      </c>
      <c r="T2200" t="str">
        <f t="shared" si="173"/>
        <v>games</v>
      </c>
      <c r="U2200" t="str">
        <f t="shared" si="174"/>
        <v>tabletop games</v>
      </c>
    </row>
    <row r="2201" spans="1:21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tr">
        <f t="shared" si="170"/>
        <v>successful</v>
      </c>
      <c r="G2201" s="4" t="s">
        <v>8219</v>
      </c>
      <c r="H2201" s="4" t="s">
        <v>8241</v>
      </c>
      <c r="I2201" s="4" t="s">
        <v>8249</v>
      </c>
      <c r="J2201" s="4">
        <v>1444903198</v>
      </c>
      <c r="K2201" s="13">
        <f t="shared" si="171"/>
        <v>42292.249976851854</v>
      </c>
      <c r="L2201" s="4">
        <v>1442311198</v>
      </c>
      <c r="M2201" s="13">
        <f t="shared" si="172"/>
        <v>42262.249976851854</v>
      </c>
      <c r="N2201" s="4" t="b">
        <v>1</v>
      </c>
      <c r="O2201" s="4">
        <v>251</v>
      </c>
      <c r="P2201" s="4" t="b">
        <v>1</v>
      </c>
      <c r="Q2201" s="4" t="s">
        <v>8297</v>
      </c>
      <c r="R2201" s="17">
        <f>E2201/D2201*100</f>
        <v>146.97777777777779</v>
      </c>
      <c r="S2201">
        <f>AVERAGEIF(O:O,O2201,E:E)</f>
        <v>18282.016666666666</v>
      </c>
      <c r="T2201" t="str">
        <f t="shared" si="173"/>
        <v>games</v>
      </c>
      <c r="U2201" t="str">
        <f t="shared" si="174"/>
        <v>tabletop games</v>
      </c>
    </row>
    <row r="2202" spans="1:21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tr">
        <f t="shared" si="170"/>
        <v>successful</v>
      </c>
      <c r="G2202" s="4" t="s">
        <v>8219</v>
      </c>
      <c r="H2202" s="4" t="s">
        <v>8225</v>
      </c>
      <c r="I2202" s="4" t="s">
        <v>8247</v>
      </c>
      <c r="J2202" s="4">
        <v>1436151600</v>
      </c>
      <c r="K2202" s="13">
        <f t="shared" si="171"/>
        <v>42190.958333333336</v>
      </c>
      <c r="L2202" s="4">
        <v>1433775668</v>
      </c>
      <c r="M2202" s="13">
        <f t="shared" si="172"/>
        <v>42163.459120370368</v>
      </c>
      <c r="N2202" s="4" t="b">
        <v>0</v>
      </c>
      <c r="O2202" s="4">
        <v>263</v>
      </c>
      <c r="P2202" s="4" t="b">
        <v>1</v>
      </c>
      <c r="Q2202" s="4" t="s">
        <v>8297</v>
      </c>
      <c r="R2202" s="17">
        <f>E2202/D2202*100</f>
        <v>542.15</v>
      </c>
      <c r="S2202">
        <f>AVERAGEIF(O:O,O2202,E:E)</f>
        <v>37071.268000000004</v>
      </c>
      <c r="T2202" t="str">
        <f t="shared" si="173"/>
        <v>games</v>
      </c>
      <c r="U2202" t="str">
        <f t="shared" si="174"/>
        <v>tabletop games</v>
      </c>
    </row>
    <row r="2203" spans="1:21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tr">
        <f t="shared" si="170"/>
        <v>successful</v>
      </c>
      <c r="G2203" s="4" t="s">
        <v>8219</v>
      </c>
      <c r="H2203" s="4" t="s">
        <v>8225</v>
      </c>
      <c r="I2203" s="4" t="s">
        <v>8247</v>
      </c>
      <c r="J2203" s="4">
        <v>1358367565</v>
      </c>
      <c r="K2203" s="13">
        <f t="shared" si="171"/>
        <v>41290.680150462969</v>
      </c>
      <c r="L2203" s="4">
        <v>1357157965</v>
      </c>
      <c r="M2203" s="13">
        <f t="shared" si="172"/>
        <v>41276.680150462969</v>
      </c>
      <c r="N2203" s="4" t="b">
        <v>0</v>
      </c>
      <c r="O2203" s="4">
        <v>28</v>
      </c>
      <c r="P2203" s="4" t="b">
        <v>1</v>
      </c>
      <c r="Q2203" s="4" t="s">
        <v>8280</v>
      </c>
      <c r="R2203" s="17">
        <f>E2203/D2203*100</f>
        <v>382.71818181818185</v>
      </c>
      <c r="S2203">
        <f>AVERAGEIF(O:O,O2203,E:E)</f>
        <v>3472.1178947368426</v>
      </c>
      <c r="T2203" t="str">
        <f t="shared" si="173"/>
        <v>music</v>
      </c>
      <c r="U2203" t="str">
        <f t="shared" si="174"/>
        <v>electronic music</v>
      </c>
    </row>
    <row r="2204" spans="1:21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tr">
        <f t="shared" si="170"/>
        <v>successful</v>
      </c>
      <c r="G2204" s="4" t="s">
        <v>8219</v>
      </c>
      <c r="H2204" s="4" t="s">
        <v>8224</v>
      </c>
      <c r="I2204" s="4" t="s">
        <v>8246</v>
      </c>
      <c r="J2204" s="4">
        <v>1351801368</v>
      </c>
      <c r="K2204" s="13">
        <f t="shared" si="171"/>
        <v>41214.682500000003</v>
      </c>
      <c r="L2204" s="4">
        <v>1349209368</v>
      </c>
      <c r="M2204" s="13">
        <f t="shared" si="172"/>
        <v>41184.682500000003</v>
      </c>
      <c r="N2204" s="4" t="b">
        <v>0</v>
      </c>
      <c r="O2204" s="4">
        <v>721</v>
      </c>
      <c r="P2204" s="4" t="b">
        <v>1</v>
      </c>
      <c r="Q2204" s="4" t="s">
        <v>8280</v>
      </c>
      <c r="R2204" s="17">
        <f>E2204/D2204*100</f>
        <v>704.18124999999998</v>
      </c>
      <c r="S2204">
        <f>AVERAGEIF(O:O,O2204,E:E)</f>
        <v>28167.25</v>
      </c>
      <c r="T2204" t="str">
        <f t="shared" si="173"/>
        <v>music</v>
      </c>
      <c r="U2204" t="str">
        <f t="shared" si="174"/>
        <v>electronic music</v>
      </c>
    </row>
    <row r="2205" spans="1:21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tr">
        <f t="shared" si="170"/>
        <v>successful</v>
      </c>
      <c r="G2205" s="4" t="s">
        <v>8219</v>
      </c>
      <c r="H2205" s="4" t="s">
        <v>8229</v>
      </c>
      <c r="I2205" s="4" t="s">
        <v>8251</v>
      </c>
      <c r="J2205" s="4">
        <v>1443127082</v>
      </c>
      <c r="K2205" s="13">
        <f t="shared" si="171"/>
        <v>42271.693078703705</v>
      </c>
      <c r="L2205" s="4">
        <v>1440535082</v>
      </c>
      <c r="M2205" s="13">
        <f t="shared" si="172"/>
        <v>42241.693078703705</v>
      </c>
      <c r="N2205" s="4" t="b">
        <v>0</v>
      </c>
      <c r="O2205" s="4">
        <v>50</v>
      </c>
      <c r="P2205" s="4" t="b">
        <v>1</v>
      </c>
      <c r="Q2205" s="4" t="s">
        <v>8280</v>
      </c>
      <c r="R2205" s="17">
        <f>E2205/D2205*100</f>
        <v>109.55</v>
      </c>
      <c r="S2205">
        <f>AVERAGEIF(O:O,O2205,E:E)</f>
        <v>3773.9390909090912</v>
      </c>
      <c r="T2205" t="str">
        <f t="shared" si="173"/>
        <v>music</v>
      </c>
      <c r="U2205" t="str">
        <f t="shared" si="174"/>
        <v>electronic music</v>
      </c>
    </row>
    <row r="2206" spans="1:21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tr">
        <f t="shared" si="170"/>
        <v>successful</v>
      </c>
      <c r="G2206" s="4" t="s">
        <v>8219</v>
      </c>
      <c r="H2206" s="4" t="s">
        <v>8224</v>
      </c>
      <c r="I2206" s="4" t="s">
        <v>8246</v>
      </c>
      <c r="J2206" s="4">
        <v>1362814119</v>
      </c>
      <c r="K2206" s="13">
        <f t="shared" si="171"/>
        <v>41342.144895833335</v>
      </c>
      <c r="L2206" s="4">
        <v>1360222119</v>
      </c>
      <c r="M2206" s="13">
        <f t="shared" si="172"/>
        <v>41312.144895833335</v>
      </c>
      <c r="N2206" s="4" t="b">
        <v>0</v>
      </c>
      <c r="O2206" s="4">
        <v>73</v>
      </c>
      <c r="P2206" s="4" t="b">
        <v>1</v>
      </c>
      <c r="Q2206" s="4" t="s">
        <v>8280</v>
      </c>
      <c r="R2206" s="17">
        <f>E2206/D2206*100</f>
        <v>132.86666666666667</v>
      </c>
      <c r="S2206">
        <f>AVERAGEIF(O:O,O2206,E:E)</f>
        <v>11824.792307692307</v>
      </c>
      <c r="T2206" t="str">
        <f t="shared" si="173"/>
        <v>music</v>
      </c>
      <c r="U2206" t="str">
        <f t="shared" si="174"/>
        <v>electronic music</v>
      </c>
    </row>
    <row r="2207" spans="1:21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tr">
        <f t="shared" si="170"/>
        <v>successful</v>
      </c>
      <c r="G2207" s="4" t="s">
        <v>8219</v>
      </c>
      <c r="H2207" s="4" t="s">
        <v>8224</v>
      </c>
      <c r="I2207" s="4" t="s">
        <v>8246</v>
      </c>
      <c r="J2207" s="4">
        <v>1338579789</v>
      </c>
      <c r="K2207" s="13">
        <f t="shared" si="171"/>
        <v>41061.654965277776</v>
      </c>
      <c r="L2207" s="4">
        <v>1335987789</v>
      </c>
      <c r="M2207" s="13">
        <f t="shared" si="172"/>
        <v>41031.654965277776</v>
      </c>
      <c r="N2207" s="4" t="b">
        <v>0</v>
      </c>
      <c r="O2207" s="4">
        <v>27</v>
      </c>
      <c r="P2207" s="4" t="b">
        <v>1</v>
      </c>
      <c r="Q2207" s="4" t="s">
        <v>8280</v>
      </c>
      <c r="R2207" s="17">
        <f>E2207/D2207*100</f>
        <v>152</v>
      </c>
      <c r="S2207">
        <f>AVERAGEIF(O:O,O2207,E:E)</f>
        <v>3204.2722222222224</v>
      </c>
      <c r="T2207" t="str">
        <f t="shared" si="173"/>
        <v>music</v>
      </c>
      <c r="U2207" t="str">
        <f t="shared" si="174"/>
        <v>electronic music</v>
      </c>
    </row>
    <row r="2208" spans="1:21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tr">
        <f t="shared" si="170"/>
        <v>successful</v>
      </c>
      <c r="G2208" s="4" t="s">
        <v>8219</v>
      </c>
      <c r="H2208" s="4" t="s">
        <v>8224</v>
      </c>
      <c r="I2208" s="4" t="s">
        <v>8246</v>
      </c>
      <c r="J2208" s="4">
        <v>1334556624</v>
      </c>
      <c r="K2208" s="13">
        <f t="shared" si="171"/>
        <v>41015.090555555558</v>
      </c>
      <c r="L2208" s="4">
        <v>1333001424</v>
      </c>
      <c r="M2208" s="13">
        <f t="shared" si="172"/>
        <v>40997.090555555558</v>
      </c>
      <c r="N2208" s="4" t="b">
        <v>0</v>
      </c>
      <c r="O2208" s="4">
        <v>34</v>
      </c>
      <c r="P2208" s="4" t="b">
        <v>1</v>
      </c>
      <c r="Q2208" s="4" t="s">
        <v>8280</v>
      </c>
      <c r="R2208" s="17">
        <f>E2208/D2208*100</f>
        <v>102.72727272727273</v>
      </c>
      <c r="S2208">
        <f>AVERAGEIF(O:O,O2208,E:E)</f>
        <v>3216.0669696969699</v>
      </c>
      <c r="T2208" t="str">
        <f t="shared" si="173"/>
        <v>music</v>
      </c>
      <c r="U2208" t="str">
        <f t="shared" si="174"/>
        <v>electronic music</v>
      </c>
    </row>
    <row r="2209" spans="1:21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tr">
        <f t="shared" si="170"/>
        <v>successful</v>
      </c>
      <c r="G2209" s="4" t="s">
        <v>8219</v>
      </c>
      <c r="H2209" s="4" t="s">
        <v>8224</v>
      </c>
      <c r="I2209" s="4" t="s">
        <v>8246</v>
      </c>
      <c r="J2209" s="4">
        <v>1384580373</v>
      </c>
      <c r="K2209" s="13">
        <f t="shared" si="171"/>
        <v>41594.069131944445</v>
      </c>
      <c r="L2209" s="4">
        <v>1381984773</v>
      </c>
      <c r="M2209" s="13">
        <f t="shared" si="172"/>
        <v>41564.027465277781</v>
      </c>
      <c r="N2209" s="4" t="b">
        <v>0</v>
      </c>
      <c r="O2209" s="4">
        <v>7</v>
      </c>
      <c r="P2209" s="4" t="b">
        <v>1</v>
      </c>
      <c r="Q2209" s="4" t="s">
        <v>8280</v>
      </c>
      <c r="R2209" s="17">
        <f>E2209/D2209*100</f>
        <v>100</v>
      </c>
      <c r="S2209">
        <f>AVERAGEIF(O:O,O2209,E:E)</f>
        <v>705.95522388059703</v>
      </c>
      <c r="T2209" t="str">
        <f t="shared" si="173"/>
        <v>music</v>
      </c>
      <c r="U2209" t="str">
        <f t="shared" si="174"/>
        <v>electronic music</v>
      </c>
    </row>
    <row r="2210" spans="1:21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tr">
        <f t="shared" si="170"/>
        <v>successful</v>
      </c>
      <c r="G2210" s="4" t="s">
        <v>8219</v>
      </c>
      <c r="H2210" s="4" t="s">
        <v>8224</v>
      </c>
      <c r="I2210" s="4" t="s">
        <v>8246</v>
      </c>
      <c r="J2210" s="4">
        <v>1333771200</v>
      </c>
      <c r="K2210" s="13">
        <f t="shared" si="171"/>
        <v>41006</v>
      </c>
      <c r="L2210" s="4">
        <v>1328649026</v>
      </c>
      <c r="M2210" s="13">
        <f t="shared" si="172"/>
        <v>40946.715578703705</v>
      </c>
      <c r="N2210" s="4" t="b">
        <v>0</v>
      </c>
      <c r="O2210" s="4">
        <v>24</v>
      </c>
      <c r="P2210" s="4" t="b">
        <v>1</v>
      </c>
      <c r="Q2210" s="4" t="s">
        <v>8280</v>
      </c>
      <c r="R2210" s="17">
        <f>E2210/D2210*100</f>
        <v>101.6</v>
      </c>
      <c r="S2210">
        <f>AVERAGEIF(O:O,O2210,E:E)</f>
        <v>1764.2944117647057</v>
      </c>
      <c r="T2210" t="str">
        <f t="shared" si="173"/>
        <v>music</v>
      </c>
      <c r="U2210" t="str">
        <f t="shared" si="174"/>
        <v>electronic music</v>
      </c>
    </row>
    <row r="2211" spans="1:21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tr">
        <f t="shared" si="170"/>
        <v>successful</v>
      </c>
      <c r="G2211" s="4" t="s">
        <v>8219</v>
      </c>
      <c r="H2211" s="4" t="s">
        <v>8225</v>
      </c>
      <c r="I2211" s="4" t="s">
        <v>8247</v>
      </c>
      <c r="J2211" s="4">
        <v>1397516400</v>
      </c>
      <c r="K2211" s="13">
        <f t="shared" si="171"/>
        <v>41743.791666666672</v>
      </c>
      <c r="L2211" s="4">
        <v>1396524644</v>
      </c>
      <c r="M2211" s="13">
        <f t="shared" si="172"/>
        <v>41732.313009259262</v>
      </c>
      <c r="N2211" s="4" t="b">
        <v>0</v>
      </c>
      <c r="O2211" s="4">
        <v>15</v>
      </c>
      <c r="P2211" s="4" t="b">
        <v>1</v>
      </c>
      <c r="Q2211" s="4" t="s">
        <v>8280</v>
      </c>
      <c r="R2211" s="17">
        <f>E2211/D2211*100</f>
        <v>150.80000000000001</v>
      </c>
      <c r="S2211">
        <f>AVERAGEIF(O:O,O2211,E:E)</f>
        <v>2424.782608695652</v>
      </c>
      <c r="T2211" t="str">
        <f t="shared" si="173"/>
        <v>music</v>
      </c>
      <c r="U2211" t="str">
        <f t="shared" si="174"/>
        <v>electronic music</v>
      </c>
    </row>
    <row r="2212" spans="1:21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tr">
        <f t="shared" si="170"/>
        <v>successful</v>
      </c>
      <c r="G2212" s="4" t="s">
        <v>8219</v>
      </c>
      <c r="H2212" s="4" t="s">
        <v>8224</v>
      </c>
      <c r="I2212" s="4" t="s">
        <v>8246</v>
      </c>
      <c r="J2212" s="4">
        <v>1334424960</v>
      </c>
      <c r="K2212" s="13">
        <f t="shared" si="171"/>
        <v>41013.566666666666</v>
      </c>
      <c r="L2212" s="4">
        <v>1329442510</v>
      </c>
      <c r="M2212" s="13">
        <f t="shared" si="172"/>
        <v>40955.899421296301</v>
      </c>
      <c r="N2212" s="4" t="b">
        <v>0</v>
      </c>
      <c r="O2212" s="4">
        <v>72</v>
      </c>
      <c r="P2212" s="4" t="b">
        <v>1</v>
      </c>
      <c r="Q2212" s="4" t="s">
        <v>8280</v>
      </c>
      <c r="R2212" s="17">
        <f>E2212/D2212*100</f>
        <v>111.425</v>
      </c>
      <c r="S2212">
        <f>AVERAGEIF(O:O,O2212,E:E)</f>
        <v>5956.7993333333325</v>
      </c>
      <c r="T2212" t="str">
        <f t="shared" si="173"/>
        <v>music</v>
      </c>
      <c r="U2212" t="str">
        <f t="shared" si="174"/>
        <v>electronic music</v>
      </c>
    </row>
    <row r="2213" spans="1:21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tr">
        <f t="shared" si="170"/>
        <v>successful</v>
      </c>
      <c r="G2213" s="4" t="s">
        <v>8219</v>
      </c>
      <c r="H2213" s="4" t="s">
        <v>8224</v>
      </c>
      <c r="I2213" s="4" t="s">
        <v>8246</v>
      </c>
      <c r="J2213" s="4">
        <v>1397113140</v>
      </c>
      <c r="K2213" s="13">
        <f t="shared" si="171"/>
        <v>41739.124305555561</v>
      </c>
      <c r="L2213" s="4">
        <v>1395168625</v>
      </c>
      <c r="M2213" s="13">
        <f t="shared" si="172"/>
        <v>41716.618344907409</v>
      </c>
      <c r="N2213" s="4" t="b">
        <v>0</v>
      </c>
      <c r="O2213" s="4">
        <v>120</v>
      </c>
      <c r="P2213" s="4" t="b">
        <v>1</v>
      </c>
      <c r="Q2213" s="4" t="s">
        <v>8280</v>
      </c>
      <c r="R2213" s="17">
        <f>E2213/D2213*100</f>
        <v>195.6</v>
      </c>
      <c r="S2213">
        <f>AVERAGEIF(O:O,O2213,E:E)</f>
        <v>10427.011111111111</v>
      </c>
      <c r="T2213" t="str">
        <f t="shared" si="173"/>
        <v>music</v>
      </c>
      <c r="U2213" t="str">
        <f t="shared" si="174"/>
        <v>electronic music</v>
      </c>
    </row>
    <row r="2214" spans="1:21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tr">
        <f t="shared" si="170"/>
        <v>successful</v>
      </c>
      <c r="G2214" s="4" t="s">
        <v>8219</v>
      </c>
      <c r="H2214" s="4" t="s">
        <v>8224</v>
      </c>
      <c r="I2214" s="4" t="s">
        <v>8246</v>
      </c>
      <c r="J2214" s="4">
        <v>1383526800</v>
      </c>
      <c r="K2214" s="13">
        <f t="shared" si="171"/>
        <v>41581.875</v>
      </c>
      <c r="L2214" s="4">
        <v>1380650177</v>
      </c>
      <c r="M2214" s="13">
        <f t="shared" si="172"/>
        <v>41548.580752314818</v>
      </c>
      <c r="N2214" s="4" t="b">
        <v>0</v>
      </c>
      <c r="O2214" s="4">
        <v>123</v>
      </c>
      <c r="P2214" s="4" t="b">
        <v>1</v>
      </c>
      <c r="Q2214" s="4" t="s">
        <v>8280</v>
      </c>
      <c r="R2214" s="17">
        <f>E2214/D2214*100</f>
        <v>114.38333333333333</v>
      </c>
      <c r="S2214">
        <f>AVERAGEIF(O:O,O2214,E:E)</f>
        <v>23882.416666666668</v>
      </c>
      <c r="T2214" t="str">
        <f t="shared" si="173"/>
        <v>music</v>
      </c>
      <c r="U2214" t="str">
        <f t="shared" si="174"/>
        <v>electronic music</v>
      </c>
    </row>
    <row r="2215" spans="1:21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tr">
        <f t="shared" si="170"/>
        <v>successful</v>
      </c>
      <c r="G2215" s="4" t="s">
        <v>8219</v>
      </c>
      <c r="H2215" s="4" t="s">
        <v>8224</v>
      </c>
      <c r="I2215" s="4" t="s">
        <v>8246</v>
      </c>
      <c r="J2215" s="4">
        <v>1431719379</v>
      </c>
      <c r="K2215" s="13">
        <f t="shared" si="171"/>
        <v>42139.659479166665</v>
      </c>
      <c r="L2215" s="4">
        <v>1429127379</v>
      </c>
      <c r="M2215" s="13">
        <f t="shared" si="172"/>
        <v>42109.659479166665</v>
      </c>
      <c r="N2215" s="4" t="b">
        <v>0</v>
      </c>
      <c r="O2215" s="4">
        <v>1</v>
      </c>
      <c r="P2215" s="4" t="b">
        <v>1</v>
      </c>
      <c r="Q2215" s="4" t="s">
        <v>8280</v>
      </c>
      <c r="R2215" s="17">
        <f>E2215/D2215*100</f>
        <v>200</v>
      </c>
      <c r="S2215">
        <f>AVERAGEIF(O:O,O2215,E:E)</f>
        <v>50.223295454545458</v>
      </c>
      <c r="T2215" t="str">
        <f t="shared" si="173"/>
        <v>music</v>
      </c>
      <c r="U2215" t="str">
        <f t="shared" si="174"/>
        <v>electronic music</v>
      </c>
    </row>
    <row r="2216" spans="1:21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tr">
        <f t="shared" si="170"/>
        <v>successful</v>
      </c>
      <c r="G2216" s="4" t="s">
        <v>8219</v>
      </c>
      <c r="H2216" s="4" t="s">
        <v>8224</v>
      </c>
      <c r="I2216" s="4" t="s">
        <v>8246</v>
      </c>
      <c r="J2216" s="4">
        <v>1391713248</v>
      </c>
      <c r="K2216" s="13">
        <f t="shared" si="171"/>
        <v>41676.625555555562</v>
      </c>
      <c r="L2216" s="4">
        <v>1389121248</v>
      </c>
      <c r="M2216" s="13">
        <f t="shared" si="172"/>
        <v>41646.625555555562</v>
      </c>
      <c r="N2216" s="4" t="b">
        <v>0</v>
      </c>
      <c r="O2216" s="4">
        <v>24</v>
      </c>
      <c r="P2216" s="4" t="b">
        <v>1</v>
      </c>
      <c r="Q2216" s="4" t="s">
        <v>8280</v>
      </c>
      <c r="R2216" s="17">
        <f>E2216/D2216*100</f>
        <v>292.50166666666667</v>
      </c>
      <c r="S2216">
        <f>AVERAGEIF(O:O,O2216,E:E)</f>
        <v>1764.2944117647057</v>
      </c>
      <c r="T2216" t="str">
        <f t="shared" si="173"/>
        <v>music</v>
      </c>
      <c r="U2216" t="str">
        <f t="shared" si="174"/>
        <v>electronic music</v>
      </c>
    </row>
    <row r="2217" spans="1:21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tr">
        <f t="shared" si="170"/>
        <v>successful</v>
      </c>
      <c r="G2217" s="4" t="s">
        <v>8219</v>
      </c>
      <c r="H2217" s="4" t="s">
        <v>8224</v>
      </c>
      <c r="I2217" s="4" t="s">
        <v>8246</v>
      </c>
      <c r="J2217" s="4">
        <v>1331621940</v>
      </c>
      <c r="K2217" s="13">
        <f t="shared" si="171"/>
        <v>40981.124305555561</v>
      </c>
      <c r="L2217" s="4">
        <v>1329671572</v>
      </c>
      <c r="M2217" s="13">
        <f t="shared" si="172"/>
        <v>40958.550601851857</v>
      </c>
      <c r="N2217" s="4" t="b">
        <v>0</v>
      </c>
      <c r="O2217" s="4">
        <v>33</v>
      </c>
      <c r="P2217" s="4" t="b">
        <v>1</v>
      </c>
      <c r="Q2217" s="4" t="s">
        <v>8280</v>
      </c>
      <c r="R2217" s="17">
        <f>E2217/D2217*100</f>
        <v>156.36363636363637</v>
      </c>
      <c r="S2217">
        <f>AVERAGEIF(O:O,O2217,E:E)</f>
        <v>5887.1719354838715</v>
      </c>
      <c r="T2217" t="str">
        <f t="shared" si="173"/>
        <v>music</v>
      </c>
      <c r="U2217" t="str">
        <f t="shared" si="174"/>
        <v>electronic music</v>
      </c>
    </row>
    <row r="2218" spans="1:21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tr">
        <f t="shared" si="170"/>
        <v>successful</v>
      </c>
      <c r="G2218" s="4" t="s">
        <v>8219</v>
      </c>
      <c r="H2218" s="4" t="s">
        <v>8224</v>
      </c>
      <c r="I2218" s="4" t="s">
        <v>8246</v>
      </c>
      <c r="J2218" s="4">
        <v>1437674545</v>
      </c>
      <c r="K2218" s="13">
        <f t="shared" si="171"/>
        <v>42208.585011574083</v>
      </c>
      <c r="L2218" s="4">
        <v>1436464945</v>
      </c>
      <c r="M2218" s="13">
        <f t="shared" si="172"/>
        <v>42194.585011574083</v>
      </c>
      <c r="N2218" s="4" t="b">
        <v>0</v>
      </c>
      <c r="O2218" s="4">
        <v>14</v>
      </c>
      <c r="P2218" s="4" t="b">
        <v>1</v>
      </c>
      <c r="Q2218" s="4" t="s">
        <v>8280</v>
      </c>
      <c r="R2218" s="17">
        <f>E2218/D2218*100</f>
        <v>105.66666666666666</v>
      </c>
      <c r="S2218">
        <f>AVERAGEIF(O:O,O2218,E:E)</f>
        <v>1006.2454545454545</v>
      </c>
      <c r="T2218" t="str">
        <f t="shared" si="173"/>
        <v>music</v>
      </c>
      <c r="U2218" t="str">
        <f t="shared" si="174"/>
        <v>electronic music</v>
      </c>
    </row>
    <row r="2219" spans="1:21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tr">
        <f t="shared" si="170"/>
        <v>successful</v>
      </c>
      <c r="G2219" s="4" t="s">
        <v>8219</v>
      </c>
      <c r="H2219" s="4" t="s">
        <v>8224</v>
      </c>
      <c r="I2219" s="4" t="s">
        <v>8246</v>
      </c>
      <c r="J2219" s="4">
        <v>1446451200</v>
      </c>
      <c r="K2219" s="13">
        <f t="shared" si="171"/>
        <v>42310.166666666664</v>
      </c>
      <c r="L2219" s="4">
        <v>1445539113</v>
      </c>
      <c r="M2219" s="13">
        <f t="shared" si="172"/>
        <v>42299.61010416667</v>
      </c>
      <c r="N2219" s="4" t="b">
        <v>0</v>
      </c>
      <c r="O2219" s="4">
        <v>9</v>
      </c>
      <c r="P2219" s="4" t="b">
        <v>1</v>
      </c>
      <c r="Q2219" s="4" t="s">
        <v>8280</v>
      </c>
      <c r="R2219" s="17">
        <f>E2219/D2219*100</f>
        <v>101.19047619047619</v>
      </c>
      <c r="S2219">
        <f>AVERAGEIF(O:O,O2219,E:E)</f>
        <v>751.21245614035092</v>
      </c>
      <c r="T2219" t="str">
        <f t="shared" si="173"/>
        <v>music</v>
      </c>
      <c r="U2219" t="str">
        <f t="shared" si="174"/>
        <v>electronic music</v>
      </c>
    </row>
    <row r="2220" spans="1:21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tr">
        <f t="shared" si="170"/>
        <v>successful</v>
      </c>
      <c r="G2220" s="4" t="s">
        <v>8219</v>
      </c>
      <c r="H2220" s="4" t="s">
        <v>8224</v>
      </c>
      <c r="I2220" s="4" t="s">
        <v>8246</v>
      </c>
      <c r="J2220" s="4">
        <v>1346198400</v>
      </c>
      <c r="K2220" s="13">
        <f t="shared" si="171"/>
        <v>41149.833333333336</v>
      </c>
      <c r="L2220" s="4">
        <v>1344281383</v>
      </c>
      <c r="M2220" s="13">
        <f t="shared" si="172"/>
        <v>41127.645636574074</v>
      </c>
      <c r="N2220" s="4" t="b">
        <v>0</v>
      </c>
      <c r="O2220" s="4">
        <v>76</v>
      </c>
      <c r="P2220" s="4" t="b">
        <v>1</v>
      </c>
      <c r="Q2220" s="4" t="s">
        <v>8280</v>
      </c>
      <c r="R2220" s="17">
        <f>E2220/D2220*100</f>
        <v>122.833</v>
      </c>
      <c r="S2220">
        <f>AVERAGEIF(O:O,O2220,E:E)</f>
        <v>6833.6214285714286</v>
      </c>
      <c r="T2220" t="str">
        <f t="shared" si="173"/>
        <v>music</v>
      </c>
      <c r="U2220" t="str">
        <f t="shared" si="174"/>
        <v>electronic music</v>
      </c>
    </row>
    <row r="2221" spans="1:21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tr">
        <f t="shared" si="170"/>
        <v>successful</v>
      </c>
      <c r="G2221" s="4" t="s">
        <v>8219</v>
      </c>
      <c r="H2221" s="4" t="s">
        <v>8224</v>
      </c>
      <c r="I2221" s="4" t="s">
        <v>8246</v>
      </c>
      <c r="J2221" s="4">
        <v>1440004512</v>
      </c>
      <c r="K2221" s="13">
        <f t="shared" si="171"/>
        <v>42235.552222222228</v>
      </c>
      <c r="L2221" s="4">
        <v>1437412512</v>
      </c>
      <c r="M2221" s="13">
        <f t="shared" si="172"/>
        <v>42205.552222222228</v>
      </c>
      <c r="N2221" s="4" t="b">
        <v>0</v>
      </c>
      <c r="O2221" s="4">
        <v>19</v>
      </c>
      <c r="P2221" s="4" t="b">
        <v>1</v>
      </c>
      <c r="Q2221" s="4" t="s">
        <v>8280</v>
      </c>
      <c r="R2221" s="17">
        <f>E2221/D2221*100</f>
        <v>101.49999999999999</v>
      </c>
      <c r="S2221">
        <f>AVERAGEIF(O:O,O2221,E:E)</f>
        <v>2005.9729729729729</v>
      </c>
      <c r="T2221" t="str">
        <f t="shared" si="173"/>
        <v>music</v>
      </c>
      <c r="U2221" t="str">
        <f t="shared" si="174"/>
        <v>electronic music</v>
      </c>
    </row>
    <row r="2222" spans="1:21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tr">
        <f t="shared" si="170"/>
        <v>successful</v>
      </c>
      <c r="G2222" s="4" t="s">
        <v>8219</v>
      </c>
      <c r="H2222" s="4" t="s">
        <v>8224</v>
      </c>
      <c r="I2222" s="4" t="s">
        <v>8246</v>
      </c>
      <c r="J2222" s="4">
        <v>1374888436</v>
      </c>
      <c r="K2222" s="13">
        <f t="shared" si="171"/>
        <v>41481.893935185188</v>
      </c>
      <c r="L2222" s="4">
        <v>1372296436</v>
      </c>
      <c r="M2222" s="13">
        <f t="shared" si="172"/>
        <v>41451.893935185188</v>
      </c>
      <c r="N2222" s="4" t="b">
        <v>0</v>
      </c>
      <c r="O2222" s="4">
        <v>69</v>
      </c>
      <c r="P2222" s="4" t="b">
        <v>1</v>
      </c>
      <c r="Q2222" s="4" t="s">
        <v>8280</v>
      </c>
      <c r="R2222" s="17">
        <f>E2222/D2222*100</f>
        <v>101.14285714285714</v>
      </c>
      <c r="S2222">
        <f>AVERAGEIF(O:O,O2222,E:E)</f>
        <v>6062.6021428571421</v>
      </c>
      <c r="T2222" t="str">
        <f t="shared" si="173"/>
        <v>music</v>
      </c>
      <c r="U2222" t="str">
        <f t="shared" si="174"/>
        <v>electronic music</v>
      </c>
    </row>
    <row r="2223" spans="1:21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tr">
        <f t="shared" si="170"/>
        <v>successful</v>
      </c>
      <c r="G2223" s="4" t="s">
        <v>8219</v>
      </c>
      <c r="H2223" s="4" t="s">
        <v>8224</v>
      </c>
      <c r="I2223" s="4" t="s">
        <v>8246</v>
      </c>
      <c r="J2223" s="4">
        <v>1461369600</v>
      </c>
      <c r="K2223" s="13">
        <f t="shared" si="171"/>
        <v>42482.833333333336</v>
      </c>
      <c r="L2223" s="4">
        <v>1458748809</v>
      </c>
      <c r="M2223" s="13">
        <f t="shared" si="172"/>
        <v>42452.500104166669</v>
      </c>
      <c r="N2223" s="4" t="b">
        <v>0</v>
      </c>
      <c r="O2223" s="4">
        <v>218</v>
      </c>
      <c r="P2223" s="4" t="b">
        <v>1</v>
      </c>
      <c r="Q2223" s="4" t="s">
        <v>8297</v>
      </c>
      <c r="R2223" s="17">
        <f>E2223/D2223*100</f>
        <v>108.11999999999999</v>
      </c>
      <c r="S2223">
        <f>AVERAGEIF(O:O,O2223,E:E)</f>
        <v>16598.5</v>
      </c>
      <c r="T2223" t="str">
        <f t="shared" si="173"/>
        <v>games</v>
      </c>
      <c r="U2223" t="str">
        <f t="shared" si="174"/>
        <v>tabletop games</v>
      </c>
    </row>
    <row r="2224" spans="1:21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tr">
        <f t="shared" si="170"/>
        <v>successful</v>
      </c>
      <c r="G2224" s="4" t="s">
        <v>8219</v>
      </c>
      <c r="H2224" s="4" t="s">
        <v>8224</v>
      </c>
      <c r="I2224" s="4" t="s">
        <v>8246</v>
      </c>
      <c r="J2224" s="4">
        <v>1327776847</v>
      </c>
      <c r="K2224" s="13">
        <f t="shared" si="171"/>
        <v>40936.620914351857</v>
      </c>
      <c r="L2224" s="4">
        <v>1325184847</v>
      </c>
      <c r="M2224" s="13">
        <f t="shared" si="172"/>
        <v>40906.620914351857</v>
      </c>
      <c r="N2224" s="4" t="b">
        <v>0</v>
      </c>
      <c r="O2224" s="4">
        <v>30</v>
      </c>
      <c r="P2224" s="4" t="b">
        <v>1</v>
      </c>
      <c r="Q2224" s="4" t="s">
        <v>8297</v>
      </c>
      <c r="R2224" s="17">
        <f>E2224/D2224*100</f>
        <v>162.6</v>
      </c>
      <c r="S2224">
        <f>AVERAGEIF(O:O,O2224,E:E)</f>
        <v>2533.3331250000001</v>
      </c>
      <c r="T2224" t="str">
        <f t="shared" si="173"/>
        <v>games</v>
      </c>
      <c r="U2224" t="str">
        <f t="shared" si="174"/>
        <v>tabletop games</v>
      </c>
    </row>
    <row r="2225" spans="1:21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tr">
        <f t="shared" si="170"/>
        <v>successful</v>
      </c>
      <c r="G2225" s="4" t="s">
        <v>8219</v>
      </c>
      <c r="H2225" s="4" t="s">
        <v>8229</v>
      </c>
      <c r="I2225" s="4" t="s">
        <v>8251</v>
      </c>
      <c r="J2225" s="4">
        <v>1435418568</v>
      </c>
      <c r="K2225" s="13">
        <f t="shared" si="171"/>
        <v>42182.474166666674</v>
      </c>
      <c r="L2225" s="4">
        <v>1432826568</v>
      </c>
      <c r="M2225" s="13">
        <f t="shared" si="172"/>
        <v>42152.474166666674</v>
      </c>
      <c r="N2225" s="4" t="b">
        <v>0</v>
      </c>
      <c r="O2225" s="4">
        <v>100</v>
      </c>
      <c r="P2225" s="4" t="b">
        <v>1</v>
      </c>
      <c r="Q2225" s="4" t="s">
        <v>8297</v>
      </c>
      <c r="R2225" s="17">
        <f>E2225/D2225*100</f>
        <v>105.80000000000001</v>
      </c>
      <c r="S2225">
        <f>AVERAGEIF(O:O,O2225,E:E)</f>
        <v>24819.85</v>
      </c>
      <c r="T2225" t="str">
        <f t="shared" si="173"/>
        <v>games</v>
      </c>
      <c r="U2225" t="str">
        <f t="shared" si="174"/>
        <v>tabletop games</v>
      </c>
    </row>
    <row r="2226" spans="1:21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tr">
        <f t="shared" si="170"/>
        <v>successful</v>
      </c>
      <c r="G2226" s="4" t="s">
        <v>8219</v>
      </c>
      <c r="H2226" s="4" t="s">
        <v>8224</v>
      </c>
      <c r="I2226" s="4" t="s">
        <v>8246</v>
      </c>
      <c r="J2226" s="4">
        <v>1477767600</v>
      </c>
      <c r="K2226" s="13">
        <f t="shared" si="171"/>
        <v>42672.625000000007</v>
      </c>
      <c r="L2226" s="4">
        <v>1475337675</v>
      </c>
      <c r="M2226" s="13">
        <f t="shared" si="172"/>
        <v>42644.500868055555</v>
      </c>
      <c r="N2226" s="4" t="b">
        <v>0</v>
      </c>
      <c r="O2226" s="4">
        <v>296</v>
      </c>
      <c r="P2226" s="4" t="b">
        <v>1</v>
      </c>
      <c r="Q2226" s="4" t="s">
        <v>8297</v>
      </c>
      <c r="R2226" s="17">
        <f>E2226/D2226*100</f>
        <v>243.15000000000003</v>
      </c>
      <c r="S2226">
        <f>AVERAGEIF(O:O,O2226,E:E)</f>
        <v>29826.5</v>
      </c>
      <c r="T2226" t="str">
        <f t="shared" si="173"/>
        <v>games</v>
      </c>
      <c r="U2226" t="str">
        <f t="shared" si="174"/>
        <v>tabletop games</v>
      </c>
    </row>
    <row r="2227" spans="1:21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tr">
        <f t="shared" si="170"/>
        <v>successful</v>
      </c>
      <c r="G2227" s="4" t="s">
        <v>8219</v>
      </c>
      <c r="H2227" s="4" t="s">
        <v>8225</v>
      </c>
      <c r="I2227" s="4" t="s">
        <v>8247</v>
      </c>
      <c r="J2227" s="4">
        <v>1411326015</v>
      </c>
      <c r="K2227" s="13">
        <f t="shared" si="171"/>
        <v>41903.625173611115</v>
      </c>
      <c r="L2227" s="4">
        <v>1408734015</v>
      </c>
      <c r="M2227" s="13">
        <f t="shared" si="172"/>
        <v>41873.625173611115</v>
      </c>
      <c r="N2227" s="4" t="b">
        <v>0</v>
      </c>
      <c r="O2227" s="4">
        <v>1204</v>
      </c>
      <c r="P2227" s="4" t="b">
        <v>1</v>
      </c>
      <c r="Q2227" s="4" t="s">
        <v>8297</v>
      </c>
      <c r="R2227" s="17">
        <f>E2227/D2227*100</f>
        <v>944.83338095238094</v>
      </c>
      <c r="S2227">
        <f>AVERAGEIF(O:O,O2227,E:E)</f>
        <v>198415.01</v>
      </c>
      <c r="T2227" t="str">
        <f t="shared" si="173"/>
        <v>games</v>
      </c>
      <c r="U2227" t="str">
        <f t="shared" si="174"/>
        <v>tabletop games</v>
      </c>
    </row>
    <row r="2228" spans="1:21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tr">
        <f t="shared" si="170"/>
        <v>successful</v>
      </c>
      <c r="G2228" s="4" t="s">
        <v>8219</v>
      </c>
      <c r="H2228" s="4" t="s">
        <v>8224</v>
      </c>
      <c r="I2228" s="4" t="s">
        <v>8246</v>
      </c>
      <c r="J2228" s="4">
        <v>1455253140</v>
      </c>
      <c r="K2228" s="13">
        <f t="shared" si="171"/>
        <v>42412.040972222225</v>
      </c>
      <c r="L2228" s="4">
        <v>1452625822</v>
      </c>
      <c r="M2228" s="13">
        <f t="shared" si="172"/>
        <v>42381.632199074076</v>
      </c>
      <c r="N2228" s="4" t="b">
        <v>0</v>
      </c>
      <c r="O2228" s="4">
        <v>321</v>
      </c>
      <c r="P2228" s="4" t="b">
        <v>1</v>
      </c>
      <c r="Q2228" s="4" t="s">
        <v>8297</v>
      </c>
      <c r="R2228" s="17">
        <f>E2228/D2228*100</f>
        <v>108.46283333333334</v>
      </c>
      <c r="S2228">
        <f>AVERAGEIF(O:O,O2228,E:E)</f>
        <v>29448.303333333333</v>
      </c>
      <c r="T2228" t="str">
        <f t="shared" si="173"/>
        <v>games</v>
      </c>
      <c r="U2228" t="str">
        <f t="shared" si="174"/>
        <v>tabletop games</v>
      </c>
    </row>
    <row r="2229" spans="1:21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tr">
        <f t="shared" si="170"/>
        <v>successful</v>
      </c>
      <c r="G2229" s="4" t="s">
        <v>8219</v>
      </c>
      <c r="H2229" s="4" t="s">
        <v>8225</v>
      </c>
      <c r="I2229" s="4" t="s">
        <v>8247</v>
      </c>
      <c r="J2229" s="4">
        <v>1384374155</v>
      </c>
      <c r="K2229" s="13">
        <f t="shared" si="171"/>
        <v>41591.682349537041</v>
      </c>
      <c r="L2229" s="4">
        <v>1381778555</v>
      </c>
      <c r="M2229" s="13">
        <f t="shared" si="172"/>
        <v>41561.640682870369</v>
      </c>
      <c r="N2229" s="4" t="b">
        <v>0</v>
      </c>
      <c r="O2229" s="4">
        <v>301</v>
      </c>
      <c r="P2229" s="4" t="b">
        <v>1</v>
      </c>
      <c r="Q2229" s="4" t="s">
        <v>8297</v>
      </c>
      <c r="R2229" s="17">
        <f>E2229/D2229*100</f>
        <v>157.37692307692308</v>
      </c>
      <c r="S2229">
        <f>AVERAGEIF(O:O,O2229,E:E)</f>
        <v>20459</v>
      </c>
      <c r="T2229" t="str">
        <f t="shared" si="173"/>
        <v>games</v>
      </c>
      <c r="U2229" t="str">
        <f t="shared" si="174"/>
        <v>tabletop games</v>
      </c>
    </row>
    <row r="2230" spans="1:21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tr">
        <f t="shared" si="170"/>
        <v>successful</v>
      </c>
      <c r="G2230" s="4" t="s">
        <v>8219</v>
      </c>
      <c r="H2230" s="4" t="s">
        <v>8236</v>
      </c>
      <c r="I2230" s="4" t="s">
        <v>8249</v>
      </c>
      <c r="J2230" s="4">
        <v>1439707236</v>
      </c>
      <c r="K2230" s="13">
        <f t="shared" si="171"/>
        <v>42232.111527777779</v>
      </c>
      <c r="L2230" s="4">
        <v>1437115236</v>
      </c>
      <c r="M2230" s="13">
        <f t="shared" si="172"/>
        <v>42202.111527777779</v>
      </c>
      <c r="N2230" s="4" t="b">
        <v>0</v>
      </c>
      <c r="O2230" s="4">
        <v>144</v>
      </c>
      <c r="P2230" s="4" t="b">
        <v>1</v>
      </c>
      <c r="Q2230" s="4" t="s">
        <v>8297</v>
      </c>
      <c r="R2230" s="17">
        <f>E2230/D2230*100</f>
        <v>1174.49</v>
      </c>
      <c r="S2230">
        <f>AVERAGEIF(O:O,O2230,E:E)</f>
        <v>30787.45</v>
      </c>
      <c r="T2230" t="str">
        <f t="shared" si="173"/>
        <v>games</v>
      </c>
      <c r="U2230" t="str">
        <f t="shared" si="174"/>
        <v>tabletop games</v>
      </c>
    </row>
    <row r="2231" spans="1:21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tr">
        <f t="shared" si="170"/>
        <v>successful</v>
      </c>
      <c r="G2231" s="4" t="s">
        <v>8219</v>
      </c>
      <c r="H2231" s="4" t="s">
        <v>8224</v>
      </c>
      <c r="I2231" s="4" t="s">
        <v>8246</v>
      </c>
      <c r="J2231" s="4">
        <v>1378180800</v>
      </c>
      <c r="K2231" s="13">
        <f t="shared" si="171"/>
        <v>41520</v>
      </c>
      <c r="L2231" s="4">
        <v>1375113391</v>
      </c>
      <c r="M2231" s="13">
        <f t="shared" si="172"/>
        <v>41484.497581018521</v>
      </c>
      <c r="N2231" s="4" t="b">
        <v>0</v>
      </c>
      <c r="O2231" s="4">
        <v>539</v>
      </c>
      <c r="P2231" s="4" t="b">
        <v>1</v>
      </c>
      <c r="Q2231" s="4" t="s">
        <v>8297</v>
      </c>
      <c r="R2231" s="17">
        <f>E2231/D2231*100</f>
        <v>171.04755366949576</v>
      </c>
      <c r="S2231">
        <f>AVERAGEIF(O:O,O2231,E:E)</f>
        <v>66976.664999999994</v>
      </c>
      <c r="T2231" t="str">
        <f t="shared" si="173"/>
        <v>games</v>
      </c>
      <c r="U2231" t="str">
        <f t="shared" si="174"/>
        <v>tabletop games</v>
      </c>
    </row>
    <row r="2232" spans="1:21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tr">
        <f t="shared" si="170"/>
        <v>successful</v>
      </c>
      <c r="G2232" s="4" t="s">
        <v>8219</v>
      </c>
      <c r="H2232" s="4" t="s">
        <v>8224</v>
      </c>
      <c r="I2232" s="4" t="s">
        <v>8246</v>
      </c>
      <c r="J2232" s="4">
        <v>1398460127</v>
      </c>
      <c r="K2232" s="13">
        <f t="shared" si="171"/>
        <v>41754.714432870373</v>
      </c>
      <c r="L2232" s="4">
        <v>1395868127</v>
      </c>
      <c r="M2232" s="13">
        <f t="shared" si="172"/>
        <v>41724.714432870373</v>
      </c>
      <c r="N2232" s="4" t="b">
        <v>0</v>
      </c>
      <c r="O2232" s="4">
        <v>498</v>
      </c>
      <c r="P2232" s="4" t="b">
        <v>1</v>
      </c>
      <c r="Q2232" s="4" t="s">
        <v>8297</v>
      </c>
      <c r="R2232" s="17">
        <f>E2232/D2232*100</f>
        <v>125.95294117647057</v>
      </c>
      <c r="S2232">
        <f>AVERAGEIF(O:O,O2232,E:E)</f>
        <v>44208.4</v>
      </c>
      <c r="T2232" t="str">
        <f t="shared" si="173"/>
        <v>games</v>
      </c>
      <c r="U2232" t="str">
        <f t="shared" si="174"/>
        <v>tabletop games</v>
      </c>
    </row>
    <row r="2233" spans="1:21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tr">
        <f t="shared" si="170"/>
        <v>successful</v>
      </c>
      <c r="G2233" s="4" t="s">
        <v>8219</v>
      </c>
      <c r="H2233" s="4" t="s">
        <v>8224</v>
      </c>
      <c r="I2233" s="4" t="s">
        <v>8246</v>
      </c>
      <c r="J2233" s="4">
        <v>1372136400</v>
      </c>
      <c r="K2233" s="13">
        <f t="shared" si="171"/>
        <v>41450.041666666672</v>
      </c>
      <c r="L2233" s="4">
        <v>1369864301</v>
      </c>
      <c r="M2233" s="13">
        <f t="shared" si="172"/>
        <v>41423.74422453704</v>
      </c>
      <c r="N2233" s="4" t="b">
        <v>0</v>
      </c>
      <c r="O2233" s="4">
        <v>1113</v>
      </c>
      <c r="P2233" s="4" t="b">
        <v>1</v>
      </c>
      <c r="Q2233" s="4" t="s">
        <v>8297</v>
      </c>
      <c r="R2233" s="17">
        <f>E2233/D2233*100</f>
        <v>1212.1296000000002</v>
      </c>
      <c r="S2233">
        <f>AVERAGEIF(O:O,O2233,E:E)</f>
        <v>30303.24</v>
      </c>
      <c r="T2233" t="str">
        <f t="shared" si="173"/>
        <v>games</v>
      </c>
      <c r="U2233" t="str">
        <f t="shared" si="174"/>
        <v>tabletop games</v>
      </c>
    </row>
    <row r="2234" spans="1:21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tr">
        <f t="shared" si="170"/>
        <v>successful</v>
      </c>
      <c r="G2234" s="4" t="s">
        <v>8219</v>
      </c>
      <c r="H2234" s="4" t="s">
        <v>8224</v>
      </c>
      <c r="I2234" s="4" t="s">
        <v>8246</v>
      </c>
      <c r="J2234" s="4">
        <v>1405738800</v>
      </c>
      <c r="K2234" s="13">
        <f t="shared" si="171"/>
        <v>41838.958333333336</v>
      </c>
      <c r="L2234" s="4">
        <v>1402945408</v>
      </c>
      <c r="M2234" s="13">
        <f t="shared" si="172"/>
        <v>41806.62740740741</v>
      </c>
      <c r="N2234" s="4" t="b">
        <v>0</v>
      </c>
      <c r="O2234" s="4">
        <v>988</v>
      </c>
      <c r="P2234" s="4" t="b">
        <v>1</v>
      </c>
      <c r="Q2234" s="4" t="s">
        <v>8297</v>
      </c>
      <c r="R2234" s="17">
        <f>E2234/D2234*100</f>
        <v>495.8</v>
      </c>
      <c r="S2234">
        <f>AVERAGEIF(O:O,O2234,E:E)</f>
        <v>24790</v>
      </c>
      <c r="T2234" t="str">
        <f t="shared" si="173"/>
        <v>games</v>
      </c>
      <c r="U2234" t="str">
        <f t="shared" si="174"/>
        <v>tabletop games</v>
      </c>
    </row>
    <row r="2235" spans="1:21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tr">
        <f t="shared" si="170"/>
        <v>successful</v>
      </c>
      <c r="G2235" s="4" t="s">
        <v>8219</v>
      </c>
      <c r="H2235" s="4" t="s">
        <v>8225</v>
      </c>
      <c r="I2235" s="4" t="s">
        <v>8247</v>
      </c>
      <c r="J2235" s="4">
        <v>1450051200</v>
      </c>
      <c r="K2235" s="13">
        <f t="shared" si="171"/>
        <v>42351.833333333336</v>
      </c>
      <c r="L2235" s="4">
        <v>1448269539</v>
      </c>
      <c r="M2235" s="13">
        <f t="shared" si="172"/>
        <v>42331.21225694444</v>
      </c>
      <c r="N2235" s="4" t="b">
        <v>0</v>
      </c>
      <c r="O2235" s="4">
        <v>391</v>
      </c>
      <c r="P2235" s="4" t="b">
        <v>1</v>
      </c>
      <c r="Q2235" s="4" t="s">
        <v>8297</v>
      </c>
      <c r="R2235" s="17">
        <f>E2235/D2235*100</f>
        <v>332.03999999999996</v>
      </c>
      <c r="S2235">
        <f>AVERAGEIF(O:O,O2235,E:E)</f>
        <v>8301</v>
      </c>
      <c r="T2235" t="str">
        <f t="shared" si="173"/>
        <v>games</v>
      </c>
      <c r="U2235" t="str">
        <f t="shared" si="174"/>
        <v>tabletop games</v>
      </c>
    </row>
    <row r="2236" spans="1:21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tr">
        <f t="shared" si="170"/>
        <v>successful</v>
      </c>
      <c r="G2236" s="4" t="s">
        <v>8219</v>
      </c>
      <c r="H2236" s="4" t="s">
        <v>8224</v>
      </c>
      <c r="I2236" s="4" t="s">
        <v>8246</v>
      </c>
      <c r="J2236" s="4">
        <v>1483645647</v>
      </c>
      <c r="K2236" s="13">
        <f t="shared" si="171"/>
        <v>42740.657951388894</v>
      </c>
      <c r="L2236" s="4">
        <v>1481053647</v>
      </c>
      <c r="M2236" s="13">
        <f t="shared" si="172"/>
        <v>42710.657951388894</v>
      </c>
      <c r="N2236" s="4" t="b">
        <v>0</v>
      </c>
      <c r="O2236" s="4">
        <v>28</v>
      </c>
      <c r="P2236" s="4" t="b">
        <v>1</v>
      </c>
      <c r="Q2236" s="4" t="s">
        <v>8297</v>
      </c>
      <c r="R2236" s="17">
        <f>E2236/D2236*100</f>
        <v>1165</v>
      </c>
      <c r="S2236">
        <f>AVERAGEIF(O:O,O2236,E:E)</f>
        <v>3472.1178947368426</v>
      </c>
      <c r="T2236" t="str">
        <f t="shared" si="173"/>
        <v>games</v>
      </c>
      <c r="U2236" t="str">
        <f t="shared" si="174"/>
        <v>tabletop games</v>
      </c>
    </row>
    <row r="2237" spans="1:21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tr">
        <f t="shared" si="170"/>
        <v>successful</v>
      </c>
      <c r="G2237" s="4" t="s">
        <v>8219</v>
      </c>
      <c r="H2237" s="4" t="s">
        <v>8229</v>
      </c>
      <c r="I2237" s="4" t="s">
        <v>8251</v>
      </c>
      <c r="J2237" s="4">
        <v>1427585511</v>
      </c>
      <c r="K2237" s="13">
        <f t="shared" si="171"/>
        <v>42091.813784722232</v>
      </c>
      <c r="L2237" s="4">
        <v>1424997111</v>
      </c>
      <c r="M2237" s="13">
        <f t="shared" si="172"/>
        <v>42061.855451388888</v>
      </c>
      <c r="N2237" s="4" t="b">
        <v>0</v>
      </c>
      <c r="O2237" s="4">
        <v>147</v>
      </c>
      <c r="P2237" s="4" t="b">
        <v>1</v>
      </c>
      <c r="Q2237" s="4" t="s">
        <v>8297</v>
      </c>
      <c r="R2237" s="17">
        <f>E2237/D2237*100</f>
        <v>153.3153846153846</v>
      </c>
      <c r="S2237">
        <f>AVERAGEIF(O:O,O2237,E:E)</f>
        <v>14220.75375</v>
      </c>
      <c r="T2237" t="str">
        <f t="shared" si="173"/>
        <v>games</v>
      </c>
      <c r="U2237" t="str">
        <f t="shared" si="174"/>
        <v>tabletop games</v>
      </c>
    </row>
    <row r="2238" spans="1:21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tr">
        <f t="shared" si="170"/>
        <v>successful</v>
      </c>
      <c r="G2238" s="4" t="s">
        <v>8219</v>
      </c>
      <c r="H2238" s="4" t="s">
        <v>8224</v>
      </c>
      <c r="I2238" s="4" t="s">
        <v>8246</v>
      </c>
      <c r="J2238" s="4">
        <v>1454338123</v>
      </c>
      <c r="K2238" s="13">
        <f t="shared" si="171"/>
        <v>42401.450497685182</v>
      </c>
      <c r="L2238" s="4">
        <v>1451746123</v>
      </c>
      <c r="M2238" s="13">
        <f t="shared" si="172"/>
        <v>42371.450497685182</v>
      </c>
      <c r="N2238" s="4" t="b">
        <v>0</v>
      </c>
      <c r="O2238" s="4">
        <v>680</v>
      </c>
      <c r="P2238" s="4" t="b">
        <v>1</v>
      </c>
      <c r="Q2238" s="4" t="s">
        <v>8297</v>
      </c>
      <c r="R2238" s="17">
        <f>E2238/D2238*100</f>
        <v>537.10714285714289</v>
      </c>
      <c r="S2238">
        <f>AVERAGEIF(O:O,O2238,E:E)</f>
        <v>181528.5</v>
      </c>
      <c r="T2238" t="str">
        <f t="shared" si="173"/>
        <v>games</v>
      </c>
      <c r="U2238" t="str">
        <f t="shared" si="174"/>
        <v>tabletop games</v>
      </c>
    </row>
    <row r="2239" spans="1:21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tr">
        <f t="shared" si="170"/>
        <v>successful</v>
      </c>
      <c r="G2239" s="4" t="s">
        <v>8219</v>
      </c>
      <c r="H2239" s="4" t="s">
        <v>8224</v>
      </c>
      <c r="I2239" s="4" t="s">
        <v>8246</v>
      </c>
      <c r="J2239" s="4">
        <v>1415779140</v>
      </c>
      <c r="K2239" s="13">
        <f t="shared" si="171"/>
        <v>41955.165972222225</v>
      </c>
      <c r="L2239" s="4">
        <v>1412294683</v>
      </c>
      <c r="M2239" s="13">
        <f t="shared" si="172"/>
        <v>41914.8366087963</v>
      </c>
      <c r="N2239" s="4" t="b">
        <v>0</v>
      </c>
      <c r="O2239" s="4">
        <v>983</v>
      </c>
      <c r="P2239" s="4" t="b">
        <v>1</v>
      </c>
      <c r="Q2239" s="4" t="s">
        <v>8297</v>
      </c>
      <c r="R2239" s="17">
        <f>E2239/D2239*100</f>
        <v>352.92777777777775</v>
      </c>
      <c r="S2239">
        <f>AVERAGEIF(O:O,O2239,E:E)</f>
        <v>63527</v>
      </c>
      <c r="T2239" t="str">
        <f t="shared" si="173"/>
        <v>games</v>
      </c>
      <c r="U2239" t="str">
        <f t="shared" si="174"/>
        <v>tabletop games</v>
      </c>
    </row>
    <row r="2240" spans="1:21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tr">
        <f t="shared" si="170"/>
        <v>successful</v>
      </c>
      <c r="G2240" s="4" t="s">
        <v>8219</v>
      </c>
      <c r="H2240" s="4" t="s">
        <v>8236</v>
      </c>
      <c r="I2240" s="4" t="s">
        <v>8249</v>
      </c>
      <c r="J2240" s="4">
        <v>1489157716</v>
      </c>
      <c r="K2240" s="13">
        <f t="shared" si="171"/>
        <v>42804.455046296302</v>
      </c>
      <c r="L2240" s="4">
        <v>1486565716</v>
      </c>
      <c r="M2240" s="13">
        <f t="shared" si="172"/>
        <v>42774.455046296302</v>
      </c>
      <c r="N2240" s="4" t="b">
        <v>0</v>
      </c>
      <c r="O2240" s="4">
        <v>79</v>
      </c>
      <c r="P2240" s="4" t="b">
        <v>1</v>
      </c>
      <c r="Q2240" s="4" t="s">
        <v>8297</v>
      </c>
      <c r="R2240" s="17">
        <f>E2240/D2240*100</f>
        <v>137.4</v>
      </c>
      <c r="S2240">
        <f>AVERAGEIF(O:O,O2240,E:E)</f>
        <v>5590.7553846153851</v>
      </c>
      <c r="T2240" t="str">
        <f t="shared" si="173"/>
        <v>games</v>
      </c>
      <c r="U2240" t="str">
        <f t="shared" si="174"/>
        <v>tabletop games</v>
      </c>
    </row>
    <row r="2241" spans="1:21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tr">
        <f t="shared" si="170"/>
        <v>successful</v>
      </c>
      <c r="G2241" s="4" t="s">
        <v>8219</v>
      </c>
      <c r="H2241" s="4" t="s">
        <v>8224</v>
      </c>
      <c r="I2241" s="4" t="s">
        <v>8246</v>
      </c>
      <c r="J2241" s="4">
        <v>1385870520</v>
      </c>
      <c r="K2241" s="13">
        <f t="shared" si="171"/>
        <v>41609.001388888893</v>
      </c>
      <c r="L2241" s="4">
        <v>1382742014</v>
      </c>
      <c r="M2241" s="13">
        <f t="shared" si="172"/>
        <v>41572.79182870371</v>
      </c>
      <c r="N2241" s="4" t="b">
        <v>0</v>
      </c>
      <c r="O2241" s="4">
        <v>426</v>
      </c>
      <c r="P2241" s="4" t="b">
        <v>1</v>
      </c>
      <c r="Q2241" s="4" t="s">
        <v>8297</v>
      </c>
      <c r="R2241" s="17">
        <f>E2241/D2241*100</f>
        <v>128.02668</v>
      </c>
      <c r="S2241">
        <f>AVERAGEIF(O:O,O2241,E:E)</f>
        <v>31641.134999999998</v>
      </c>
      <c r="T2241" t="str">
        <f t="shared" si="173"/>
        <v>games</v>
      </c>
      <c r="U2241" t="str">
        <f t="shared" si="174"/>
        <v>tabletop games</v>
      </c>
    </row>
    <row r="2242" spans="1:21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tr">
        <f t="shared" si="170"/>
        <v>successful</v>
      </c>
      <c r="G2242" s="4" t="s">
        <v>8219</v>
      </c>
      <c r="H2242" s="4" t="s">
        <v>8224</v>
      </c>
      <c r="I2242" s="4" t="s">
        <v>8246</v>
      </c>
      <c r="J2242" s="4">
        <v>1461354544</v>
      </c>
      <c r="K2242" s="13">
        <f t="shared" si="171"/>
        <v>42482.659074074072</v>
      </c>
      <c r="L2242" s="4">
        <v>1458762544</v>
      </c>
      <c r="M2242" s="13">
        <f t="shared" si="172"/>
        <v>42452.659074074072</v>
      </c>
      <c r="N2242" s="4" t="b">
        <v>0</v>
      </c>
      <c r="O2242" s="4">
        <v>96</v>
      </c>
      <c r="P2242" s="4" t="b">
        <v>1</v>
      </c>
      <c r="Q2242" s="4" t="s">
        <v>8297</v>
      </c>
      <c r="R2242" s="17">
        <f>E2242/D2242*100</f>
        <v>270.68</v>
      </c>
      <c r="S2242">
        <f>AVERAGEIF(O:O,O2242,E:E)</f>
        <v>9172.2071428571417</v>
      </c>
      <c r="T2242" t="str">
        <f t="shared" si="173"/>
        <v>games</v>
      </c>
      <c r="U2242" t="str">
        <f t="shared" si="174"/>
        <v>tabletop games</v>
      </c>
    </row>
    <row r="2243" spans="1:21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tr">
        <f t="shared" ref="F2243:F2306" si="175">IF(E2243&gt;=D2243,"successful")</f>
        <v>successful</v>
      </c>
      <c r="G2243" s="4" t="s">
        <v>8219</v>
      </c>
      <c r="H2243" s="4" t="s">
        <v>8225</v>
      </c>
      <c r="I2243" s="4" t="s">
        <v>8247</v>
      </c>
      <c r="J2243" s="4">
        <v>1488484300</v>
      </c>
      <c r="K2243" s="13">
        <f t="shared" ref="K2243:K2306" si="176">(J2243/60)/60/24+DATE(1970,1,1)+(-4/24)</f>
        <v>42796.660879629628</v>
      </c>
      <c r="L2243" s="4">
        <v>1485892300</v>
      </c>
      <c r="M2243" s="13">
        <f t="shared" ref="M2243:M2306" si="177">(L2243/60)/60/24+DATE(1970,1,1)+(-4/24)</f>
        <v>42766.660879629628</v>
      </c>
      <c r="N2243" s="4" t="b">
        <v>0</v>
      </c>
      <c r="O2243" s="4">
        <v>163</v>
      </c>
      <c r="P2243" s="4" t="b">
        <v>1</v>
      </c>
      <c r="Q2243" s="4" t="s">
        <v>8297</v>
      </c>
      <c r="R2243" s="17">
        <f>E2243/D2243*100</f>
        <v>806.4</v>
      </c>
      <c r="S2243">
        <f>AVERAGEIF(O:O,O2243,E:E)</f>
        <v>16089</v>
      </c>
      <c r="T2243" t="str">
        <f t="shared" ref="T2243:T2306" si="178">LEFT(Q2243,FIND("/",Q2243)-1)</f>
        <v>games</v>
      </c>
      <c r="U2243" t="str">
        <f t="shared" ref="U2243:U2306" si="179">RIGHT(Q2243,LEN(Q2243)-FIND("/",Q2243))</f>
        <v>tabletop games</v>
      </c>
    </row>
    <row r="2244" spans="1:21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tr">
        <f t="shared" si="175"/>
        <v>successful</v>
      </c>
      <c r="G2244" s="4" t="s">
        <v>8219</v>
      </c>
      <c r="H2244" s="4" t="s">
        <v>8224</v>
      </c>
      <c r="I2244" s="4" t="s">
        <v>8246</v>
      </c>
      <c r="J2244" s="4">
        <v>1385521320</v>
      </c>
      <c r="K2244" s="13">
        <f t="shared" si="176"/>
        <v>41604.959722222222</v>
      </c>
      <c r="L2244" s="4">
        <v>1382449733</v>
      </c>
      <c r="M2244" s="13">
        <f t="shared" si="177"/>
        <v>41569.408946759264</v>
      </c>
      <c r="N2244" s="4" t="b">
        <v>0</v>
      </c>
      <c r="O2244" s="4">
        <v>2525</v>
      </c>
      <c r="P2244" s="4" t="b">
        <v>1</v>
      </c>
      <c r="Q2244" s="4" t="s">
        <v>8297</v>
      </c>
      <c r="R2244" s="17">
        <f>E2244/D2244*100</f>
        <v>1360.0976000000001</v>
      </c>
      <c r="S2244">
        <f>AVERAGEIF(O:O,O2244,E:E)</f>
        <v>136009.76</v>
      </c>
      <c r="T2244" t="str">
        <f t="shared" si="178"/>
        <v>games</v>
      </c>
      <c r="U2244" t="str">
        <f t="shared" si="179"/>
        <v>tabletop games</v>
      </c>
    </row>
    <row r="2245" spans="1:21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tr">
        <f t="shared" si="175"/>
        <v>successful</v>
      </c>
      <c r="G2245" s="4" t="s">
        <v>8219</v>
      </c>
      <c r="H2245" s="4" t="s">
        <v>8224</v>
      </c>
      <c r="I2245" s="4" t="s">
        <v>8246</v>
      </c>
      <c r="J2245" s="4">
        <v>1489374000</v>
      </c>
      <c r="K2245" s="13">
        <f t="shared" si="176"/>
        <v>42806.958333333336</v>
      </c>
      <c r="L2245" s="4">
        <v>1488823290</v>
      </c>
      <c r="M2245" s="13">
        <f t="shared" si="177"/>
        <v>42800.584374999999</v>
      </c>
      <c r="N2245" s="4" t="b">
        <v>0</v>
      </c>
      <c r="O2245" s="4">
        <v>2035</v>
      </c>
      <c r="P2245" s="4" t="b">
        <v>1</v>
      </c>
      <c r="Q2245" s="4" t="s">
        <v>8297</v>
      </c>
      <c r="R2245" s="17">
        <f>E2245/D2245*100</f>
        <v>930250</v>
      </c>
      <c r="S2245">
        <f>AVERAGEIF(O:O,O2245,E:E)</f>
        <v>9302.5</v>
      </c>
      <c r="T2245" t="str">
        <f t="shared" si="178"/>
        <v>games</v>
      </c>
      <c r="U2245" t="str">
        <f t="shared" si="179"/>
        <v>tabletop games</v>
      </c>
    </row>
    <row r="2246" spans="1:21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tr">
        <f t="shared" si="175"/>
        <v>successful</v>
      </c>
      <c r="G2246" s="4" t="s">
        <v>8219</v>
      </c>
      <c r="H2246" s="4" t="s">
        <v>8224</v>
      </c>
      <c r="I2246" s="4" t="s">
        <v>8246</v>
      </c>
      <c r="J2246" s="4">
        <v>1476649800</v>
      </c>
      <c r="K2246" s="13">
        <f t="shared" si="176"/>
        <v>42659.687500000007</v>
      </c>
      <c r="L2246" s="4">
        <v>1475609946</v>
      </c>
      <c r="M2246" s="13">
        <f t="shared" si="177"/>
        <v>42647.65215277778</v>
      </c>
      <c r="N2246" s="4" t="b">
        <v>0</v>
      </c>
      <c r="O2246" s="4">
        <v>290</v>
      </c>
      <c r="P2246" s="4" t="b">
        <v>1</v>
      </c>
      <c r="Q2246" s="4" t="s">
        <v>8297</v>
      </c>
      <c r="R2246" s="17">
        <f>E2246/D2246*100</f>
        <v>377.02</v>
      </c>
      <c r="S2246">
        <f>AVERAGEIF(O:O,O2246,E:E)</f>
        <v>70902.006666666668</v>
      </c>
      <c r="T2246" t="str">
        <f t="shared" si="178"/>
        <v>games</v>
      </c>
      <c r="U2246" t="str">
        <f t="shared" si="179"/>
        <v>tabletop games</v>
      </c>
    </row>
    <row r="2247" spans="1:21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tr">
        <f t="shared" si="175"/>
        <v>successful</v>
      </c>
      <c r="G2247" s="4" t="s">
        <v>8219</v>
      </c>
      <c r="H2247" s="4" t="s">
        <v>8224</v>
      </c>
      <c r="I2247" s="4" t="s">
        <v>8246</v>
      </c>
      <c r="J2247" s="4">
        <v>1393005600</v>
      </c>
      <c r="K2247" s="13">
        <f t="shared" si="176"/>
        <v>41691.583333333336</v>
      </c>
      <c r="L2247" s="4">
        <v>1390323617</v>
      </c>
      <c r="M2247" s="13">
        <f t="shared" si="177"/>
        <v>41660.541863425933</v>
      </c>
      <c r="N2247" s="4" t="b">
        <v>0</v>
      </c>
      <c r="O2247" s="4">
        <v>1980</v>
      </c>
      <c r="P2247" s="4" t="b">
        <v>1</v>
      </c>
      <c r="Q2247" s="4" t="s">
        <v>8297</v>
      </c>
      <c r="R2247" s="17">
        <f>E2247/D2247*100</f>
        <v>2647.0250000000001</v>
      </c>
      <c r="S2247">
        <f>AVERAGEIF(O:O,O2247,E:E)</f>
        <v>105881</v>
      </c>
      <c r="T2247" t="str">
        <f t="shared" si="178"/>
        <v>games</v>
      </c>
      <c r="U2247" t="str">
        <f t="shared" si="179"/>
        <v>tabletop games</v>
      </c>
    </row>
    <row r="2248" spans="1:21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tr">
        <f t="shared" si="175"/>
        <v>successful</v>
      </c>
      <c r="G2248" s="4" t="s">
        <v>8219</v>
      </c>
      <c r="H2248" s="4" t="s">
        <v>8225</v>
      </c>
      <c r="I2248" s="4" t="s">
        <v>8247</v>
      </c>
      <c r="J2248" s="4">
        <v>1441393210</v>
      </c>
      <c r="K2248" s="13">
        <f t="shared" si="176"/>
        <v>42251.625115740746</v>
      </c>
      <c r="L2248" s="4">
        <v>1438801210</v>
      </c>
      <c r="M2248" s="13">
        <f t="shared" si="177"/>
        <v>42221.625115740746</v>
      </c>
      <c r="N2248" s="4" t="b">
        <v>0</v>
      </c>
      <c r="O2248" s="4">
        <v>57</v>
      </c>
      <c r="P2248" s="4" t="b">
        <v>1</v>
      </c>
      <c r="Q2248" s="4" t="s">
        <v>8297</v>
      </c>
      <c r="R2248" s="17">
        <f>E2248/D2248*100</f>
        <v>100.12</v>
      </c>
      <c r="S2248">
        <f>AVERAGEIF(O:O,O2248,E:E)</f>
        <v>5781.163043478261</v>
      </c>
      <c r="T2248" t="str">
        <f t="shared" si="178"/>
        <v>games</v>
      </c>
      <c r="U2248" t="str">
        <f t="shared" si="179"/>
        <v>tabletop games</v>
      </c>
    </row>
    <row r="2249" spans="1:21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tr">
        <f t="shared" si="175"/>
        <v>successful</v>
      </c>
      <c r="G2249" s="4" t="s">
        <v>8219</v>
      </c>
      <c r="H2249" s="4" t="s">
        <v>8224</v>
      </c>
      <c r="I2249" s="4" t="s">
        <v>8246</v>
      </c>
      <c r="J2249" s="4">
        <v>1438185565</v>
      </c>
      <c r="K2249" s="13">
        <f t="shared" si="176"/>
        <v>42214.499594907415</v>
      </c>
      <c r="L2249" s="4">
        <v>1436975965</v>
      </c>
      <c r="M2249" s="13">
        <f t="shared" si="177"/>
        <v>42200.499594907415</v>
      </c>
      <c r="N2249" s="4" t="b">
        <v>0</v>
      </c>
      <c r="O2249" s="4">
        <v>380</v>
      </c>
      <c r="P2249" s="4" t="b">
        <v>1</v>
      </c>
      <c r="Q2249" s="4" t="s">
        <v>8297</v>
      </c>
      <c r="R2249" s="17">
        <f>E2249/D2249*100</f>
        <v>104.45405405405405</v>
      </c>
      <c r="S2249">
        <f>AVERAGEIF(O:O,O2249,E:E)</f>
        <v>19324</v>
      </c>
      <c r="T2249" t="str">
        <f t="shared" si="178"/>
        <v>games</v>
      </c>
      <c r="U2249" t="str">
        <f t="shared" si="179"/>
        <v>tabletop games</v>
      </c>
    </row>
    <row r="2250" spans="1:21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tr">
        <f t="shared" si="175"/>
        <v>successful</v>
      </c>
      <c r="G2250" s="4" t="s">
        <v>8219</v>
      </c>
      <c r="H2250" s="4" t="s">
        <v>8225</v>
      </c>
      <c r="I2250" s="4" t="s">
        <v>8247</v>
      </c>
      <c r="J2250" s="4">
        <v>1481749278</v>
      </c>
      <c r="K2250" s="13">
        <f t="shared" si="176"/>
        <v>42718.709236111114</v>
      </c>
      <c r="L2250" s="4">
        <v>1479157278</v>
      </c>
      <c r="M2250" s="13">
        <f t="shared" si="177"/>
        <v>42688.709236111114</v>
      </c>
      <c r="N2250" s="4" t="b">
        <v>0</v>
      </c>
      <c r="O2250" s="4">
        <v>128</v>
      </c>
      <c r="P2250" s="4" t="b">
        <v>1</v>
      </c>
      <c r="Q2250" s="4" t="s">
        <v>8297</v>
      </c>
      <c r="R2250" s="17">
        <f>E2250/D2250*100</f>
        <v>107.21428571428571</v>
      </c>
      <c r="S2250">
        <f>AVERAGEIF(O:O,O2250,E:E)</f>
        <v>12864.142857142857</v>
      </c>
      <c r="T2250" t="str">
        <f t="shared" si="178"/>
        <v>games</v>
      </c>
      <c r="U2250" t="str">
        <f t="shared" si="179"/>
        <v>tabletop games</v>
      </c>
    </row>
    <row r="2251" spans="1:21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tr">
        <f t="shared" si="175"/>
        <v>successful</v>
      </c>
      <c r="G2251" s="4" t="s">
        <v>8219</v>
      </c>
      <c r="H2251" s="4" t="s">
        <v>8224</v>
      </c>
      <c r="I2251" s="4" t="s">
        <v>8246</v>
      </c>
      <c r="J2251" s="4">
        <v>1364917965</v>
      </c>
      <c r="K2251" s="13">
        <f t="shared" si="176"/>
        <v>41366.49496527778</v>
      </c>
      <c r="L2251" s="4">
        <v>1362329565</v>
      </c>
      <c r="M2251" s="13">
        <f t="shared" si="177"/>
        <v>41336.536631944444</v>
      </c>
      <c r="N2251" s="4" t="b">
        <v>0</v>
      </c>
      <c r="O2251" s="4">
        <v>180</v>
      </c>
      <c r="P2251" s="4" t="b">
        <v>1</v>
      </c>
      <c r="Q2251" s="4" t="s">
        <v>8297</v>
      </c>
      <c r="R2251" s="17">
        <f>E2251/D2251*100</f>
        <v>168.77142857142857</v>
      </c>
      <c r="S2251">
        <f>AVERAGEIF(O:O,O2251,E:E)</f>
        <v>11069.5</v>
      </c>
      <c r="T2251" t="str">
        <f t="shared" si="178"/>
        <v>games</v>
      </c>
      <c r="U2251" t="str">
        <f t="shared" si="179"/>
        <v>tabletop games</v>
      </c>
    </row>
    <row r="2252" spans="1:21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tr">
        <f t="shared" si="175"/>
        <v>successful</v>
      </c>
      <c r="G2252" s="4" t="s">
        <v>8219</v>
      </c>
      <c r="H2252" s="4" t="s">
        <v>8224</v>
      </c>
      <c r="I2252" s="4" t="s">
        <v>8246</v>
      </c>
      <c r="J2252" s="4">
        <v>1480727273</v>
      </c>
      <c r="K2252" s="13">
        <f t="shared" si="176"/>
        <v>42706.880474537036</v>
      </c>
      <c r="L2252" s="4">
        <v>1478131673</v>
      </c>
      <c r="M2252" s="13">
        <f t="shared" si="177"/>
        <v>42676.838807870372</v>
      </c>
      <c r="N2252" s="4" t="b">
        <v>0</v>
      </c>
      <c r="O2252" s="4">
        <v>571</v>
      </c>
      <c r="P2252" s="4" t="b">
        <v>1</v>
      </c>
      <c r="Q2252" s="4" t="s">
        <v>8297</v>
      </c>
      <c r="R2252" s="17">
        <f>E2252/D2252*100</f>
        <v>975.11200000000008</v>
      </c>
      <c r="S2252">
        <f>AVERAGEIF(O:O,O2252,E:E)</f>
        <v>243778</v>
      </c>
      <c r="T2252" t="str">
        <f t="shared" si="178"/>
        <v>games</v>
      </c>
      <c r="U2252" t="str">
        <f t="shared" si="179"/>
        <v>tabletop games</v>
      </c>
    </row>
    <row r="2253" spans="1:21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tr">
        <f t="shared" si="175"/>
        <v>successful</v>
      </c>
      <c r="G2253" s="4" t="s">
        <v>8219</v>
      </c>
      <c r="H2253" s="4" t="s">
        <v>8224</v>
      </c>
      <c r="I2253" s="4" t="s">
        <v>8246</v>
      </c>
      <c r="J2253" s="4">
        <v>1408177077</v>
      </c>
      <c r="K2253" s="13">
        <f t="shared" si="176"/>
        <v>41867.179131944446</v>
      </c>
      <c r="L2253" s="4">
        <v>1406362677</v>
      </c>
      <c r="M2253" s="13">
        <f t="shared" si="177"/>
        <v>41846.179131944446</v>
      </c>
      <c r="N2253" s="4" t="b">
        <v>0</v>
      </c>
      <c r="O2253" s="4">
        <v>480</v>
      </c>
      <c r="P2253" s="4" t="b">
        <v>1</v>
      </c>
      <c r="Q2253" s="4" t="s">
        <v>8297</v>
      </c>
      <c r="R2253" s="17">
        <f>E2253/D2253*100</f>
        <v>134.44929411764704</v>
      </c>
      <c r="S2253">
        <f>AVERAGEIF(O:O,O2253,E:E)</f>
        <v>25489.345000000001</v>
      </c>
      <c r="T2253" t="str">
        <f t="shared" si="178"/>
        <v>games</v>
      </c>
      <c r="U2253" t="str">
        <f t="shared" si="179"/>
        <v>tabletop games</v>
      </c>
    </row>
    <row r="2254" spans="1:21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tr">
        <f t="shared" si="175"/>
        <v>successful</v>
      </c>
      <c r="G2254" s="4" t="s">
        <v>8219</v>
      </c>
      <c r="H2254" s="4" t="s">
        <v>8227</v>
      </c>
      <c r="I2254" s="4" t="s">
        <v>8249</v>
      </c>
      <c r="J2254" s="4">
        <v>1470469938</v>
      </c>
      <c r="K2254" s="13">
        <f t="shared" si="176"/>
        <v>42588.161319444444</v>
      </c>
      <c r="L2254" s="4">
        <v>1469173938</v>
      </c>
      <c r="M2254" s="13">
        <f t="shared" si="177"/>
        <v>42573.161319444444</v>
      </c>
      <c r="N2254" s="4" t="b">
        <v>0</v>
      </c>
      <c r="O2254" s="4">
        <v>249</v>
      </c>
      <c r="P2254" s="4" t="b">
        <v>1</v>
      </c>
      <c r="Q2254" s="4" t="s">
        <v>8297</v>
      </c>
      <c r="R2254" s="17">
        <f>E2254/D2254*100</f>
        <v>272.27777777777777</v>
      </c>
      <c r="S2254">
        <f>AVERAGEIF(O:O,O2254,E:E)</f>
        <v>20124.5</v>
      </c>
      <c r="T2254" t="str">
        <f t="shared" si="178"/>
        <v>games</v>
      </c>
      <c r="U2254" t="str">
        <f t="shared" si="179"/>
        <v>tabletop games</v>
      </c>
    </row>
    <row r="2255" spans="1:21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tr">
        <f t="shared" si="175"/>
        <v>successful</v>
      </c>
      <c r="G2255" s="4" t="s">
        <v>8219</v>
      </c>
      <c r="H2255" s="4" t="s">
        <v>8224</v>
      </c>
      <c r="I2255" s="4" t="s">
        <v>8246</v>
      </c>
      <c r="J2255" s="4">
        <v>1447862947</v>
      </c>
      <c r="K2255" s="13">
        <f t="shared" si="176"/>
        <v>42326.506331018521</v>
      </c>
      <c r="L2255" s="4">
        <v>1445267347</v>
      </c>
      <c r="M2255" s="13">
        <f t="shared" si="177"/>
        <v>42296.464664351857</v>
      </c>
      <c r="N2255" s="4" t="b">
        <v>0</v>
      </c>
      <c r="O2255" s="4">
        <v>84</v>
      </c>
      <c r="P2255" s="4" t="b">
        <v>1</v>
      </c>
      <c r="Q2255" s="4" t="s">
        <v>8297</v>
      </c>
      <c r="R2255" s="17">
        <f>E2255/D2255*100</f>
        <v>112.6875</v>
      </c>
      <c r="S2255">
        <f>AVERAGEIF(O:O,O2255,E:E)</f>
        <v>9253.3022222222226</v>
      </c>
      <c r="T2255" t="str">
        <f t="shared" si="178"/>
        <v>games</v>
      </c>
      <c r="U2255" t="str">
        <f t="shared" si="179"/>
        <v>tabletop games</v>
      </c>
    </row>
    <row r="2256" spans="1:21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tr">
        <f t="shared" si="175"/>
        <v>successful</v>
      </c>
      <c r="G2256" s="4" t="s">
        <v>8219</v>
      </c>
      <c r="H2256" s="4" t="s">
        <v>8224</v>
      </c>
      <c r="I2256" s="4" t="s">
        <v>8246</v>
      </c>
      <c r="J2256" s="4">
        <v>1485271968</v>
      </c>
      <c r="K2256" s="13">
        <f t="shared" si="176"/>
        <v>42759.481111111112</v>
      </c>
      <c r="L2256" s="4">
        <v>1484667168</v>
      </c>
      <c r="M2256" s="13">
        <f t="shared" si="177"/>
        <v>42752.481111111112</v>
      </c>
      <c r="N2256" s="4" t="b">
        <v>0</v>
      </c>
      <c r="O2256" s="4">
        <v>197</v>
      </c>
      <c r="P2256" s="4" t="b">
        <v>1</v>
      </c>
      <c r="Q2256" s="4" t="s">
        <v>8297</v>
      </c>
      <c r="R2256" s="17">
        <f>E2256/D2256*100</f>
        <v>459.8</v>
      </c>
      <c r="S2256">
        <f>AVERAGEIF(O:O,O2256,E:E)</f>
        <v>8621.6666666666661</v>
      </c>
      <c r="T2256" t="str">
        <f t="shared" si="178"/>
        <v>games</v>
      </c>
      <c r="U2256" t="str">
        <f t="shared" si="179"/>
        <v>tabletop games</v>
      </c>
    </row>
    <row r="2257" spans="1:21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tr">
        <f t="shared" si="175"/>
        <v>successful</v>
      </c>
      <c r="G2257" s="4" t="s">
        <v>8219</v>
      </c>
      <c r="H2257" s="4" t="s">
        <v>8224</v>
      </c>
      <c r="I2257" s="4" t="s">
        <v>8246</v>
      </c>
      <c r="J2257" s="4">
        <v>1462661451</v>
      </c>
      <c r="K2257" s="13">
        <f t="shared" si="176"/>
        <v>42497.785312500004</v>
      </c>
      <c r="L2257" s="4">
        <v>1460069451</v>
      </c>
      <c r="M2257" s="13">
        <f t="shared" si="177"/>
        <v>42467.785312500004</v>
      </c>
      <c r="N2257" s="4" t="b">
        <v>0</v>
      </c>
      <c r="O2257" s="4">
        <v>271</v>
      </c>
      <c r="P2257" s="4" t="b">
        <v>1</v>
      </c>
      <c r="Q2257" s="4" t="s">
        <v>8297</v>
      </c>
      <c r="R2257" s="17">
        <f>E2257/D2257*100</f>
        <v>286.65822784810126</v>
      </c>
      <c r="S2257">
        <f>AVERAGEIF(O:O,O2257,E:E)</f>
        <v>26165.285</v>
      </c>
      <c r="T2257" t="str">
        <f t="shared" si="178"/>
        <v>games</v>
      </c>
      <c r="U2257" t="str">
        <f t="shared" si="179"/>
        <v>tabletop games</v>
      </c>
    </row>
    <row r="2258" spans="1:21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tr">
        <f t="shared" si="175"/>
        <v>successful</v>
      </c>
      <c r="G2258" s="4" t="s">
        <v>8219</v>
      </c>
      <c r="H2258" s="4" t="s">
        <v>8225</v>
      </c>
      <c r="I2258" s="4" t="s">
        <v>8247</v>
      </c>
      <c r="J2258" s="4">
        <v>1479811846</v>
      </c>
      <c r="K2258" s="13">
        <f t="shared" si="176"/>
        <v>42696.285254629627</v>
      </c>
      <c r="L2258" s="4">
        <v>1478602246</v>
      </c>
      <c r="M2258" s="13">
        <f t="shared" si="177"/>
        <v>42682.285254629627</v>
      </c>
      <c r="N2258" s="4" t="b">
        <v>0</v>
      </c>
      <c r="O2258" s="4">
        <v>50</v>
      </c>
      <c r="P2258" s="4" t="b">
        <v>1</v>
      </c>
      <c r="Q2258" s="4" t="s">
        <v>8297</v>
      </c>
      <c r="R2258" s="17">
        <f>E2258/D2258*100</f>
        <v>222.70833333333334</v>
      </c>
      <c r="S2258">
        <f>AVERAGEIF(O:O,O2258,E:E)</f>
        <v>3773.9390909090912</v>
      </c>
      <c r="T2258" t="str">
        <f t="shared" si="178"/>
        <v>games</v>
      </c>
      <c r="U2258" t="str">
        <f t="shared" si="179"/>
        <v>tabletop games</v>
      </c>
    </row>
    <row r="2259" spans="1:21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tr">
        <f t="shared" si="175"/>
        <v>successful</v>
      </c>
      <c r="G2259" s="4" t="s">
        <v>8219</v>
      </c>
      <c r="H2259" s="4" t="s">
        <v>8225</v>
      </c>
      <c r="I2259" s="4" t="s">
        <v>8247</v>
      </c>
      <c r="J2259" s="4">
        <v>1466377200</v>
      </c>
      <c r="K2259" s="13">
        <f t="shared" si="176"/>
        <v>42540.791666666664</v>
      </c>
      <c r="L2259" s="4">
        <v>1463351329</v>
      </c>
      <c r="M2259" s="13">
        <f t="shared" si="177"/>
        <v>42505.770011574081</v>
      </c>
      <c r="N2259" s="4" t="b">
        <v>0</v>
      </c>
      <c r="O2259" s="4">
        <v>169</v>
      </c>
      <c r="P2259" s="4" t="b">
        <v>1</v>
      </c>
      <c r="Q2259" s="4" t="s">
        <v>8297</v>
      </c>
      <c r="R2259" s="17">
        <f>E2259/D2259*100</f>
        <v>636.14</v>
      </c>
      <c r="S2259">
        <f>AVERAGEIF(O:O,O2259,E:E)</f>
        <v>10898.9</v>
      </c>
      <c r="T2259" t="str">
        <f t="shared" si="178"/>
        <v>games</v>
      </c>
      <c r="U2259" t="str">
        <f t="shared" si="179"/>
        <v>tabletop games</v>
      </c>
    </row>
    <row r="2260" spans="1:21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tr">
        <f t="shared" si="175"/>
        <v>successful</v>
      </c>
      <c r="G2260" s="4" t="s">
        <v>8219</v>
      </c>
      <c r="H2260" s="4" t="s">
        <v>8224</v>
      </c>
      <c r="I2260" s="4" t="s">
        <v>8246</v>
      </c>
      <c r="J2260" s="4">
        <v>1434045687</v>
      </c>
      <c r="K2260" s="13">
        <f t="shared" si="176"/>
        <v>42166.584340277775</v>
      </c>
      <c r="L2260" s="4">
        <v>1431453687</v>
      </c>
      <c r="M2260" s="13">
        <f t="shared" si="177"/>
        <v>42136.584340277775</v>
      </c>
      <c r="N2260" s="4" t="b">
        <v>0</v>
      </c>
      <c r="O2260" s="4">
        <v>205</v>
      </c>
      <c r="P2260" s="4" t="b">
        <v>1</v>
      </c>
      <c r="Q2260" s="4" t="s">
        <v>8297</v>
      </c>
      <c r="R2260" s="17">
        <f>E2260/D2260*100</f>
        <v>146.5</v>
      </c>
      <c r="S2260">
        <f>AVERAGEIF(O:O,O2260,E:E)</f>
        <v>12475.137500000001</v>
      </c>
      <c r="T2260" t="str">
        <f t="shared" si="178"/>
        <v>games</v>
      </c>
      <c r="U2260" t="str">
        <f t="shared" si="179"/>
        <v>tabletop games</v>
      </c>
    </row>
    <row r="2261" spans="1:21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tr">
        <f t="shared" si="175"/>
        <v>successful</v>
      </c>
      <c r="G2261" s="4" t="s">
        <v>8219</v>
      </c>
      <c r="H2261" s="4" t="s">
        <v>8225</v>
      </c>
      <c r="I2261" s="4" t="s">
        <v>8247</v>
      </c>
      <c r="J2261" s="4">
        <v>1481224736</v>
      </c>
      <c r="K2261" s="13">
        <f t="shared" si="176"/>
        <v>42712.638148148151</v>
      </c>
      <c r="L2261" s="4">
        <v>1480360736</v>
      </c>
      <c r="M2261" s="13">
        <f t="shared" si="177"/>
        <v>42702.638148148151</v>
      </c>
      <c r="N2261" s="4" t="b">
        <v>0</v>
      </c>
      <c r="O2261" s="4">
        <v>206</v>
      </c>
      <c r="P2261" s="4" t="b">
        <v>1</v>
      </c>
      <c r="Q2261" s="4" t="s">
        <v>8297</v>
      </c>
      <c r="R2261" s="17">
        <f>E2261/D2261*100</f>
        <v>1867.1</v>
      </c>
      <c r="S2261">
        <f>AVERAGEIF(O:O,O2261,E:E)</f>
        <v>17868.901999999998</v>
      </c>
      <c r="T2261" t="str">
        <f t="shared" si="178"/>
        <v>games</v>
      </c>
      <c r="U2261" t="str">
        <f t="shared" si="179"/>
        <v>tabletop games</v>
      </c>
    </row>
    <row r="2262" spans="1:21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tr">
        <f t="shared" si="175"/>
        <v>successful</v>
      </c>
      <c r="G2262" s="4" t="s">
        <v>8219</v>
      </c>
      <c r="H2262" s="4" t="s">
        <v>8224</v>
      </c>
      <c r="I2262" s="4" t="s">
        <v>8246</v>
      </c>
      <c r="J2262" s="4">
        <v>1395876250</v>
      </c>
      <c r="K2262" s="13">
        <f t="shared" si="176"/>
        <v>41724.80844907408</v>
      </c>
      <c r="L2262" s="4">
        <v>1393287850</v>
      </c>
      <c r="M2262" s="13">
        <f t="shared" si="177"/>
        <v>41694.850115740745</v>
      </c>
      <c r="N2262" s="4" t="b">
        <v>0</v>
      </c>
      <c r="O2262" s="4">
        <v>84</v>
      </c>
      <c r="P2262" s="4" t="b">
        <v>1</v>
      </c>
      <c r="Q2262" s="4" t="s">
        <v>8297</v>
      </c>
      <c r="R2262" s="17">
        <f>E2262/D2262*100</f>
        <v>326.92</v>
      </c>
      <c r="S2262">
        <f>AVERAGEIF(O:O,O2262,E:E)</f>
        <v>9253.3022222222226</v>
      </c>
      <c r="T2262" t="str">
        <f t="shared" si="178"/>
        <v>games</v>
      </c>
      <c r="U2262" t="str">
        <f t="shared" si="179"/>
        <v>tabletop games</v>
      </c>
    </row>
    <row r="2263" spans="1:21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tr">
        <f t="shared" si="175"/>
        <v>successful</v>
      </c>
      <c r="G2263" s="4" t="s">
        <v>8219</v>
      </c>
      <c r="H2263" s="4" t="s">
        <v>8226</v>
      </c>
      <c r="I2263" s="4" t="s">
        <v>8248</v>
      </c>
      <c r="J2263" s="4">
        <v>1487093020</v>
      </c>
      <c r="K2263" s="13">
        <f t="shared" si="176"/>
        <v>42780.55810185185</v>
      </c>
      <c r="L2263" s="4">
        <v>1485278620</v>
      </c>
      <c r="M2263" s="13">
        <f t="shared" si="177"/>
        <v>42759.55810185185</v>
      </c>
      <c r="N2263" s="4" t="b">
        <v>0</v>
      </c>
      <c r="O2263" s="4">
        <v>210</v>
      </c>
      <c r="P2263" s="4" t="b">
        <v>1</v>
      </c>
      <c r="Q2263" s="4" t="s">
        <v>8297</v>
      </c>
      <c r="R2263" s="17">
        <f>E2263/D2263*100</f>
        <v>779.5</v>
      </c>
      <c r="S2263">
        <f>AVERAGEIF(O:O,O2263,E:E)</f>
        <v>7795</v>
      </c>
      <c r="T2263" t="str">
        <f t="shared" si="178"/>
        <v>games</v>
      </c>
      <c r="U2263" t="str">
        <f t="shared" si="179"/>
        <v>tabletop games</v>
      </c>
    </row>
    <row r="2264" spans="1:21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tr">
        <f t="shared" si="175"/>
        <v>successful</v>
      </c>
      <c r="G2264" s="4" t="s">
        <v>8219</v>
      </c>
      <c r="H2264" s="4" t="s">
        <v>8224</v>
      </c>
      <c r="I2264" s="4" t="s">
        <v>8246</v>
      </c>
      <c r="J2264" s="4">
        <v>1416268800</v>
      </c>
      <c r="K2264" s="13">
        <f t="shared" si="176"/>
        <v>41960.833333333336</v>
      </c>
      <c r="L2264" s="4">
        <v>1413295358</v>
      </c>
      <c r="M2264" s="13">
        <f t="shared" si="177"/>
        <v>41926.418495370373</v>
      </c>
      <c r="N2264" s="4" t="b">
        <v>0</v>
      </c>
      <c r="O2264" s="4">
        <v>181</v>
      </c>
      <c r="P2264" s="4" t="b">
        <v>1</v>
      </c>
      <c r="Q2264" s="4" t="s">
        <v>8297</v>
      </c>
      <c r="R2264" s="17">
        <f>E2264/D2264*100</f>
        <v>154.15151515151516</v>
      </c>
      <c r="S2264">
        <f>AVERAGEIF(O:O,O2264,E:E)</f>
        <v>28514</v>
      </c>
      <c r="T2264" t="str">
        <f t="shared" si="178"/>
        <v>games</v>
      </c>
      <c r="U2264" t="str">
        <f t="shared" si="179"/>
        <v>tabletop games</v>
      </c>
    </row>
    <row r="2265" spans="1:21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tr">
        <f t="shared" si="175"/>
        <v>successful</v>
      </c>
      <c r="G2265" s="4" t="s">
        <v>8219</v>
      </c>
      <c r="H2265" s="4" t="s">
        <v>8235</v>
      </c>
      <c r="I2265" s="4" t="s">
        <v>8255</v>
      </c>
      <c r="J2265" s="4">
        <v>1422734313</v>
      </c>
      <c r="K2265" s="13">
        <f t="shared" si="176"/>
        <v>42035.665659722225</v>
      </c>
      <c r="L2265" s="4">
        <v>1420919913</v>
      </c>
      <c r="M2265" s="13">
        <f t="shared" si="177"/>
        <v>42014.665659722225</v>
      </c>
      <c r="N2265" s="4" t="b">
        <v>0</v>
      </c>
      <c r="O2265" s="4">
        <v>60</v>
      </c>
      <c r="P2265" s="4" t="b">
        <v>1</v>
      </c>
      <c r="Q2265" s="4" t="s">
        <v>8297</v>
      </c>
      <c r="R2265" s="17">
        <f>E2265/D2265*100</f>
        <v>115.54666666666667</v>
      </c>
      <c r="S2265">
        <f>AVERAGEIF(O:O,O2265,E:E)</f>
        <v>4999.4192857142853</v>
      </c>
      <c r="T2265" t="str">
        <f t="shared" si="178"/>
        <v>games</v>
      </c>
      <c r="U2265" t="str">
        <f t="shared" si="179"/>
        <v>tabletop games</v>
      </c>
    </row>
    <row r="2266" spans="1:21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tr">
        <f t="shared" si="175"/>
        <v>successful</v>
      </c>
      <c r="G2266" s="4" t="s">
        <v>8219</v>
      </c>
      <c r="H2266" s="4" t="s">
        <v>8224</v>
      </c>
      <c r="I2266" s="4" t="s">
        <v>8246</v>
      </c>
      <c r="J2266" s="4">
        <v>1463972400</v>
      </c>
      <c r="K2266" s="13">
        <f t="shared" si="176"/>
        <v>42512.958333333336</v>
      </c>
      <c r="L2266" s="4">
        <v>1462543114</v>
      </c>
      <c r="M2266" s="13">
        <f t="shared" si="177"/>
        <v>42496.415671296294</v>
      </c>
      <c r="N2266" s="4" t="b">
        <v>0</v>
      </c>
      <c r="O2266" s="4">
        <v>445</v>
      </c>
      <c r="P2266" s="4" t="b">
        <v>1</v>
      </c>
      <c r="Q2266" s="4" t="s">
        <v>8297</v>
      </c>
      <c r="R2266" s="17">
        <f>E2266/D2266*100</f>
        <v>180.03333333333333</v>
      </c>
      <c r="S2266">
        <f>AVERAGEIF(O:O,O2266,E:E)</f>
        <v>10802</v>
      </c>
      <c r="T2266" t="str">
        <f t="shared" si="178"/>
        <v>games</v>
      </c>
      <c r="U2266" t="str">
        <f t="shared" si="179"/>
        <v>tabletop games</v>
      </c>
    </row>
    <row r="2267" spans="1:21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tr">
        <f t="shared" si="175"/>
        <v>successful</v>
      </c>
      <c r="G2267" s="4" t="s">
        <v>8219</v>
      </c>
      <c r="H2267" s="4" t="s">
        <v>8225</v>
      </c>
      <c r="I2267" s="4" t="s">
        <v>8247</v>
      </c>
      <c r="J2267" s="4">
        <v>1479846507</v>
      </c>
      <c r="K2267" s="13">
        <f t="shared" si="176"/>
        <v>42696.686423611114</v>
      </c>
      <c r="L2267" s="4">
        <v>1479241707</v>
      </c>
      <c r="M2267" s="13">
        <f t="shared" si="177"/>
        <v>42689.686423611114</v>
      </c>
      <c r="N2267" s="4" t="b">
        <v>0</v>
      </c>
      <c r="O2267" s="4">
        <v>17</v>
      </c>
      <c r="P2267" s="4" t="b">
        <v>1</v>
      </c>
      <c r="Q2267" s="4" t="s">
        <v>8297</v>
      </c>
      <c r="R2267" s="17">
        <f>E2267/D2267*100</f>
        <v>298.5</v>
      </c>
      <c r="S2267">
        <f>AVERAGEIF(O:O,O2267,E:E)</f>
        <v>1808.7556603773585</v>
      </c>
      <c r="T2267" t="str">
        <f t="shared" si="178"/>
        <v>games</v>
      </c>
      <c r="U2267" t="str">
        <f t="shared" si="179"/>
        <v>tabletop games</v>
      </c>
    </row>
    <row r="2268" spans="1:21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tr">
        <f t="shared" si="175"/>
        <v>successful</v>
      </c>
      <c r="G2268" s="4" t="s">
        <v>8219</v>
      </c>
      <c r="H2268" s="4" t="s">
        <v>8224</v>
      </c>
      <c r="I2268" s="4" t="s">
        <v>8246</v>
      </c>
      <c r="J2268" s="4">
        <v>1461722400</v>
      </c>
      <c r="K2268" s="13">
        <f t="shared" si="176"/>
        <v>42486.916666666664</v>
      </c>
      <c r="L2268" s="4">
        <v>1460235592</v>
      </c>
      <c r="M2268" s="13">
        <f t="shared" si="177"/>
        <v>42469.708240740743</v>
      </c>
      <c r="N2268" s="4" t="b">
        <v>0</v>
      </c>
      <c r="O2268" s="4">
        <v>194</v>
      </c>
      <c r="P2268" s="4" t="b">
        <v>1</v>
      </c>
      <c r="Q2268" s="4" t="s">
        <v>8297</v>
      </c>
      <c r="R2268" s="17">
        <f>E2268/D2268*100</f>
        <v>320.26666666666665</v>
      </c>
      <c r="S2268">
        <f>AVERAGEIF(O:O,O2268,E:E)</f>
        <v>16766</v>
      </c>
      <c r="T2268" t="str">
        <f t="shared" si="178"/>
        <v>games</v>
      </c>
      <c r="U2268" t="str">
        <f t="shared" si="179"/>
        <v>tabletop games</v>
      </c>
    </row>
    <row r="2269" spans="1:21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tr">
        <f t="shared" si="175"/>
        <v>successful</v>
      </c>
      <c r="G2269" s="4" t="s">
        <v>8219</v>
      </c>
      <c r="H2269" s="4" t="s">
        <v>8224</v>
      </c>
      <c r="I2269" s="4" t="s">
        <v>8246</v>
      </c>
      <c r="J2269" s="4">
        <v>1419123600</v>
      </c>
      <c r="K2269" s="13">
        <f t="shared" si="176"/>
        <v>41993.875000000007</v>
      </c>
      <c r="L2269" s="4">
        <v>1416945297</v>
      </c>
      <c r="M2269" s="13">
        <f t="shared" si="177"/>
        <v>41968.663159722222</v>
      </c>
      <c r="N2269" s="4" t="b">
        <v>0</v>
      </c>
      <c r="O2269" s="4">
        <v>404</v>
      </c>
      <c r="P2269" s="4" t="b">
        <v>1</v>
      </c>
      <c r="Q2269" s="4" t="s">
        <v>8297</v>
      </c>
      <c r="R2269" s="17">
        <f>E2269/D2269*100</f>
        <v>380.52499999999998</v>
      </c>
      <c r="S2269">
        <f>AVERAGEIF(O:O,O2269,E:E)</f>
        <v>90925</v>
      </c>
      <c r="T2269" t="str">
        <f t="shared" si="178"/>
        <v>games</v>
      </c>
      <c r="U2269" t="str">
        <f t="shared" si="179"/>
        <v>tabletop games</v>
      </c>
    </row>
    <row r="2270" spans="1:21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tr">
        <f t="shared" si="175"/>
        <v>successful</v>
      </c>
      <c r="G2270" s="4" t="s">
        <v>8219</v>
      </c>
      <c r="H2270" s="4" t="s">
        <v>8224</v>
      </c>
      <c r="I2270" s="4" t="s">
        <v>8246</v>
      </c>
      <c r="J2270" s="4">
        <v>1489283915</v>
      </c>
      <c r="K2270" s="13">
        <f t="shared" si="176"/>
        <v>42805.915682870371</v>
      </c>
      <c r="L2270" s="4">
        <v>1486691915</v>
      </c>
      <c r="M2270" s="13">
        <f t="shared" si="177"/>
        <v>42775.915682870371</v>
      </c>
      <c r="N2270" s="4" t="b">
        <v>0</v>
      </c>
      <c r="O2270" s="4">
        <v>194</v>
      </c>
      <c r="P2270" s="4" t="b">
        <v>1</v>
      </c>
      <c r="Q2270" s="4" t="s">
        <v>8297</v>
      </c>
      <c r="R2270" s="17">
        <f>E2270/D2270*100</f>
        <v>102.60000000000001</v>
      </c>
      <c r="S2270">
        <f>AVERAGEIF(O:O,O2270,E:E)</f>
        <v>16766</v>
      </c>
      <c r="T2270" t="str">
        <f t="shared" si="178"/>
        <v>games</v>
      </c>
      <c r="U2270" t="str">
        <f t="shared" si="179"/>
        <v>tabletop games</v>
      </c>
    </row>
    <row r="2271" spans="1:21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tr">
        <f t="shared" si="175"/>
        <v>successful</v>
      </c>
      <c r="G2271" s="4" t="s">
        <v>8219</v>
      </c>
      <c r="H2271" s="4" t="s">
        <v>8224</v>
      </c>
      <c r="I2271" s="4" t="s">
        <v>8246</v>
      </c>
      <c r="J2271" s="4">
        <v>1488862800</v>
      </c>
      <c r="K2271" s="13">
        <f t="shared" si="176"/>
        <v>42801.041666666664</v>
      </c>
      <c r="L2271" s="4">
        <v>1486745663</v>
      </c>
      <c r="M2271" s="13">
        <f t="shared" si="177"/>
        <v>42776.537766203706</v>
      </c>
      <c r="N2271" s="4" t="b">
        <v>0</v>
      </c>
      <c r="O2271" s="4">
        <v>902</v>
      </c>
      <c r="P2271" s="4" t="b">
        <v>1</v>
      </c>
      <c r="Q2271" s="4" t="s">
        <v>8297</v>
      </c>
      <c r="R2271" s="17">
        <f>E2271/D2271*100</f>
        <v>1801.64</v>
      </c>
      <c r="S2271">
        <f>AVERAGEIF(O:O,O2271,E:E)</f>
        <v>45041</v>
      </c>
      <c r="T2271" t="str">
        <f t="shared" si="178"/>
        <v>games</v>
      </c>
      <c r="U2271" t="str">
        <f t="shared" si="179"/>
        <v>tabletop games</v>
      </c>
    </row>
    <row r="2272" spans="1:21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tr">
        <f t="shared" si="175"/>
        <v>successful</v>
      </c>
      <c r="G2272" s="4" t="s">
        <v>8219</v>
      </c>
      <c r="H2272" s="4" t="s">
        <v>8224</v>
      </c>
      <c r="I2272" s="4" t="s">
        <v>8246</v>
      </c>
      <c r="J2272" s="4">
        <v>1484085540</v>
      </c>
      <c r="K2272" s="13">
        <f t="shared" si="176"/>
        <v>42745.749305555561</v>
      </c>
      <c r="L2272" s="4">
        <v>1482353513</v>
      </c>
      <c r="M2272" s="13">
        <f t="shared" si="177"/>
        <v>42725.702696759261</v>
      </c>
      <c r="N2272" s="4" t="b">
        <v>0</v>
      </c>
      <c r="O2272" s="4">
        <v>1670</v>
      </c>
      <c r="P2272" s="4" t="b">
        <v>1</v>
      </c>
      <c r="Q2272" s="4" t="s">
        <v>8297</v>
      </c>
      <c r="R2272" s="17">
        <f>E2272/D2272*100</f>
        <v>720.24800000000005</v>
      </c>
      <c r="S2272">
        <f>AVERAGEIF(O:O,O2272,E:E)</f>
        <v>180062</v>
      </c>
      <c r="T2272" t="str">
        <f t="shared" si="178"/>
        <v>games</v>
      </c>
      <c r="U2272" t="str">
        <f t="shared" si="179"/>
        <v>tabletop games</v>
      </c>
    </row>
    <row r="2273" spans="1:21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tr">
        <f t="shared" si="175"/>
        <v>successful</v>
      </c>
      <c r="G2273" s="4" t="s">
        <v>8219</v>
      </c>
      <c r="H2273" s="4" t="s">
        <v>8224</v>
      </c>
      <c r="I2273" s="4" t="s">
        <v>8246</v>
      </c>
      <c r="J2273" s="4">
        <v>1481328004</v>
      </c>
      <c r="K2273" s="13">
        <f t="shared" si="176"/>
        <v>42713.833379629628</v>
      </c>
      <c r="L2273" s="4">
        <v>1478736004</v>
      </c>
      <c r="M2273" s="13">
        <f t="shared" si="177"/>
        <v>42683.833379629628</v>
      </c>
      <c r="N2273" s="4" t="b">
        <v>0</v>
      </c>
      <c r="O2273" s="4">
        <v>1328</v>
      </c>
      <c r="P2273" s="4" t="b">
        <v>1</v>
      </c>
      <c r="Q2273" s="4" t="s">
        <v>8297</v>
      </c>
      <c r="R2273" s="17">
        <f>E2273/D2273*100</f>
        <v>283.09000000000003</v>
      </c>
      <c r="S2273">
        <f>AVERAGEIF(O:O,O2273,E:E)</f>
        <v>56618</v>
      </c>
      <c r="T2273" t="str">
        <f t="shared" si="178"/>
        <v>games</v>
      </c>
      <c r="U2273" t="str">
        <f t="shared" si="179"/>
        <v>tabletop games</v>
      </c>
    </row>
    <row r="2274" spans="1:21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tr">
        <f t="shared" si="175"/>
        <v>successful</v>
      </c>
      <c r="G2274" s="4" t="s">
        <v>8219</v>
      </c>
      <c r="H2274" s="4" t="s">
        <v>8224</v>
      </c>
      <c r="I2274" s="4" t="s">
        <v>8246</v>
      </c>
      <c r="J2274" s="4">
        <v>1449506836</v>
      </c>
      <c r="K2274" s="13">
        <f t="shared" si="176"/>
        <v>42345.532824074071</v>
      </c>
      <c r="L2274" s="4">
        <v>1446914836</v>
      </c>
      <c r="M2274" s="13">
        <f t="shared" si="177"/>
        <v>42315.532824074071</v>
      </c>
      <c r="N2274" s="4" t="b">
        <v>0</v>
      </c>
      <c r="O2274" s="4">
        <v>944</v>
      </c>
      <c r="P2274" s="4" t="b">
        <v>1</v>
      </c>
      <c r="Q2274" s="4" t="s">
        <v>8297</v>
      </c>
      <c r="R2274" s="17">
        <f>E2274/D2274*100</f>
        <v>1356.6000000000001</v>
      </c>
      <c r="S2274">
        <f>AVERAGEIF(O:O,O2274,E:E)</f>
        <v>13566</v>
      </c>
      <c r="T2274" t="str">
        <f t="shared" si="178"/>
        <v>games</v>
      </c>
      <c r="U2274" t="str">
        <f t="shared" si="179"/>
        <v>tabletop games</v>
      </c>
    </row>
    <row r="2275" spans="1:21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tr">
        <f t="shared" si="175"/>
        <v>successful</v>
      </c>
      <c r="G2275" s="4" t="s">
        <v>8219</v>
      </c>
      <c r="H2275" s="4" t="s">
        <v>8229</v>
      </c>
      <c r="I2275" s="4" t="s">
        <v>8251</v>
      </c>
      <c r="J2275" s="4">
        <v>1489320642</v>
      </c>
      <c r="K2275" s="13">
        <f t="shared" si="176"/>
        <v>42806.340763888897</v>
      </c>
      <c r="L2275" s="4">
        <v>1487164242</v>
      </c>
      <c r="M2275" s="13">
        <f t="shared" si="177"/>
        <v>42781.382430555554</v>
      </c>
      <c r="N2275" s="4" t="b">
        <v>0</v>
      </c>
      <c r="O2275" s="4">
        <v>147</v>
      </c>
      <c r="P2275" s="4" t="b">
        <v>1</v>
      </c>
      <c r="Q2275" s="4" t="s">
        <v>8297</v>
      </c>
      <c r="R2275" s="17">
        <f>E2275/D2275*100</f>
        <v>220.35999999999999</v>
      </c>
      <c r="S2275">
        <f>AVERAGEIF(O:O,O2275,E:E)</f>
        <v>14220.75375</v>
      </c>
      <c r="T2275" t="str">
        <f t="shared" si="178"/>
        <v>games</v>
      </c>
      <c r="U2275" t="str">
        <f t="shared" si="179"/>
        <v>tabletop games</v>
      </c>
    </row>
    <row r="2276" spans="1:21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tr">
        <f t="shared" si="175"/>
        <v>successful</v>
      </c>
      <c r="G2276" s="4" t="s">
        <v>8219</v>
      </c>
      <c r="H2276" s="4" t="s">
        <v>8224</v>
      </c>
      <c r="I2276" s="4" t="s">
        <v>8246</v>
      </c>
      <c r="J2276" s="4">
        <v>1393156857</v>
      </c>
      <c r="K2276" s="13">
        <f t="shared" si="176"/>
        <v>41693.333993055559</v>
      </c>
      <c r="L2276" s="4">
        <v>1390564857</v>
      </c>
      <c r="M2276" s="13">
        <f t="shared" si="177"/>
        <v>41663.333993055559</v>
      </c>
      <c r="N2276" s="4" t="b">
        <v>0</v>
      </c>
      <c r="O2276" s="4">
        <v>99</v>
      </c>
      <c r="P2276" s="4" t="b">
        <v>1</v>
      </c>
      <c r="Q2276" s="4" t="s">
        <v>8297</v>
      </c>
      <c r="R2276" s="17">
        <f>E2276/D2276*100</f>
        <v>119.6</v>
      </c>
      <c r="S2276">
        <f>AVERAGEIF(O:O,O2276,E:E)</f>
        <v>9689.887777777778</v>
      </c>
      <c r="T2276" t="str">
        <f t="shared" si="178"/>
        <v>games</v>
      </c>
      <c r="U2276" t="str">
        <f t="shared" si="179"/>
        <v>tabletop games</v>
      </c>
    </row>
    <row r="2277" spans="1:21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tr">
        <f t="shared" si="175"/>
        <v>successful</v>
      </c>
      <c r="G2277" s="4" t="s">
        <v>8219</v>
      </c>
      <c r="H2277" s="4" t="s">
        <v>8225</v>
      </c>
      <c r="I2277" s="4" t="s">
        <v>8247</v>
      </c>
      <c r="J2277" s="4">
        <v>1419259679</v>
      </c>
      <c r="K2277" s="13">
        <f t="shared" si="176"/>
        <v>41995.449988425935</v>
      </c>
      <c r="L2277" s="4">
        <v>1416667679</v>
      </c>
      <c r="M2277" s="13">
        <f t="shared" si="177"/>
        <v>41965.449988425935</v>
      </c>
      <c r="N2277" s="4" t="b">
        <v>0</v>
      </c>
      <c r="O2277" s="4">
        <v>79</v>
      </c>
      <c r="P2277" s="4" t="b">
        <v>1</v>
      </c>
      <c r="Q2277" s="4" t="s">
        <v>8297</v>
      </c>
      <c r="R2277" s="17">
        <f>E2277/D2277*100</f>
        <v>407.76923076923077</v>
      </c>
      <c r="S2277">
        <f>AVERAGEIF(O:O,O2277,E:E)</f>
        <v>5590.7553846153851</v>
      </c>
      <c r="T2277" t="str">
        <f t="shared" si="178"/>
        <v>games</v>
      </c>
      <c r="U2277" t="str">
        <f t="shared" si="179"/>
        <v>tabletop games</v>
      </c>
    </row>
    <row r="2278" spans="1:21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tr">
        <f t="shared" si="175"/>
        <v>successful</v>
      </c>
      <c r="G2278" s="4" t="s">
        <v>8219</v>
      </c>
      <c r="H2278" s="4" t="s">
        <v>8224</v>
      </c>
      <c r="I2278" s="4" t="s">
        <v>8246</v>
      </c>
      <c r="J2278" s="4">
        <v>1388936289</v>
      </c>
      <c r="K2278" s="13">
        <f t="shared" si="176"/>
        <v>41644.484826388893</v>
      </c>
      <c r="L2278" s="4">
        <v>1386344289</v>
      </c>
      <c r="M2278" s="13">
        <f t="shared" si="177"/>
        <v>41614.484826388893</v>
      </c>
      <c r="N2278" s="4" t="b">
        <v>0</v>
      </c>
      <c r="O2278" s="4">
        <v>75</v>
      </c>
      <c r="P2278" s="4" t="b">
        <v>1</v>
      </c>
      <c r="Q2278" s="4" t="s">
        <v>8297</v>
      </c>
      <c r="R2278" s="17">
        <f>E2278/D2278*100</f>
        <v>105.81826105905425</v>
      </c>
      <c r="S2278">
        <f>AVERAGEIF(O:O,O2278,E:E)</f>
        <v>6039.7753846153846</v>
      </c>
      <c r="T2278" t="str">
        <f t="shared" si="178"/>
        <v>games</v>
      </c>
      <c r="U2278" t="str">
        <f t="shared" si="179"/>
        <v>tabletop games</v>
      </c>
    </row>
    <row r="2279" spans="1:21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tr">
        <f t="shared" si="175"/>
        <v>successful</v>
      </c>
      <c r="G2279" s="4" t="s">
        <v>8219</v>
      </c>
      <c r="H2279" s="4" t="s">
        <v>8224</v>
      </c>
      <c r="I2279" s="4" t="s">
        <v>8246</v>
      </c>
      <c r="J2279" s="4">
        <v>1330359423</v>
      </c>
      <c r="K2279" s="13">
        <f t="shared" si="176"/>
        <v>40966.511840277781</v>
      </c>
      <c r="L2279" s="4">
        <v>1327767423</v>
      </c>
      <c r="M2279" s="13">
        <f t="shared" si="177"/>
        <v>40936.511840277781</v>
      </c>
      <c r="N2279" s="4" t="b">
        <v>0</v>
      </c>
      <c r="O2279" s="4">
        <v>207</v>
      </c>
      <c r="P2279" s="4" t="b">
        <v>1</v>
      </c>
      <c r="Q2279" s="4" t="s">
        <v>8297</v>
      </c>
      <c r="R2279" s="17">
        <f>E2279/D2279*100</f>
        <v>141.08235294117648</v>
      </c>
      <c r="S2279">
        <f>AVERAGEIF(O:O,O2279,E:E)</f>
        <v>11009.244999999999</v>
      </c>
      <c r="T2279" t="str">
        <f t="shared" si="178"/>
        <v>games</v>
      </c>
      <c r="U2279" t="str">
        <f t="shared" si="179"/>
        <v>tabletop games</v>
      </c>
    </row>
    <row r="2280" spans="1:21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tr">
        <f t="shared" si="175"/>
        <v>successful</v>
      </c>
      <c r="G2280" s="4" t="s">
        <v>8219</v>
      </c>
      <c r="H2280" s="4" t="s">
        <v>8237</v>
      </c>
      <c r="I2280" s="4" t="s">
        <v>8249</v>
      </c>
      <c r="J2280" s="4">
        <v>1451861940</v>
      </c>
      <c r="K2280" s="13">
        <f t="shared" si="176"/>
        <v>42372.790972222225</v>
      </c>
      <c r="L2280" s="4">
        <v>1448902867</v>
      </c>
      <c r="M2280" s="13">
        <f t="shared" si="177"/>
        <v>42338.542442129627</v>
      </c>
      <c r="N2280" s="4" t="b">
        <v>0</v>
      </c>
      <c r="O2280" s="4">
        <v>102</v>
      </c>
      <c r="P2280" s="4" t="b">
        <v>1</v>
      </c>
      <c r="Q2280" s="4" t="s">
        <v>8297</v>
      </c>
      <c r="R2280" s="17">
        <f>E2280/D2280*100</f>
        <v>270.7</v>
      </c>
      <c r="S2280">
        <f>AVERAGEIF(O:O,O2280,E:E)</f>
        <v>9930.405999999999</v>
      </c>
      <c r="T2280" t="str">
        <f t="shared" si="178"/>
        <v>games</v>
      </c>
      <c r="U2280" t="str">
        <f t="shared" si="179"/>
        <v>tabletop games</v>
      </c>
    </row>
    <row r="2281" spans="1:21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tr">
        <f t="shared" si="175"/>
        <v>successful</v>
      </c>
      <c r="G2281" s="4" t="s">
        <v>8219</v>
      </c>
      <c r="H2281" s="4" t="s">
        <v>8224</v>
      </c>
      <c r="I2281" s="4" t="s">
        <v>8246</v>
      </c>
      <c r="J2281" s="4">
        <v>1423022400</v>
      </c>
      <c r="K2281" s="13">
        <f t="shared" si="176"/>
        <v>42039.000000000007</v>
      </c>
      <c r="L2281" s="4">
        <v>1421436099</v>
      </c>
      <c r="M2281" s="13">
        <f t="shared" si="177"/>
        <v>42020.640034722222</v>
      </c>
      <c r="N2281" s="4" t="b">
        <v>0</v>
      </c>
      <c r="O2281" s="4">
        <v>32</v>
      </c>
      <c r="P2281" s="4" t="b">
        <v>1</v>
      </c>
      <c r="Q2281" s="4" t="s">
        <v>8297</v>
      </c>
      <c r="R2281" s="17">
        <f>E2281/D2281*100</f>
        <v>153.80000000000001</v>
      </c>
      <c r="S2281">
        <f>AVERAGEIF(O:O,O2281,E:E)</f>
        <v>2546.9</v>
      </c>
      <c r="T2281" t="str">
        <f t="shared" si="178"/>
        <v>games</v>
      </c>
      <c r="U2281" t="str">
        <f t="shared" si="179"/>
        <v>tabletop games</v>
      </c>
    </row>
    <row r="2282" spans="1:21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tr">
        <f t="shared" si="175"/>
        <v>successful</v>
      </c>
      <c r="G2282" s="4" t="s">
        <v>8219</v>
      </c>
      <c r="H2282" s="4" t="s">
        <v>8224</v>
      </c>
      <c r="I2282" s="4" t="s">
        <v>8246</v>
      </c>
      <c r="J2282" s="4">
        <v>1442501991</v>
      </c>
      <c r="K2282" s="13">
        <f t="shared" si="176"/>
        <v>42264.458229166667</v>
      </c>
      <c r="L2282" s="4">
        <v>1439909991</v>
      </c>
      <c r="M2282" s="13">
        <f t="shared" si="177"/>
        <v>42234.458229166667</v>
      </c>
      <c r="N2282" s="4" t="b">
        <v>0</v>
      </c>
      <c r="O2282" s="4">
        <v>480</v>
      </c>
      <c r="P2282" s="4" t="b">
        <v>1</v>
      </c>
      <c r="Q2282" s="4" t="s">
        <v>8297</v>
      </c>
      <c r="R2282" s="17">
        <f>E2282/D2282*100</f>
        <v>403.57653061224488</v>
      </c>
      <c r="S2282">
        <f>AVERAGEIF(O:O,O2282,E:E)</f>
        <v>25489.345000000001</v>
      </c>
      <c r="T2282" t="str">
        <f t="shared" si="178"/>
        <v>games</v>
      </c>
      <c r="U2282" t="str">
        <f t="shared" si="179"/>
        <v>tabletop games</v>
      </c>
    </row>
    <row r="2283" spans="1:21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tr">
        <f t="shared" si="175"/>
        <v>successful</v>
      </c>
      <c r="G2283" s="4" t="s">
        <v>8219</v>
      </c>
      <c r="H2283" s="4" t="s">
        <v>8224</v>
      </c>
      <c r="I2283" s="4" t="s">
        <v>8246</v>
      </c>
      <c r="J2283" s="4">
        <v>1311576600</v>
      </c>
      <c r="K2283" s="13">
        <f t="shared" si="176"/>
        <v>40749.118055555555</v>
      </c>
      <c r="L2283" s="4">
        <v>1306219897</v>
      </c>
      <c r="M2283" s="13">
        <f t="shared" si="177"/>
        <v>40687.11917824074</v>
      </c>
      <c r="N2283" s="4" t="b">
        <v>0</v>
      </c>
      <c r="O2283" s="4">
        <v>11</v>
      </c>
      <c r="P2283" s="4" t="b">
        <v>1</v>
      </c>
      <c r="Q2283" s="4" t="s">
        <v>8276</v>
      </c>
      <c r="R2283" s="17">
        <f>E2283/D2283*100</f>
        <v>185</v>
      </c>
      <c r="S2283">
        <f>AVERAGEIF(O:O,O2283,E:E)</f>
        <v>1461.2</v>
      </c>
      <c r="T2283" t="str">
        <f t="shared" si="178"/>
        <v>music</v>
      </c>
      <c r="U2283" t="str">
        <f t="shared" si="179"/>
        <v>rock</v>
      </c>
    </row>
    <row r="2284" spans="1:21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tr">
        <f t="shared" si="175"/>
        <v>successful</v>
      </c>
      <c r="G2284" s="4" t="s">
        <v>8219</v>
      </c>
      <c r="H2284" s="4" t="s">
        <v>8224</v>
      </c>
      <c r="I2284" s="4" t="s">
        <v>8246</v>
      </c>
      <c r="J2284" s="4">
        <v>1452744686</v>
      </c>
      <c r="K2284" s="13">
        <f t="shared" si="176"/>
        <v>42383.007939814815</v>
      </c>
      <c r="L2284" s="4">
        <v>1447560686</v>
      </c>
      <c r="M2284" s="13">
        <f t="shared" si="177"/>
        <v>42323.007939814815</v>
      </c>
      <c r="N2284" s="4" t="b">
        <v>0</v>
      </c>
      <c r="O2284" s="4">
        <v>12</v>
      </c>
      <c r="P2284" s="4" t="b">
        <v>1</v>
      </c>
      <c r="Q2284" s="4" t="s">
        <v>8276</v>
      </c>
      <c r="R2284" s="17">
        <f>E2284/D2284*100</f>
        <v>185.33333333333331</v>
      </c>
      <c r="S2284">
        <f>AVERAGEIF(O:O,O2284,E:E)</f>
        <v>1176.7069565217391</v>
      </c>
      <c r="T2284" t="str">
        <f t="shared" si="178"/>
        <v>music</v>
      </c>
      <c r="U2284" t="str">
        <f t="shared" si="179"/>
        <v>rock</v>
      </c>
    </row>
    <row r="2285" spans="1:21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tr">
        <f t="shared" si="175"/>
        <v>successful</v>
      </c>
      <c r="G2285" s="4" t="s">
        <v>8219</v>
      </c>
      <c r="H2285" s="4" t="s">
        <v>8224</v>
      </c>
      <c r="I2285" s="4" t="s">
        <v>8246</v>
      </c>
      <c r="J2285" s="4">
        <v>1336528804</v>
      </c>
      <c r="K2285" s="13">
        <f t="shared" si="176"/>
        <v>41037.916712962964</v>
      </c>
      <c r="L2285" s="4">
        <v>1331348404</v>
      </c>
      <c r="M2285" s="13">
        <f t="shared" si="177"/>
        <v>40977.958379629628</v>
      </c>
      <c r="N2285" s="4" t="b">
        <v>0</v>
      </c>
      <c r="O2285" s="4">
        <v>48</v>
      </c>
      <c r="P2285" s="4" t="b">
        <v>1</v>
      </c>
      <c r="Q2285" s="4" t="s">
        <v>8276</v>
      </c>
      <c r="R2285" s="17">
        <f>E2285/D2285*100</f>
        <v>100.85533333333332</v>
      </c>
      <c r="S2285">
        <f>AVERAGEIF(O:O,O2285,E:E)</f>
        <v>6681.7362499999999</v>
      </c>
      <c r="T2285" t="str">
        <f t="shared" si="178"/>
        <v>music</v>
      </c>
      <c r="U2285" t="str">
        <f t="shared" si="179"/>
        <v>rock</v>
      </c>
    </row>
    <row r="2286" spans="1:21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tr">
        <f t="shared" si="175"/>
        <v>successful</v>
      </c>
      <c r="G2286" s="4" t="s">
        <v>8219</v>
      </c>
      <c r="H2286" s="4" t="s">
        <v>8224</v>
      </c>
      <c r="I2286" s="4" t="s">
        <v>8246</v>
      </c>
      <c r="J2286" s="4">
        <v>1299902400</v>
      </c>
      <c r="K2286" s="13">
        <f t="shared" si="176"/>
        <v>40614</v>
      </c>
      <c r="L2286" s="4">
        <v>1297451245</v>
      </c>
      <c r="M2286" s="13">
        <f t="shared" si="177"/>
        <v>40585.630150462966</v>
      </c>
      <c r="N2286" s="4" t="b">
        <v>0</v>
      </c>
      <c r="O2286" s="4">
        <v>59</v>
      </c>
      <c r="P2286" s="4" t="b">
        <v>1</v>
      </c>
      <c r="Q2286" s="4" t="s">
        <v>8276</v>
      </c>
      <c r="R2286" s="17">
        <f>E2286/D2286*100</f>
        <v>106.22116666666668</v>
      </c>
      <c r="S2286">
        <f>AVERAGEIF(O:O,O2286,E:E)</f>
        <v>5506.1350000000002</v>
      </c>
      <c r="T2286" t="str">
        <f t="shared" si="178"/>
        <v>music</v>
      </c>
      <c r="U2286" t="str">
        <f t="shared" si="179"/>
        <v>rock</v>
      </c>
    </row>
    <row r="2287" spans="1:21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tr">
        <f t="shared" si="175"/>
        <v>successful</v>
      </c>
      <c r="G2287" s="4" t="s">
        <v>8219</v>
      </c>
      <c r="H2287" s="4" t="s">
        <v>8224</v>
      </c>
      <c r="I2287" s="4" t="s">
        <v>8246</v>
      </c>
      <c r="J2287" s="4">
        <v>1340944043</v>
      </c>
      <c r="K2287" s="13">
        <f t="shared" si="176"/>
        <v>41089.019016203703</v>
      </c>
      <c r="L2287" s="4">
        <v>1338352043</v>
      </c>
      <c r="M2287" s="13">
        <f t="shared" si="177"/>
        <v>41059.019016203703</v>
      </c>
      <c r="N2287" s="4" t="b">
        <v>0</v>
      </c>
      <c r="O2287" s="4">
        <v>79</v>
      </c>
      <c r="P2287" s="4" t="b">
        <v>1</v>
      </c>
      <c r="Q2287" s="4" t="s">
        <v>8276</v>
      </c>
      <c r="R2287" s="17">
        <f>E2287/D2287*100</f>
        <v>121.36666666666667</v>
      </c>
      <c r="S2287">
        <f>AVERAGEIF(O:O,O2287,E:E)</f>
        <v>5590.7553846153851</v>
      </c>
      <c r="T2287" t="str">
        <f t="shared" si="178"/>
        <v>music</v>
      </c>
      <c r="U2287" t="str">
        <f t="shared" si="179"/>
        <v>rock</v>
      </c>
    </row>
    <row r="2288" spans="1:21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tr">
        <f t="shared" si="175"/>
        <v>successful</v>
      </c>
      <c r="G2288" s="4" t="s">
        <v>8219</v>
      </c>
      <c r="H2288" s="4" t="s">
        <v>8224</v>
      </c>
      <c r="I2288" s="4" t="s">
        <v>8246</v>
      </c>
      <c r="J2288" s="4">
        <v>1378439940</v>
      </c>
      <c r="K2288" s="13">
        <f t="shared" si="176"/>
        <v>41522.999305555561</v>
      </c>
      <c r="L2288" s="4">
        <v>1376003254</v>
      </c>
      <c r="M2288" s="13">
        <f t="shared" si="177"/>
        <v>41494.7969212963</v>
      </c>
      <c r="N2288" s="4" t="b">
        <v>0</v>
      </c>
      <c r="O2288" s="4">
        <v>14</v>
      </c>
      <c r="P2288" s="4" t="b">
        <v>1</v>
      </c>
      <c r="Q2288" s="4" t="s">
        <v>8276</v>
      </c>
      <c r="R2288" s="17">
        <f>E2288/D2288*100</f>
        <v>100.06666666666666</v>
      </c>
      <c r="S2288">
        <f>AVERAGEIF(O:O,O2288,E:E)</f>
        <v>1006.2454545454545</v>
      </c>
      <c r="T2288" t="str">
        <f t="shared" si="178"/>
        <v>music</v>
      </c>
      <c r="U2288" t="str">
        <f t="shared" si="179"/>
        <v>rock</v>
      </c>
    </row>
    <row r="2289" spans="1:21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tr">
        <f t="shared" si="175"/>
        <v>successful</v>
      </c>
      <c r="G2289" s="4" t="s">
        <v>8219</v>
      </c>
      <c r="H2289" s="4" t="s">
        <v>8224</v>
      </c>
      <c r="I2289" s="4" t="s">
        <v>8246</v>
      </c>
      <c r="J2289" s="4">
        <v>1403539260</v>
      </c>
      <c r="K2289" s="13">
        <f t="shared" si="176"/>
        <v>41813.500694444447</v>
      </c>
      <c r="L2289" s="4">
        <v>1401724860</v>
      </c>
      <c r="M2289" s="13">
        <f t="shared" si="177"/>
        <v>41792.500694444447</v>
      </c>
      <c r="N2289" s="4" t="b">
        <v>0</v>
      </c>
      <c r="O2289" s="4">
        <v>106</v>
      </c>
      <c r="P2289" s="4" t="b">
        <v>1</v>
      </c>
      <c r="Q2289" s="4" t="s">
        <v>8276</v>
      </c>
      <c r="R2289" s="17">
        <f>E2289/D2289*100</f>
        <v>119.97755555555555</v>
      </c>
      <c r="S2289">
        <f>AVERAGEIF(O:O,O2289,E:E)</f>
        <v>5398.99</v>
      </c>
      <c r="T2289" t="str">
        <f t="shared" si="178"/>
        <v>music</v>
      </c>
      <c r="U2289" t="str">
        <f t="shared" si="179"/>
        <v>rock</v>
      </c>
    </row>
    <row r="2290" spans="1:21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tr">
        <f t="shared" si="175"/>
        <v>successful</v>
      </c>
      <c r="G2290" s="4" t="s">
        <v>8219</v>
      </c>
      <c r="H2290" s="4" t="s">
        <v>8224</v>
      </c>
      <c r="I2290" s="4" t="s">
        <v>8246</v>
      </c>
      <c r="J2290" s="4">
        <v>1340733600</v>
      </c>
      <c r="K2290" s="13">
        <f t="shared" si="176"/>
        <v>41086.583333333336</v>
      </c>
      <c r="L2290" s="4">
        <v>1339098689</v>
      </c>
      <c r="M2290" s="13">
        <f t="shared" si="177"/>
        <v>41067.66075231482</v>
      </c>
      <c r="N2290" s="4" t="b">
        <v>0</v>
      </c>
      <c r="O2290" s="4">
        <v>25</v>
      </c>
      <c r="P2290" s="4" t="b">
        <v>1</v>
      </c>
      <c r="Q2290" s="4" t="s">
        <v>8276</v>
      </c>
      <c r="R2290" s="17">
        <f>E2290/D2290*100</f>
        <v>100.1</v>
      </c>
      <c r="S2290">
        <f>AVERAGEIF(O:O,O2290,E:E)</f>
        <v>1634.83275</v>
      </c>
      <c r="T2290" t="str">
        <f t="shared" si="178"/>
        <v>music</v>
      </c>
      <c r="U2290" t="str">
        <f t="shared" si="179"/>
        <v>rock</v>
      </c>
    </row>
    <row r="2291" spans="1:21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tr">
        <f t="shared" si="175"/>
        <v>successful</v>
      </c>
      <c r="G2291" s="4" t="s">
        <v>8219</v>
      </c>
      <c r="H2291" s="4" t="s">
        <v>8224</v>
      </c>
      <c r="I2291" s="4" t="s">
        <v>8246</v>
      </c>
      <c r="J2291" s="4">
        <v>1386372120</v>
      </c>
      <c r="K2291" s="13">
        <f t="shared" si="176"/>
        <v>41614.806944444448</v>
      </c>
      <c r="L2291" s="4">
        <v>1382659060</v>
      </c>
      <c r="M2291" s="13">
        <f t="shared" si="177"/>
        <v>41571.831712962965</v>
      </c>
      <c r="N2291" s="4" t="b">
        <v>0</v>
      </c>
      <c r="O2291" s="4">
        <v>25</v>
      </c>
      <c r="P2291" s="4" t="b">
        <v>1</v>
      </c>
      <c r="Q2291" s="4" t="s">
        <v>8276</v>
      </c>
      <c r="R2291" s="17">
        <f>E2291/D2291*100</f>
        <v>107.4</v>
      </c>
      <c r="S2291">
        <f>AVERAGEIF(O:O,O2291,E:E)</f>
        <v>1634.83275</v>
      </c>
      <c r="T2291" t="str">
        <f t="shared" si="178"/>
        <v>music</v>
      </c>
      <c r="U2291" t="str">
        <f t="shared" si="179"/>
        <v>rock</v>
      </c>
    </row>
    <row r="2292" spans="1:21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tr">
        <f t="shared" si="175"/>
        <v>successful</v>
      </c>
      <c r="G2292" s="4" t="s">
        <v>8219</v>
      </c>
      <c r="H2292" s="4" t="s">
        <v>8224</v>
      </c>
      <c r="I2292" s="4" t="s">
        <v>8246</v>
      </c>
      <c r="J2292" s="4">
        <v>1259686800</v>
      </c>
      <c r="K2292" s="13">
        <f t="shared" si="176"/>
        <v>40148.541666666672</v>
      </c>
      <c r="L2292" s="4">
        <v>1252908330</v>
      </c>
      <c r="M2292" s="13">
        <f t="shared" si="177"/>
        <v>40070.087152777778</v>
      </c>
      <c r="N2292" s="4" t="b">
        <v>0</v>
      </c>
      <c r="O2292" s="4">
        <v>29</v>
      </c>
      <c r="P2292" s="4" t="b">
        <v>1</v>
      </c>
      <c r="Q2292" s="4" t="s">
        <v>8276</v>
      </c>
      <c r="R2292" s="17">
        <f>E2292/D2292*100</f>
        <v>104.06666666666666</v>
      </c>
      <c r="S2292">
        <f>AVERAGEIF(O:O,O2292,E:E)</f>
        <v>2554.6396296296298</v>
      </c>
      <c r="T2292" t="str">
        <f t="shared" si="178"/>
        <v>music</v>
      </c>
      <c r="U2292" t="str">
        <f t="shared" si="179"/>
        <v>rock</v>
      </c>
    </row>
    <row r="2293" spans="1:21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tr">
        <f t="shared" si="175"/>
        <v>successful</v>
      </c>
      <c r="G2293" s="4" t="s">
        <v>8219</v>
      </c>
      <c r="H2293" s="4" t="s">
        <v>8224</v>
      </c>
      <c r="I2293" s="4" t="s">
        <v>8246</v>
      </c>
      <c r="J2293" s="4">
        <v>1335153600</v>
      </c>
      <c r="K2293" s="13">
        <f t="shared" si="176"/>
        <v>41022</v>
      </c>
      <c r="L2293" s="4">
        <v>1332199618</v>
      </c>
      <c r="M2293" s="13">
        <f t="shared" si="177"/>
        <v>40987.810393518521</v>
      </c>
      <c r="N2293" s="4" t="b">
        <v>0</v>
      </c>
      <c r="O2293" s="4">
        <v>43</v>
      </c>
      <c r="P2293" s="4" t="b">
        <v>1</v>
      </c>
      <c r="Q2293" s="4" t="s">
        <v>8276</v>
      </c>
      <c r="R2293" s="17">
        <f>E2293/D2293*100</f>
        <v>172.8</v>
      </c>
      <c r="S2293">
        <f>AVERAGEIF(O:O,O2293,E:E)</f>
        <v>5251.2666666666664</v>
      </c>
      <c r="T2293" t="str">
        <f t="shared" si="178"/>
        <v>music</v>
      </c>
      <c r="U2293" t="str">
        <f t="shared" si="179"/>
        <v>rock</v>
      </c>
    </row>
    <row r="2294" spans="1:21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tr">
        <f t="shared" si="175"/>
        <v>successful</v>
      </c>
      <c r="G2294" s="4" t="s">
        <v>8219</v>
      </c>
      <c r="H2294" s="4" t="s">
        <v>8224</v>
      </c>
      <c r="I2294" s="4" t="s">
        <v>8246</v>
      </c>
      <c r="J2294" s="4">
        <v>1334767476</v>
      </c>
      <c r="K2294" s="13">
        <f t="shared" si="176"/>
        <v>41017.530972222223</v>
      </c>
      <c r="L2294" s="4">
        <v>1332175476</v>
      </c>
      <c r="M2294" s="13">
        <f t="shared" si="177"/>
        <v>40987.530972222223</v>
      </c>
      <c r="N2294" s="4" t="b">
        <v>0</v>
      </c>
      <c r="O2294" s="4">
        <v>46</v>
      </c>
      <c r="P2294" s="4" t="b">
        <v>1</v>
      </c>
      <c r="Q2294" s="4" t="s">
        <v>8276</v>
      </c>
      <c r="R2294" s="17">
        <f>E2294/D2294*100</f>
        <v>107.2505</v>
      </c>
      <c r="S2294">
        <f>AVERAGEIF(O:O,O2294,E:E)</f>
        <v>4256.6611999999996</v>
      </c>
      <c r="T2294" t="str">
        <f t="shared" si="178"/>
        <v>music</v>
      </c>
      <c r="U2294" t="str">
        <f t="shared" si="179"/>
        <v>rock</v>
      </c>
    </row>
    <row r="2295" spans="1:21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tr">
        <f t="shared" si="175"/>
        <v>successful</v>
      </c>
      <c r="G2295" s="4" t="s">
        <v>8219</v>
      </c>
      <c r="H2295" s="4" t="s">
        <v>8224</v>
      </c>
      <c r="I2295" s="4" t="s">
        <v>8246</v>
      </c>
      <c r="J2295" s="4">
        <v>1348545540</v>
      </c>
      <c r="K2295" s="13">
        <f t="shared" si="176"/>
        <v>41176.999305555561</v>
      </c>
      <c r="L2295" s="4">
        <v>1346345999</v>
      </c>
      <c r="M2295" s="13">
        <f t="shared" si="177"/>
        <v>41151.541655092595</v>
      </c>
      <c r="N2295" s="4" t="b">
        <v>0</v>
      </c>
      <c r="O2295" s="4">
        <v>27</v>
      </c>
      <c r="P2295" s="4" t="b">
        <v>1</v>
      </c>
      <c r="Q2295" s="4" t="s">
        <v>8276</v>
      </c>
      <c r="R2295" s="17">
        <f>E2295/D2295*100</f>
        <v>108.23529411764706</v>
      </c>
      <c r="S2295">
        <f>AVERAGEIF(O:O,O2295,E:E)</f>
        <v>3204.2722222222224</v>
      </c>
      <c r="T2295" t="str">
        <f t="shared" si="178"/>
        <v>music</v>
      </c>
      <c r="U2295" t="str">
        <f t="shared" si="179"/>
        <v>rock</v>
      </c>
    </row>
    <row r="2296" spans="1:21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tr">
        <f t="shared" si="175"/>
        <v>successful</v>
      </c>
      <c r="G2296" s="4" t="s">
        <v>8219</v>
      </c>
      <c r="H2296" s="4" t="s">
        <v>8224</v>
      </c>
      <c r="I2296" s="4" t="s">
        <v>8246</v>
      </c>
      <c r="J2296" s="4">
        <v>1358702480</v>
      </c>
      <c r="K2296" s="13">
        <f t="shared" si="176"/>
        <v>41294.556481481486</v>
      </c>
      <c r="L2296" s="4">
        <v>1356110480</v>
      </c>
      <c r="M2296" s="13">
        <f t="shared" si="177"/>
        <v>41264.556481481486</v>
      </c>
      <c r="N2296" s="4" t="b">
        <v>0</v>
      </c>
      <c r="O2296" s="4">
        <v>112</v>
      </c>
      <c r="P2296" s="4" t="b">
        <v>1</v>
      </c>
      <c r="Q2296" s="4" t="s">
        <v>8276</v>
      </c>
      <c r="R2296" s="17">
        <f>E2296/D2296*100</f>
        <v>146.08079999999998</v>
      </c>
      <c r="S2296">
        <f>AVERAGEIF(O:O,O2296,E:E)</f>
        <v>7654.6820000000007</v>
      </c>
      <c r="T2296" t="str">
        <f t="shared" si="178"/>
        <v>music</v>
      </c>
      <c r="U2296" t="str">
        <f t="shared" si="179"/>
        <v>rock</v>
      </c>
    </row>
    <row r="2297" spans="1:21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tr">
        <f t="shared" si="175"/>
        <v>successful</v>
      </c>
      <c r="G2297" s="4" t="s">
        <v>8219</v>
      </c>
      <c r="H2297" s="4" t="s">
        <v>8224</v>
      </c>
      <c r="I2297" s="4" t="s">
        <v>8246</v>
      </c>
      <c r="J2297" s="4">
        <v>1359240856</v>
      </c>
      <c r="K2297" s="13">
        <f t="shared" si="176"/>
        <v>41300.787685185183</v>
      </c>
      <c r="L2297" s="4">
        <v>1356648856</v>
      </c>
      <c r="M2297" s="13">
        <f t="shared" si="177"/>
        <v>41270.787685185183</v>
      </c>
      <c r="N2297" s="4" t="b">
        <v>0</v>
      </c>
      <c r="O2297" s="4">
        <v>34</v>
      </c>
      <c r="P2297" s="4" t="b">
        <v>1</v>
      </c>
      <c r="Q2297" s="4" t="s">
        <v>8276</v>
      </c>
      <c r="R2297" s="17">
        <f>E2297/D2297*100</f>
        <v>125.25</v>
      </c>
      <c r="S2297">
        <f>AVERAGEIF(O:O,O2297,E:E)</f>
        <v>3216.0669696969699</v>
      </c>
      <c r="T2297" t="str">
        <f t="shared" si="178"/>
        <v>music</v>
      </c>
      <c r="U2297" t="str">
        <f t="shared" si="179"/>
        <v>rock</v>
      </c>
    </row>
    <row r="2298" spans="1:21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tr">
        <f t="shared" si="175"/>
        <v>successful</v>
      </c>
      <c r="G2298" s="4" t="s">
        <v>8219</v>
      </c>
      <c r="H2298" s="4" t="s">
        <v>8224</v>
      </c>
      <c r="I2298" s="4" t="s">
        <v>8246</v>
      </c>
      <c r="J2298" s="4">
        <v>1330018426</v>
      </c>
      <c r="K2298" s="13">
        <f t="shared" si="176"/>
        <v>40962.565115740741</v>
      </c>
      <c r="L2298" s="4">
        <v>1326994426</v>
      </c>
      <c r="M2298" s="13">
        <f t="shared" si="177"/>
        <v>40927.565115740741</v>
      </c>
      <c r="N2298" s="4" t="b">
        <v>0</v>
      </c>
      <c r="O2298" s="4">
        <v>145</v>
      </c>
      <c r="P2298" s="4" t="b">
        <v>1</v>
      </c>
      <c r="Q2298" s="4" t="s">
        <v>8276</v>
      </c>
      <c r="R2298" s="17">
        <f>E2298/D2298*100</f>
        <v>149.07142857142856</v>
      </c>
      <c r="S2298">
        <f>AVERAGEIF(O:O,O2298,E:E)</f>
        <v>9579.126666666667</v>
      </c>
      <c r="T2298" t="str">
        <f t="shared" si="178"/>
        <v>music</v>
      </c>
      <c r="U2298" t="str">
        <f t="shared" si="179"/>
        <v>rock</v>
      </c>
    </row>
    <row r="2299" spans="1:21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tr">
        <f t="shared" si="175"/>
        <v>successful</v>
      </c>
      <c r="G2299" s="4" t="s">
        <v>8219</v>
      </c>
      <c r="H2299" s="4" t="s">
        <v>8224</v>
      </c>
      <c r="I2299" s="4" t="s">
        <v>8246</v>
      </c>
      <c r="J2299" s="4">
        <v>1331697540</v>
      </c>
      <c r="K2299" s="13">
        <f t="shared" si="176"/>
        <v>40981.999305555561</v>
      </c>
      <c r="L2299" s="4">
        <v>1328749249</v>
      </c>
      <c r="M2299" s="13">
        <f t="shared" si="177"/>
        <v>40947.875567129631</v>
      </c>
      <c r="N2299" s="4" t="b">
        <v>0</v>
      </c>
      <c r="O2299" s="4">
        <v>19</v>
      </c>
      <c r="P2299" s="4" t="b">
        <v>1</v>
      </c>
      <c r="Q2299" s="4" t="s">
        <v>8276</v>
      </c>
      <c r="R2299" s="17">
        <f>E2299/D2299*100</f>
        <v>100.6</v>
      </c>
      <c r="S2299">
        <f>AVERAGEIF(O:O,O2299,E:E)</f>
        <v>2005.9729729729729</v>
      </c>
      <c r="T2299" t="str">
        <f t="shared" si="178"/>
        <v>music</v>
      </c>
      <c r="U2299" t="str">
        <f t="shared" si="179"/>
        <v>rock</v>
      </c>
    </row>
    <row r="2300" spans="1:21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tr">
        <f t="shared" si="175"/>
        <v>successful</v>
      </c>
      <c r="G2300" s="4" t="s">
        <v>8219</v>
      </c>
      <c r="H2300" s="4" t="s">
        <v>8224</v>
      </c>
      <c r="I2300" s="4" t="s">
        <v>8246</v>
      </c>
      <c r="J2300" s="4">
        <v>1395861033</v>
      </c>
      <c r="K2300" s="13">
        <f t="shared" si="176"/>
        <v>41724.632326388892</v>
      </c>
      <c r="L2300" s="4">
        <v>1393272633</v>
      </c>
      <c r="M2300" s="13">
        <f t="shared" si="177"/>
        <v>41694.673993055556</v>
      </c>
      <c r="N2300" s="4" t="b">
        <v>0</v>
      </c>
      <c r="O2300" s="4">
        <v>288</v>
      </c>
      <c r="P2300" s="4" t="b">
        <v>1</v>
      </c>
      <c r="Q2300" s="4" t="s">
        <v>8276</v>
      </c>
      <c r="R2300" s="17">
        <f>E2300/D2300*100</f>
        <v>105.07333333333332</v>
      </c>
      <c r="S2300">
        <f>AVERAGEIF(O:O,O2300,E:E)</f>
        <v>23418.5</v>
      </c>
      <c r="T2300" t="str">
        <f t="shared" si="178"/>
        <v>music</v>
      </c>
      <c r="U2300" t="str">
        <f t="shared" si="179"/>
        <v>rock</v>
      </c>
    </row>
    <row r="2301" spans="1:21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tr">
        <f t="shared" si="175"/>
        <v>successful</v>
      </c>
      <c r="G2301" s="4" t="s">
        <v>8219</v>
      </c>
      <c r="H2301" s="4" t="s">
        <v>8224</v>
      </c>
      <c r="I2301" s="4" t="s">
        <v>8246</v>
      </c>
      <c r="J2301" s="4">
        <v>1296953209</v>
      </c>
      <c r="K2301" s="13">
        <f t="shared" si="176"/>
        <v>40579.865844907406</v>
      </c>
      <c r="L2301" s="4">
        <v>1295657209</v>
      </c>
      <c r="M2301" s="13">
        <f t="shared" si="177"/>
        <v>40564.865844907406</v>
      </c>
      <c r="N2301" s="4" t="b">
        <v>0</v>
      </c>
      <c r="O2301" s="4">
        <v>14</v>
      </c>
      <c r="P2301" s="4" t="b">
        <v>1</v>
      </c>
      <c r="Q2301" s="4" t="s">
        <v>8276</v>
      </c>
      <c r="R2301" s="17">
        <f>E2301/D2301*100</f>
        <v>350.16666666666663</v>
      </c>
      <c r="S2301">
        <f>AVERAGEIF(O:O,O2301,E:E)</f>
        <v>1006.2454545454545</v>
      </c>
      <c r="T2301" t="str">
        <f t="shared" si="178"/>
        <v>music</v>
      </c>
      <c r="U2301" t="str">
        <f t="shared" si="179"/>
        <v>rock</v>
      </c>
    </row>
    <row r="2302" spans="1:21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tr">
        <f t="shared" si="175"/>
        <v>successful</v>
      </c>
      <c r="G2302" s="4" t="s">
        <v>8219</v>
      </c>
      <c r="H2302" s="4" t="s">
        <v>8224</v>
      </c>
      <c r="I2302" s="4" t="s">
        <v>8246</v>
      </c>
      <c r="J2302" s="4">
        <v>1340904416</v>
      </c>
      <c r="K2302" s="13">
        <f t="shared" si="176"/>
        <v>41088.560370370375</v>
      </c>
      <c r="L2302" s="4">
        <v>1339694816</v>
      </c>
      <c r="M2302" s="13">
        <f t="shared" si="177"/>
        <v>41074.560370370375</v>
      </c>
      <c r="N2302" s="4" t="b">
        <v>0</v>
      </c>
      <c r="O2302" s="4">
        <v>7</v>
      </c>
      <c r="P2302" s="4" t="b">
        <v>1</v>
      </c>
      <c r="Q2302" s="4" t="s">
        <v>8276</v>
      </c>
      <c r="R2302" s="17">
        <f>E2302/D2302*100</f>
        <v>101.25</v>
      </c>
      <c r="S2302">
        <f>AVERAGEIF(O:O,O2302,E:E)</f>
        <v>705.95522388059703</v>
      </c>
      <c r="T2302" t="str">
        <f t="shared" si="178"/>
        <v>music</v>
      </c>
      <c r="U2302" t="str">
        <f t="shared" si="179"/>
        <v>rock</v>
      </c>
    </row>
    <row r="2303" spans="1:21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tr">
        <f t="shared" si="175"/>
        <v>successful</v>
      </c>
      <c r="G2303" s="4" t="s">
        <v>8219</v>
      </c>
      <c r="H2303" s="4" t="s">
        <v>8224</v>
      </c>
      <c r="I2303" s="4" t="s">
        <v>8246</v>
      </c>
      <c r="J2303" s="4">
        <v>1371785496</v>
      </c>
      <c r="K2303" s="13">
        <f t="shared" si="176"/>
        <v>41445.98027777778</v>
      </c>
      <c r="L2303" s="4">
        <v>1369193496</v>
      </c>
      <c r="M2303" s="13">
        <f t="shared" si="177"/>
        <v>41415.98027777778</v>
      </c>
      <c r="N2303" s="4" t="b">
        <v>1</v>
      </c>
      <c r="O2303" s="4">
        <v>211</v>
      </c>
      <c r="P2303" s="4" t="b">
        <v>1</v>
      </c>
      <c r="Q2303" s="4" t="s">
        <v>8279</v>
      </c>
      <c r="R2303" s="17">
        <f>E2303/D2303*100</f>
        <v>133.6044</v>
      </c>
      <c r="S2303">
        <f>AVERAGEIF(O:O,O2303,E:E)</f>
        <v>10742.480000000001</v>
      </c>
      <c r="T2303" t="str">
        <f t="shared" si="178"/>
        <v>music</v>
      </c>
      <c r="U2303" t="str">
        <f t="shared" si="179"/>
        <v>indie rock</v>
      </c>
    </row>
    <row r="2304" spans="1:21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tr">
        <f t="shared" si="175"/>
        <v>successful</v>
      </c>
      <c r="G2304" s="4" t="s">
        <v>8219</v>
      </c>
      <c r="H2304" s="4" t="s">
        <v>8224</v>
      </c>
      <c r="I2304" s="4" t="s">
        <v>8246</v>
      </c>
      <c r="J2304" s="4">
        <v>1388473200</v>
      </c>
      <c r="K2304" s="13">
        <f t="shared" si="176"/>
        <v>41639.125</v>
      </c>
      <c r="L2304" s="4">
        <v>1385585434</v>
      </c>
      <c r="M2304" s="13">
        <f t="shared" si="177"/>
        <v>41605.701782407406</v>
      </c>
      <c r="N2304" s="4" t="b">
        <v>1</v>
      </c>
      <c r="O2304" s="4">
        <v>85</v>
      </c>
      <c r="P2304" s="4" t="b">
        <v>1</v>
      </c>
      <c r="Q2304" s="4" t="s">
        <v>8279</v>
      </c>
      <c r="R2304" s="17">
        <f>E2304/D2304*100</f>
        <v>170.65217391304347</v>
      </c>
      <c r="S2304">
        <f>AVERAGEIF(O:O,O2304,E:E)</f>
        <v>5735</v>
      </c>
      <c r="T2304" t="str">
        <f t="shared" si="178"/>
        <v>music</v>
      </c>
      <c r="U2304" t="str">
        <f t="shared" si="179"/>
        <v>indie rock</v>
      </c>
    </row>
    <row r="2305" spans="1:21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tr">
        <f t="shared" si="175"/>
        <v>successful</v>
      </c>
      <c r="G2305" s="4" t="s">
        <v>8219</v>
      </c>
      <c r="H2305" s="4" t="s">
        <v>8224</v>
      </c>
      <c r="I2305" s="4" t="s">
        <v>8246</v>
      </c>
      <c r="J2305" s="4">
        <v>1323747596</v>
      </c>
      <c r="K2305" s="13">
        <f t="shared" si="176"/>
        <v>40889.986064814817</v>
      </c>
      <c r="L2305" s="4">
        <v>1320287996</v>
      </c>
      <c r="M2305" s="13">
        <f t="shared" si="177"/>
        <v>40849.944398148153</v>
      </c>
      <c r="N2305" s="4" t="b">
        <v>1</v>
      </c>
      <c r="O2305" s="4">
        <v>103</v>
      </c>
      <c r="P2305" s="4" t="b">
        <v>1</v>
      </c>
      <c r="Q2305" s="4" t="s">
        <v>8279</v>
      </c>
      <c r="R2305" s="17">
        <f>E2305/D2305*100</f>
        <v>109.35829457364341</v>
      </c>
      <c r="S2305">
        <f>AVERAGEIF(O:O,O2305,E:E)</f>
        <v>13166.442857142858</v>
      </c>
      <c r="T2305" t="str">
        <f t="shared" si="178"/>
        <v>music</v>
      </c>
      <c r="U2305" t="str">
        <f t="shared" si="179"/>
        <v>indie rock</v>
      </c>
    </row>
    <row r="2306" spans="1:21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tr">
        <f t="shared" si="175"/>
        <v>successful</v>
      </c>
      <c r="G2306" s="4" t="s">
        <v>8219</v>
      </c>
      <c r="H2306" s="4" t="s">
        <v>8224</v>
      </c>
      <c r="I2306" s="4" t="s">
        <v>8246</v>
      </c>
      <c r="J2306" s="4">
        <v>1293857940</v>
      </c>
      <c r="K2306" s="13">
        <f t="shared" si="176"/>
        <v>40544.040972222225</v>
      </c>
      <c r="L2306" s="4">
        <v>1290281691</v>
      </c>
      <c r="M2306" s="13">
        <f t="shared" si="177"/>
        <v>40502.649201388893</v>
      </c>
      <c r="N2306" s="4" t="b">
        <v>1</v>
      </c>
      <c r="O2306" s="4">
        <v>113</v>
      </c>
      <c r="P2306" s="4" t="b">
        <v>1</v>
      </c>
      <c r="Q2306" s="4" t="s">
        <v>8279</v>
      </c>
      <c r="R2306" s="17">
        <f>E2306/D2306*100</f>
        <v>100.70033333333335</v>
      </c>
      <c r="S2306">
        <f>AVERAGEIF(O:O,O2306,E:E)</f>
        <v>12470.146666666667</v>
      </c>
      <c r="T2306" t="str">
        <f t="shared" si="178"/>
        <v>music</v>
      </c>
      <c r="U2306" t="str">
        <f t="shared" si="179"/>
        <v>indie rock</v>
      </c>
    </row>
    <row r="2307" spans="1:21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tr">
        <f t="shared" ref="F2307:F2370" si="180">IF(E2307&gt;=D2307,"successful")</f>
        <v>successful</v>
      </c>
      <c r="G2307" s="4" t="s">
        <v>8219</v>
      </c>
      <c r="H2307" s="4" t="s">
        <v>8224</v>
      </c>
      <c r="I2307" s="4" t="s">
        <v>8246</v>
      </c>
      <c r="J2307" s="4">
        <v>1407520800</v>
      </c>
      <c r="K2307" s="13">
        <f t="shared" ref="K2307:K2370" si="181">(J2307/60)/60/24+DATE(1970,1,1)+(-4/24)</f>
        <v>41859.583333333336</v>
      </c>
      <c r="L2307" s="4">
        <v>1405356072</v>
      </c>
      <c r="M2307" s="13">
        <f t="shared" ref="M2307:M2370" si="182">(L2307/60)/60/24+DATE(1970,1,1)+(-4/24)</f>
        <v>41834.528611111113</v>
      </c>
      <c r="N2307" s="4" t="b">
        <v>1</v>
      </c>
      <c r="O2307" s="4">
        <v>167</v>
      </c>
      <c r="P2307" s="4" t="b">
        <v>1</v>
      </c>
      <c r="Q2307" s="4" t="s">
        <v>8279</v>
      </c>
      <c r="R2307" s="17">
        <f>E2307/D2307*100</f>
        <v>101.22777777777779</v>
      </c>
      <c r="S2307">
        <f>AVERAGEIF(O:O,O2307,E:E)</f>
        <v>11603.6625</v>
      </c>
      <c r="T2307" t="str">
        <f t="shared" ref="T2307:T2370" si="183">LEFT(Q2307,FIND("/",Q2307)-1)</f>
        <v>music</v>
      </c>
      <c r="U2307" t="str">
        <f t="shared" ref="U2307:U2370" si="184">RIGHT(Q2307,LEN(Q2307)-FIND("/",Q2307))</f>
        <v>indie rock</v>
      </c>
    </row>
    <row r="2308" spans="1:21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tr">
        <f t="shared" si="180"/>
        <v>successful</v>
      </c>
      <c r="G2308" s="4" t="s">
        <v>8219</v>
      </c>
      <c r="H2308" s="4" t="s">
        <v>8224</v>
      </c>
      <c r="I2308" s="4" t="s">
        <v>8246</v>
      </c>
      <c r="J2308" s="4">
        <v>1331352129</v>
      </c>
      <c r="K2308" s="13">
        <f t="shared" si="181"/>
        <v>40978.001493055555</v>
      </c>
      <c r="L2308" s="4">
        <v>1328760129</v>
      </c>
      <c r="M2308" s="13">
        <f t="shared" si="182"/>
        <v>40948.001493055555</v>
      </c>
      <c r="N2308" s="4" t="b">
        <v>1</v>
      </c>
      <c r="O2308" s="4">
        <v>73</v>
      </c>
      <c r="P2308" s="4" t="b">
        <v>1</v>
      </c>
      <c r="Q2308" s="4" t="s">
        <v>8279</v>
      </c>
      <c r="R2308" s="17">
        <f>E2308/D2308*100</f>
        <v>106.75857142857143</v>
      </c>
      <c r="S2308">
        <f>AVERAGEIF(O:O,O2308,E:E)</f>
        <v>11824.792307692307</v>
      </c>
      <c r="T2308" t="str">
        <f t="shared" si="183"/>
        <v>music</v>
      </c>
      <c r="U2308" t="str">
        <f t="shared" si="184"/>
        <v>indie rock</v>
      </c>
    </row>
    <row r="2309" spans="1:21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tr">
        <f t="shared" si="180"/>
        <v>successful</v>
      </c>
      <c r="G2309" s="4" t="s">
        <v>8219</v>
      </c>
      <c r="H2309" s="4" t="s">
        <v>8224</v>
      </c>
      <c r="I2309" s="4" t="s">
        <v>8246</v>
      </c>
      <c r="J2309" s="4">
        <v>1336245328</v>
      </c>
      <c r="K2309" s="13">
        <f t="shared" si="181"/>
        <v>41034.635740740741</v>
      </c>
      <c r="L2309" s="4">
        <v>1333653333</v>
      </c>
      <c r="M2309" s="13">
        <f t="shared" si="182"/>
        <v>41004.635798611111</v>
      </c>
      <c r="N2309" s="4" t="b">
        <v>1</v>
      </c>
      <c r="O2309" s="4">
        <v>75</v>
      </c>
      <c r="P2309" s="4" t="b">
        <v>1</v>
      </c>
      <c r="Q2309" s="4" t="s">
        <v>8279</v>
      </c>
      <c r="R2309" s="17">
        <f>E2309/D2309*100</f>
        <v>106.65777537961894</v>
      </c>
      <c r="S2309">
        <f>AVERAGEIF(O:O,O2309,E:E)</f>
        <v>6039.7753846153846</v>
      </c>
      <c r="T2309" t="str">
        <f t="shared" si="183"/>
        <v>music</v>
      </c>
      <c r="U2309" t="str">
        <f t="shared" si="184"/>
        <v>indie rock</v>
      </c>
    </row>
    <row r="2310" spans="1:21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tr">
        <f t="shared" si="180"/>
        <v>successful</v>
      </c>
      <c r="G2310" s="4" t="s">
        <v>8219</v>
      </c>
      <c r="H2310" s="4" t="s">
        <v>8224</v>
      </c>
      <c r="I2310" s="4" t="s">
        <v>8246</v>
      </c>
      <c r="J2310" s="4">
        <v>1409274000</v>
      </c>
      <c r="K2310" s="13">
        <f t="shared" si="181"/>
        <v>41879.875</v>
      </c>
      <c r="L2310" s="4">
        <v>1406847996</v>
      </c>
      <c r="M2310" s="13">
        <f t="shared" si="182"/>
        <v>41851.796250000007</v>
      </c>
      <c r="N2310" s="4" t="b">
        <v>1</v>
      </c>
      <c r="O2310" s="4">
        <v>614</v>
      </c>
      <c r="P2310" s="4" t="b">
        <v>1</v>
      </c>
      <c r="Q2310" s="4" t="s">
        <v>8279</v>
      </c>
      <c r="R2310" s="17">
        <f>E2310/D2310*100</f>
        <v>101.30622</v>
      </c>
      <c r="S2310">
        <f>AVERAGEIF(O:O,O2310,E:E)</f>
        <v>50653.11</v>
      </c>
      <c r="T2310" t="str">
        <f t="shared" si="183"/>
        <v>music</v>
      </c>
      <c r="U2310" t="str">
        <f t="shared" si="184"/>
        <v>indie rock</v>
      </c>
    </row>
    <row r="2311" spans="1:21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tr">
        <f t="shared" si="180"/>
        <v>successful</v>
      </c>
      <c r="G2311" s="4" t="s">
        <v>8219</v>
      </c>
      <c r="H2311" s="4" t="s">
        <v>8224</v>
      </c>
      <c r="I2311" s="4" t="s">
        <v>8246</v>
      </c>
      <c r="J2311" s="4">
        <v>1362872537</v>
      </c>
      <c r="K2311" s="13">
        <f t="shared" si="181"/>
        <v>41342.821030092593</v>
      </c>
      <c r="L2311" s="4">
        <v>1359848537</v>
      </c>
      <c r="M2311" s="13">
        <f t="shared" si="182"/>
        <v>41307.821030092593</v>
      </c>
      <c r="N2311" s="4" t="b">
        <v>1</v>
      </c>
      <c r="O2311" s="4">
        <v>107</v>
      </c>
      <c r="P2311" s="4" t="b">
        <v>1</v>
      </c>
      <c r="Q2311" s="4" t="s">
        <v>8279</v>
      </c>
      <c r="R2311" s="17">
        <f>E2311/D2311*100</f>
        <v>106.67450000000001</v>
      </c>
      <c r="S2311">
        <f>AVERAGEIF(O:O,O2311,E:E)</f>
        <v>10065.451428571429</v>
      </c>
      <c r="T2311" t="str">
        <f t="shared" si="183"/>
        <v>music</v>
      </c>
      <c r="U2311" t="str">
        <f t="shared" si="184"/>
        <v>indie rock</v>
      </c>
    </row>
    <row r="2312" spans="1:21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tr">
        <f t="shared" si="180"/>
        <v>successful</v>
      </c>
      <c r="G2312" s="4" t="s">
        <v>8219</v>
      </c>
      <c r="H2312" s="4" t="s">
        <v>8224</v>
      </c>
      <c r="I2312" s="4" t="s">
        <v>8246</v>
      </c>
      <c r="J2312" s="4">
        <v>1363889015</v>
      </c>
      <c r="K2312" s="13">
        <f t="shared" si="181"/>
        <v>41354.585821759261</v>
      </c>
      <c r="L2312" s="4">
        <v>1361300615</v>
      </c>
      <c r="M2312" s="13">
        <f t="shared" si="182"/>
        <v>41324.627488425926</v>
      </c>
      <c r="N2312" s="4" t="b">
        <v>1</v>
      </c>
      <c r="O2312" s="4">
        <v>1224</v>
      </c>
      <c r="P2312" s="4" t="b">
        <v>1</v>
      </c>
      <c r="Q2312" s="4" t="s">
        <v>8279</v>
      </c>
      <c r="R2312" s="17">
        <f>E2312/D2312*100</f>
        <v>428.83978378378379</v>
      </c>
      <c r="S2312">
        <f>AVERAGEIF(O:O,O2312,E:E)</f>
        <v>79335.360000000001</v>
      </c>
      <c r="T2312" t="str">
        <f t="shared" si="183"/>
        <v>music</v>
      </c>
      <c r="U2312" t="str">
        <f t="shared" si="184"/>
        <v>indie rock</v>
      </c>
    </row>
    <row r="2313" spans="1:21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tr">
        <f t="shared" si="180"/>
        <v>successful</v>
      </c>
      <c r="G2313" s="4" t="s">
        <v>8219</v>
      </c>
      <c r="H2313" s="4" t="s">
        <v>8224</v>
      </c>
      <c r="I2313" s="4" t="s">
        <v>8246</v>
      </c>
      <c r="J2313" s="4">
        <v>1399421189</v>
      </c>
      <c r="K2313" s="13">
        <f t="shared" si="181"/>
        <v>41765.837835648148</v>
      </c>
      <c r="L2313" s="4">
        <v>1396829189</v>
      </c>
      <c r="M2313" s="13">
        <f t="shared" si="182"/>
        <v>41735.837835648148</v>
      </c>
      <c r="N2313" s="4" t="b">
        <v>1</v>
      </c>
      <c r="O2313" s="4">
        <v>104</v>
      </c>
      <c r="P2313" s="4" t="b">
        <v>1</v>
      </c>
      <c r="Q2313" s="4" t="s">
        <v>8279</v>
      </c>
      <c r="R2313" s="17">
        <f>E2313/D2313*100</f>
        <v>104.11111111111111</v>
      </c>
      <c r="S2313">
        <f>AVERAGEIF(O:O,O2313,E:E)</f>
        <v>11106.835333333333</v>
      </c>
      <c r="T2313" t="str">
        <f t="shared" si="183"/>
        <v>music</v>
      </c>
      <c r="U2313" t="str">
        <f t="shared" si="184"/>
        <v>indie rock</v>
      </c>
    </row>
    <row r="2314" spans="1:21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tr">
        <f t="shared" si="180"/>
        <v>successful</v>
      </c>
      <c r="G2314" s="4" t="s">
        <v>8219</v>
      </c>
      <c r="H2314" s="4" t="s">
        <v>8224</v>
      </c>
      <c r="I2314" s="4" t="s">
        <v>8246</v>
      </c>
      <c r="J2314" s="4">
        <v>1397862000</v>
      </c>
      <c r="K2314" s="13">
        <f t="shared" si="181"/>
        <v>41747.791666666672</v>
      </c>
      <c r="L2314" s="4">
        <v>1395155478</v>
      </c>
      <c r="M2314" s="13">
        <f t="shared" si="182"/>
        <v>41716.466180555559</v>
      </c>
      <c r="N2314" s="4" t="b">
        <v>1</v>
      </c>
      <c r="O2314" s="4">
        <v>79</v>
      </c>
      <c r="P2314" s="4" t="b">
        <v>1</v>
      </c>
      <c r="Q2314" s="4" t="s">
        <v>8279</v>
      </c>
      <c r="R2314" s="17">
        <f>E2314/D2314*100</f>
        <v>107.86666666666666</v>
      </c>
      <c r="S2314">
        <f>AVERAGEIF(O:O,O2314,E:E)</f>
        <v>5590.7553846153851</v>
      </c>
      <c r="T2314" t="str">
        <f t="shared" si="183"/>
        <v>music</v>
      </c>
      <c r="U2314" t="str">
        <f t="shared" si="184"/>
        <v>indie rock</v>
      </c>
    </row>
    <row r="2315" spans="1:21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tr">
        <f t="shared" si="180"/>
        <v>successful</v>
      </c>
      <c r="G2315" s="4" t="s">
        <v>8219</v>
      </c>
      <c r="H2315" s="4" t="s">
        <v>8224</v>
      </c>
      <c r="I2315" s="4" t="s">
        <v>8246</v>
      </c>
      <c r="J2315" s="4">
        <v>1336086026</v>
      </c>
      <c r="K2315" s="13">
        <f t="shared" si="181"/>
        <v>41032.791967592595</v>
      </c>
      <c r="L2315" s="4">
        <v>1333494026</v>
      </c>
      <c r="M2315" s="13">
        <f t="shared" si="182"/>
        <v>41002.791967592595</v>
      </c>
      <c r="N2315" s="4" t="b">
        <v>1</v>
      </c>
      <c r="O2315" s="4">
        <v>157</v>
      </c>
      <c r="P2315" s="4" t="b">
        <v>1</v>
      </c>
      <c r="Q2315" s="4" t="s">
        <v>8279</v>
      </c>
      <c r="R2315" s="17">
        <f>E2315/D2315*100</f>
        <v>175.84040000000002</v>
      </c>
      <c r="S2315">
        <f>AVERAGEIF(O:O,O2315,E:E)</f>
        <v>9606.01</v>
      </c>
      <c r="T2315" t="str">
        <f t="shared" si="183"/>
        <v>music</v>
      </c>
      <c r="U2315" t="str">
        <f t="shared" si="184"/>
        <v>indie rock</v>
      </c>
    </row>
    <row r="2316" spans="1:21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tr">
        <f t="shared" si="180"/>
        <v>successful</v>
      </c>
      <c r="G2316" s="4" t="s">
        <v>8219</v>
      </c>
      <c r="H2316" s="4" t="s">
        <v>8224</v>
      </c>
      <c r="I2316" s="4" t="s">
        <v>8246</v>
      </c>
      <c r="J2316" s="4">
        <v>1339074857</v>
      </c>
      <c r="K2316" s="13">
        <f t="shared" si="181"/>
        <v>41067.384918981486</v>
      </c>
      <c r="L2316" s="4">
        <v>1336482857</v>
      </c>
      <c r="M2316" s="13">
        <f t="shared" si="182"/>
        <v>41037.384918981486</v>
      </c>
      <c r="N2316" s="4" t="b">
        <v>1</v>
      </c>
      <c r="O2316" s="4">
        <v>50</v>
      </c>
      <c r="P2316" s="4" t="b">
        <v>1</v>
      </c>
      <c r="Q2316" s="4" t="s">
        <v>8279</v>
      </c>
      <c r="R2316" s="17">
        <f>E2316/D2316*100</f>
        <v>156.97</v>
      </c>
      <c r="S2316">
        <f>AVERAGEIF(O:O,O2316,E:E)</f>
        <v>3773.9390909090912</v>
      </c>
      <c r="T2316" t="str">
        <f t="shared" si="183"/>
        <v>music</v>
      </c>
      <c r="U2316" t="str">
        <f t="shared" si="184"/>
        <v>indie rock</v>
      </c>
    </row>
    <row r="2317" spans="1:21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tr">
        <f t="shared" si="180"/>
        <v>successful</v>
      </c>
      <c r="G2317" s="4" t="s">
        <v>8219</v>
      </c>
      <c r="H2317" s="4" t="s">
        <v>8224</v>
      </c>
      <c r="I2317" s="4" t="s">
        <v>8246</v>
      </c>
      <c r="J2317" s="4">
        <v>1336238743</v>
      </c>
      <c r="K2317" s="13">
        <f t="shared" si="181"/>
        <v>41034.559525462966</v>
      </c>
      <c r="L2317" s="4">
        <v>1333646743</v>
      </c>
      <c r="M2317" s="13">
        <f t="shared" si="182"/>
        <v>41004.559525462966</v>
      </c>
      <c r="N2317" s="4" t="b">
        <v>1</v>
      </c>
      <c r="O2317" s="4">
        <v>64</v>
      </c>
      <c r="P2317" s="4" t="b">
        <v>1</v>
      </c>
      <c r="Q2317" s="4" t="s">
        <v>8279</v>
      </c>
      <c r="R2317" s="17">
        <f>E2317/D2317*100</f>
        <v>102.60000000000001</v>
      </c>
      <c r="S2317">
        <f>AVERAGEIF(O:O,O2317,E:E)</f>
        <v>3333.5607692307685</v>
      </c>
      <c r="T2317" t="str">
        <f t="shared" si="183"/>
        <v>music</v>
      </c>
      <c r="U2317" t="str">
        <f t="shared" si="184"/>
        <v>indie rock</v>
      </c>
    </row>
    <row r="2318" spans="1:21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tr">
        <f t="shared" si="180"/>
        <v>successful</v>
      </c>
      <c r="G2318" s="4" t="s">
        <v>8219</v>
      </c>
      <c r="H2318" s="4" t="s">
        <v>8224</v>
      </c>
      <c r="I2318" s="4" t="s">
        <v>8246</v>
      </c>
      <c r="J2318" s="4">
        <v>1260383040</v>
      </c>
      <c r="K2318" s="13">
        <f t="shared" si="181"/>
        <v>40156.600000000006</v>
      </c>
      <c r="L2318" s="4">
        <v>1253726650</v>
      </c>
      <c r="M2318" s="13">
        <f t="shared" si="182"/>
        <v>40079.55844907408</v>
      </c>
      <c r="N2318" s="4" t="b">
        <v>1</v>
      </c>
      <c r="O2318" s="4">
        <v>200</v>
      </c>
      <c r="P2318" s="4" t="b">
        <v>1</v>
      </c>
      <c r="Q2318" s="4" t="s">
        <v>8279</v>
      </c>
      <c r="R2318" s="17">
        <f>E2318/D2318*100</f>
        <v>104.04266666666666</v>
      </c>
      <c r="S2318">
        <f>AVERAGEIF(O:O,O2318,E:E)</f>
        <v>13850.7</v>
      </c>
      <c r="T2318" t="str">
        <f t="shared" si="183"/>
        <v>music</v>
      </c>
      <c r="U2318" t="str">
        <f t="shared" si="184"/>
        <v>indie rock</v>
      </c>
    </row>
    <row r="2319" spans="1:21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tr">
        <f t="shared" si="180"/>
        <v>successful</v>
      </c>
      <c r="G2319" s="4" t="s">
        <v>8219</v>
      </c>
      <c r="H2319" s="4" t="s">
        <v>8224</v>
      </c>
      <c r="I2319" s="4" t="s">
        <v>8246</v>
      </c>
      <c r="J2319" s="4">
        <v>1266210000</v>
      </c>
      <c r="K2319" s="13">
        <f t="shared" si="181"/>
        <v>40224.041666666672</v>
      </c>
      <c r="L2319" s="4">
        <v>1263474049</v>
      </c>
      <c r="M2319" s="13">
        <f t="shared" si="182"/>
        <v>40192.375567129631</v>
      </c>
      <c r="N2319" s="4" t="b">
        <v>1</v>
      </c>
      <c r="O2319" s="4">
        <v>22</v>
      </c>
      <c r="P2319" s="4" t="b">
        <v>1</v>
      </c>
      <c r="Q2319" s="4" t="s">
        <v>8279</v>
      </c>
      <c r="R2319" s="17">
        <f>E2319/D2319*100</f>
        <v>104</v>
      </c>
      <c r="S2319">
        <f>AVERAGEIF(O:O,O2319,E:E)</f>
        <v>1547.9137931034484</v>
      </c>
      <c r="T2319" t="str">
        <f t="shared" si="183"/>
        <v>music</v>
      </c>
      <c r="U2319" t="str">
        <f t="shared" si="184"/>
        <v>indie rock</v>
      </c>
    </row>
    <row r="2320" spans="1:21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tr">
        <f t="shared" si="180"/>
        <v>successful</v>
      </c>
      <c r="G2320" s="4" t="s">
        <v>8219</v>
      </c>
      <c r="H2320" s="4" t="s">
        <v>8224</v>
      </c>
      <c r="I2320" s="4" t="s">
        <v>8246</v>
      </c>
      <c r="J2320" s="4">
        <v>1253937540</v>
      </c>
      <c r="K2320" s="13">
        <f t="shared" si="181"/>
        <v>40081.999305555561</v>
      </c>
      <c r="L2320" s="4">
        <v>1251214014</v>
      </c>
      <c r="M2320" s="13">
        <f t="shared" si="182"/>
        <v>40050.477013888893</v>
      </c>
      <c r="N2320" s="4" t="b">
        <v>1</v>
      </c>
      <c r="O2320" s="4">
        <v>163</v>
      </c>
      <c r="P2320" s="4" t="b">
        <v>1</v>
      </c>
      <c r="Q2320" s="4" t="s">
        <v>8279</v>
      </c>
      <c r="R2320" s="17">
        <f>E2320/D2320*100</f>
        <v>121.05999999999999</v>
      </c>
      <c r="S2320">
        <f>AVERAGEIF(O:O,O2320,E:E)</f>
        <v>16089</v>
      </c>
      <c r="T2320" t="str">
        <f t="shared" si="183"/>
        <v>music</v>
      </c>
      <c r="U2320" t="str">
        <f t="shared" si="184"/>
        <v>indie rock</v>
      </c>
    </row>
    <row r="2321" spans="1:21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tr">
        <f t="shared" si="180"/>
        <v>successful</v>
      </c>
      <c r="G2321" s="4" t="s">
        <v>8219</v>
      </c>
      <c r="H2321" s="4" t="s">
        <v>8224</v>
      </c>
      <c r="I2321" s="4" t="s">
        <v>8246</v>
      </c>
      <c r="J2321" s="4">
        <v>1387072685</v>
      </c>
      <c r="K2321" s="13">
        <f t="shared" si="181"/>
        <v>41622.915335648147</v>
      </c>
      <c r="L2321" s="4">
        <v>1384480685</v>
      </c>
      <c r="M2321" s="13">
        <f t="shared" si="182"/>
        <v>41592.915335648147</v>
      </c>
      <c r="N2321" s="4" t="b">
        <v>1</v>
      </c>
      <c r="O2321" s="4">
        <v>77</v>
      </c>
      <c r="P2321" s="4" t="b">
        <v>1</v>
      </c>
      <c r="Q2321" s="4" t="s">
        <v>8279</v>
      </c>
      <c r="R2321" s="17">
        <f>E2321/D2321*100</f>
        <v>107.69999999999999</v>
      </c>
      <c r="S2321">
        <f>AVERAGEIF(O:O,O2321,E:E)</f>
        <v>6230.9337500000001</v>
      </c>
      <c r="T2321" t="str">
        <f t="shared" si="183"/>
        <v>music</v>
      </c>
      <c r="U2321" t="str">
        <f t="shared" si="184"/>
        <v>indie rock</v>
      </c>
    </row>
    <row r="2322" spans="1:21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tr">
        <f t="shared" si="180"/>
        <v>successful</v>
      </c>
      <c r="G2322" s="4" t="s">
        <v>8219</v>
      </c>
      <c r="H2322" s="4" t="s">
        <v>8224</v>
      </c>
      <c r="I2322" s="4" t="s">
        <v>8246</v>
      </c>
      <c r="J2322" s="4">
        <v>1396463800</v>
      </c>
      <c r="K2322" s="13">
        <f t="shared" si="181"/>
        <v>41731.608796296299</v>
      </c>
      <c r="L2322" s="4">
        <v>1393443400</v>
      </c>
      <c r="M2322" s="13">
        <f t="shared" si="182"/>
        <v>41696.650462962964</v>
      </c>
      <c r="N2322" s="4" t="b">
        <v>1</v>
      </c>
      <c r="O2322" s="4">
        <v>89</v>
      </c>
      <c r="P2322" s="4" t="b">
        <v>1</v>
      </c>
      <c r="Q2322" s="4" t="s">
        <v>8279</v>
      </c>
      <c r="R2322" s="17">
        <f>E2322/D2322*100</f>
        <v>108.66</v>
      </c>
      <c r="S2322">
        <f>AVERAGEIF(O:O,O2322,E:E)</f>
        <v>8175.8975</v>
      </c>
      <c r="T2322" t="str">
        <f t="shared" si="183"/>
        <v>music</v>
      </c>
      <c r="U2322" t="str">
        <f t="shared" si="184"/>
        <v>indie rock</v>
      </c>
    </row>
    <row r="2323" spans="1:21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b">
        <f t="shared" si="180"/>
        <v>0</v>
      </c>
      <c r="G2323" s="4" t="s">
        <v>8222</v>
      </c>
      <c r="H2323" s="4" t="s">
        <v>8239</v>
      </c>
      <c r="I2323" s="4" t="s">
        <v>8249</v>
      </c>
      <c r="J2323" s="4">
        <v>1491282901</v>
      </c>
      <c r="K2323" s="13">
        <f t="shared" si="181"/>
        <v>42829.052094907405</v>
      </c>
      <c r="L2323" s="4">
        <v>1488694501</v>
      </c>
      <c r="M2323" s="13">
        <f t="shared" si="182"/>
        <v>42799.093761574077</v>
      </c>
      <c r="N2323" s="4" t="b">
        <v>0</v>
      </c>
      <c r="O2323" s="4">
        <v>64</v>
      </c>
      <c r="P2323" s="4" t="b">
        <v>0</v>
      </c>
      <c r="Q2323" s="4" t="s">
        <v>8298</v>
      </c>
      <c r="R2323" s="17">
        <f>E2323/D2323*100</f>
        <v>39.120962394619681</v>
      </c>
      <c r="S2323">
        <f>AVERAGEIF(O:O,O2323,E:E)</f>
        <v>3333.5607692307685</v>
      </c>
      <c r="T2323" t="str">
        <f t="shared" si="183"/>
        <v>food</v>
      </c>
      <c r="U2323" t="str">
        <f t="shared" si="184"/>
        <v>small batch</v>
      </c>
    </row>
    <row r="2324" spans="1:21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b">
        <f t="shared" si="180"/>
        <v>0</v>
      </c>
      <c r="G2324" s="4" t="s">
        <v>8222</v>
      </c>
      <c r="H2324" s="4" t="s">
        <v>8224</v>
      </c>
      <c r="I2324" s="4" t="s">
        <v>8246</v>
      </c>
      <c r="J2324" s="4">
        <v>1491769769</v>
      </c>
      <c r="K2324" s="13">
        <f t="shared" si="181"/>
        <v>42834.687141203707</v>
      </c>
      <c r="L2324" s="4">
        <v>1489181369</v>
      </c>
      <c r="M2324" s="13">
        <f t="shared" si="182"/>
        <v>42804.728807870379</v>
      </c>
      <c r="N2324" s="4" t="b">
        <v>0</v>
      </c>
      <c r="O2324" s="4">
        <v>4</v>
      </c>
      <c r="P2324" s="4" t="b">
        <v>0</v>
      </c>
      <c r="Q2324" s="4" t="s">
        <v>8298</v>
      </c>
      <c r="R2324" s="17">
        <f>E2324/D2324*100</f>
        <v>3.1481481481481479</v>
      </c>
      <c r="S2324">
        <f>AVERAGEIF(O:O,O2324,E:E)</f>
        <v>227.77278688524589</v>
      </c>
      <c r="T2324" t="str">
        <f t="shared" si="183"/>
        <v>food</v>
      </c>
      <c r="U2324" t="str">
        <f t="shared" si="184"/>
        <v>small batch</v>
      </c>
    </row>
    <row r="2325" spans="1:21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b">
        <f t="shared" si="180"/>
        <v>0</v>
      </c>
      <c r="G2325" s="4" t="s">
        <v>8222</v>
      </c>
      <c r="H2325" s="4" t="s">
        <v>8224</v>
      </c>
      <c r="I2325" s="4" t="s">
        <v>8246</v>
      </c>
      <c r="J2325" s="4">
        <v>1490033247</v>
      </c>
      <c r="K2325" s="13">
        <f t="shared" si="181"/>
        <v>42814.588506944441</v>
      </c>
      <c r="L2325" s="4">
        <v>1489428447</v>
      </c>
      <c r="M2325" s="13">
        <f t="shared" si="182"/>
        <v>42807.588506944441</v>
      </c>
      <c r="N2325" s="4" t="b">
        <v>0</v>
      </c>
      <c r="O2325" s="4">
        <v>4</v>
      </c>
      <c r="P2325" s="4" t="b">
        <v>0</v>
      </c>
      <c r="Q2325" s="4" t="s">
        <v>8298</v>
      </c>
      <c r="R2325" s="17">
        <f>E2325/D2325*100</f>
        <v>48</v>
      </c>
      <c r="S2325">
        <f>AVERAGEIF(O:O,O2325,E:E)</f>
        <v>227.77278688524589</v>
      </c>
      <c r="T2325" t="str">
        <f t="shared" si="183"/>
        <v>food</v>
      </c>
      <c r="U2325" t="str">
        <f t="shared" si="184"/>
        <v>small batch</v>
      </c>
    </row>
    <row r="2326" spans="1:21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b">
        <f t="shared" si="180"/>
        <v>0</v>
      </c>
      <c r="G2326" s="4" t="s">
        <v>8222</v>
      </c>
      <c r="H2326" s="4" t="s">
        <v>8225</v>
      </c>
      <c r="I2326" s="4" t="s">
        <v>8247</v>
      </c>
      <c r="J2326" s="4">
        <v>1490559285</v>
      </c>
      <c r="K2326" s="13">
        <f t="shared" si="181"/>
        <v>42820.67690972222</v>
      </c>
      <c r="L2326" s="4">
        <v>1487970885</v>
      </c>
      <c r="M2326" s="13">
        <f t="shared" si="182"/>
        <v>42790.718576388892</v>
      </c>
      <c r="N2326" s="4" t="b">
        <v>0</v>
      </c>
      <c r="O2326" s="4">
        <v>61</v>
      </c>
      <c r="P2326" s="4" t="b">
        <v>0</v>
      </c>
      <c r="Q2326" s="4" t="s">
        <v>8298</v>
      </c>
      <c r="R2326" s="17">
        <f>E2326/D2326*100</f>
        <v>20.733333333333334</v>
      </c>
      <c r="S2326">
        <f>AVERAGEIF(O:O,O2326,E:E)</f>
        <v>5367.37</v>
      </c>
      <c r="T2326" t="str">
        <f t="shared" si="183"/>
        <v>food</v>
      </c>
      <c r="U2326" t="str">
        <f t="shared" si="184"/>
        <v>small batch</v>
      </c>
    </row>
    <row r="2327" spans="1:21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b">
        <f t="shared" si="180"/>
        <v>0</v>
      </c>
      <c r="G2327" s="4" t="s">
        <v>8222</v>
      </c>
      <c r="H2327" s="4" t="s">
        <v>8224</v>
      </c>
      <c r="I2327" s="4" t="s">
        <v>8246</v>
      </c>
      <c r="J2327" s="4">
        <v>1490830331</v>
      </c>
      <c r="K2327" s="13">
        <f t="shared" si="181"/>
        <v>42823.814016203709</v>
      </c>
      <c r="L2327" s="4">
        <v>1488241931</v>
      </c>
      <c r="M2327" s="13">
        <f t="shared" si="182"/>
        <v>42793.855682870373</v>
      </c>
      <c r="N2327" s="4" t="b">
        <v>0</v>
      </c>
      <c r="O2327" s="4">
        <v>7</v>
      </c>
      <c r="P2327" s="4" t="b">
        <v>0</v>
      </c>
      <c r="Q2327" s="4" t="s">
        <v>8298</v>
      </c>
      <c r="R2327" s="17">
        <f>E2327/D2327*100</f>
        <v>8</v>
      </c>
      <c r="S2327">
        <f>AVERAGEIF(O:O,O2327,E:E)</f>
        <v>705.95522388059703</v>
      </c>
      <c r="T2327" t="str">
        <f t="shared" si="183"/>
        <v>food</v>
      </c>
      <c r="U2327" t="str">
        <f t="shared" si="184"/>
        <v>small batch</v>
      </c>
    </row>
    <row r="2328" spans="1:21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b">
        <f t="shared" si="180"/>
        <v>0</v>
      </c>
      <c r="G2328" s="4" t="s">
        <v>8222</v>
      </c>
      <c r="H2328" s="4" t="s">
        <v>8224</v>
      </c>
      <c r="I2328" s="4" t="s">
        <v>8246</v>
      </c>
      <c r="J2328" s="4">
        <v>1493571600</v>
      </c>
      <c r="K2328" s="13">
        <f t="shared" si="181"/>
        <v>42855.541666666664</v>
      </c>
      <c r="L2328" s="4">
        <v>1489106948</v>
      </c>
      <c r="M2328" s="13">
        <f t="shared" si="182"/>
        <v>42803.867453703708</v>
      </c>
      <c r="N2328" s="4" t="b">
        <v>0</v>
      </c>
      <c r="O2328" s="4">
        <v>1</v>
      </c>
      <c r="P2328" s="4" t="b">
        <v>0</v>
      </c>
      <c r="Q2328" s="4" t="s">
        <v>8298</v>
      </c>
      <c r="R2328" s="17">
        <f>E2328/D2328*100</f>
        <v>0.72</v>
      </c>
      <c r="S2328">
        <f>AVERAGEIF(O:O,O2328,E:E)</f>
        <v>50.223295454545458</v>
      </c>
      <c r="T2328" t="str">
        <f t="shared" si="183"/>
        <v>food</v>
      </c>
      <c r="U2328" t="str">
        <f t="shared" si="184"/>
        <v>small batch</v>
      </c>
    </row>
    <row r="2329" spans="1:21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tr">
        <f t="shared" si="180"/>
        <v>successful</v>
      </c>
      <c r="G2329" s="4" t="s">
        <v>8219</v>
      </c>
      <c r="H2329" s="4" t="s">
        <v>8224</v>
      </c>
      <c r="I2329" s="4" t="s">
        <v>8246</v>
      </c>
      <c r="J2329" s="4">
        <v>1409090440</v>
      </c>
      <c r="K2329" s="13">
        <f t="shared" si="181"/>
        <v>41877.750462962969</v>
      </c>
      <c r="L2329" s="4">
        <v>1406066440</v>
      </c>
      <c r="M2329" s="13">
        <f t="shared" si="182"/>
        <v>41842.750462962969</v>
      </c>
      <c r="N2329" s="4" t="b">
        <v>1</v>
      </c>
      <c r="O2329" s="4">
        <v>3355</v>
      </c>
      <c r="P2329" s="4" t="b">
        <v>1</v>
      </c>
      <c r="Q2329" s="4" t="s">
        <v>8298</v>
      </c>
      <c r="R2329" s="17">
        <f>E2329/D2329*100</f>
        <v>526.09431428571429</v>
      </c>
      <c r="S2329">
        <f>AVERAGEIF(O:O,O2329,E:E)</f>
        <v>184133.01</v>
      </c>
      <c r="T2329" t="str">
        <f t="shared" si="183"/>
        <v>food</v>
      </c>
      <c r="U2329" t="str">
        <f t="shared" si="184"/>
        <v>small batch</v>
      </c>
    </row>
    <row r="2330" spans="1:21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tr">
        <f t="shared" si="180"/>
        <v>successful</v>
      </c>
      <c r="G2330" s="4" t="s">
        <v>8219</v>
      </c>
      <c r="H2330" s="4" t="s">
        <v>8224</v>
      </c>
      <c r="I2330" s="4" t="s">
        <v>8246</v>
      </c>
      <c r="J2330" s="4">
        <v>1434307537</v>
      </c>
      <c r="K2330" s="13">
        <f t="shared" si="181"/>
        <v>42169.615011574082</v>
      </c>
      <c r="L2330" s="4">
        <v>1431715537</v>
      </c>
      <c r="M2330" s="13">
        <f t="shared" si="182"/>
        <v>42139.615011574082</v>
      </c>
      <c r="N2330" s="4" t="b">
        <v>1</v>
      </c>
      <c r="O2330" s="4">
        <v>537</v>
      </c>
      <c r="P2330" s="4" t="b">
        <v>1</v>
      </c>
      <c r="Q2330" s="4" t="s">
        <v>8298</v>
      </c>
      <c r="R2330" s="17">
        <f>E2330/D2330*100</f>
        <v>254.45000000000002</v>
      </c>
      <c r="S2330">
        <f>AVERAGEIF(O:O,O2330,E:E)</f>
        <v>30260.5</v>
      </c>
      <c r="T2330" t="str">
        <f t="shared" si="183"/>
        <v>food</v>
      </c>
      <c r="U2330" t="str">
        <f t="shared" si="184"/>
        <v>small batch</v>
      </c>
    </row>
    <row r="2331" spans="1:21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tr">
        <f t="shared" si="180"/>
        <v>successful</v>
      </c>
      <c r="G2331" s="4" t="s">
        <v>8219</v>
      </c>
      <c r="H2331" s="4" t="s">
        <v>8224</v>
      </c>
      <c r="I2331" s="4" t="s">
        <v>8246</v>
      </c>
      <c r="J2331" s="4">
        <v>1405609146</v>
      </c>
      <c r="K2331" s="13">
        <f t="shared" si="181"/>
        <v>41837.457708333335</v>
      </c>
      <c r="L2331" s="4">
        <v>1403017146</v>
      </c>
      <c r="M2331" s="13">
        <f t="shared" si="182"/>
        <v>41807.457708333335</v>
      </c>
      <c r="N2331" s="4" t="b">
        <v>1</v>
      </c>
      <c r="O2331" s="4">
        <v>125</v>
      </c>
      <c r="P2331" s="4" t="b">
        <v>1</v>
      </c>
      <c r="Q2331" s="4" t="s">
        <v>8298</v>
      </c>
      <c r="R2331" s="17">
        <f>E2331/D2331*100</f>
        <v>105.91999999999999</v>
      </c>
      <c r="S2331">
        <f>AVERAGEIF(O:O,O2331,E:E)</f>
        <v>14155.797500000001</v>
      </c>
      <c r="T2331" t="str">
        <f t="shared" si="183"/>
        <v>food</v>
      </c>
      <c r="U2331" t="str">
        <f t="shared" si="184"/>
        <v>small batch</v>
      </c>
    </row>
    <row r="2332" spans="1:21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tr">
        <f t="shared" si="180"/>
        <v>successful</v>
      </c>
      <c r="G2332" s="4" t="s">
        <v>8219</v>
      </c>
      <c r="H2332" s="4" t="s">
        <v>8224</v>
      </c>
      <c r="I2332" s="4" t="s">
        <v>8246</v>
      </c>
      <c r="J2332" s="4">
        <v>1451001600</v>
      </c>
      <c r="K2332" s="13">
        <f t="shared" si="181"/>
        <v>42362.833333333336</v>
      </c>
      <c r="L2332" s="4">
        <v>1448400943</v>
      </c>
      <c r="M2332" s="13">
        <f t="shared" si="182"/>
        <v>42332.733136574076</v>
      </c>
      <c r="N2332" s="4" t="b">
        <v>1</v>
      </c>
      <c r="O2332" s="4">
        <v>163</v>
      </c>
      <c r="P2332" s="4" t="b">
        <v>1</v>
      </c>
      <c r="Q2332" s="4" t="s">
        <v>8298</v>
      </c>
      <c r="R2332" s="17">
        <f>E2332/D2332*100</f>
        <v>102.42285714285715</v>
      </c>
      <c r="S2332">
        <f>AVERAGEIF(O:O,O2332,E:E)</f>
        <v>16089</v>
      </c>
      <c r="T2332" t="str">
        <f t="shared" si="183"/>
        <v>food</v>
      </c>
      <c r="U2332" t="str">
        <f t="shared" si="184"/>
        <v>small batch</v>
      </c>
    </row>
    <row r="2333" spans="1:21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tr">
        <f t="shared" si="180"/>
        <v>successful</v>
      </c>
      <c r="G2333" s="4" t="s">
        <v>8219</v>
      </c>
      <c r="H2333" s="4" t="s">
        <v>8224</v>
      </c>
      <c r="I2333" s="4" t="s">
        <v>8246</v>
      </c>
      <c r="J2333" s="4">
        <v>1408320490</v>
      </c>
      <c r="K2333" s="13">
        <f t="shared" si="181"/>
        <v>41868.839004629634</v>
      </c>
      <c r="L2333" s="4">
        <v>1405728490</v>
      </c>
      <c r="M2333" s="13">
        <f t="shared" si="182"/>
        <v>41838.839004629634</v>
      </c>
      <c r="N2333" s="4" t="b">
        <v>1</v>
      </c>
      <c r="O2333" s="4">
        <v>283</v>
      </c>
      <c r="P2333" s="4" t="b">
        <v>1</v>
      </c>
      <c r="Q2333" s="4" t="s">
        <v>8298</v>
      </c>
      <c r="R2333" s="17">
        <f>E2333/D2333*100</f>
        <v>144.31375</v>
      </c>
      <c r="S2333">
        <f>AVERAGEIF(O:O,O2333,E:E)</f>
        <v>11545.1</v>
      </c>
      <c r="T2333" t="str">
        <f t="shared" si="183"/>
        <v>food</v>
      </c>
      <c r="U2333" t="str">
        <f t="shared" si="184"/>
        <v>small batch</v>
      </c>
    </row>
    <row r="2334" spans="1:21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tr">
        <f t="shared" si="180"/>
        <v>successful</v>
      </c>
      <c r="G2334" s="4" t="s">
        <v>8219</v>
      </c>
      <c r="H2334" s="4" t="s">
        <v>8224</v>
      </c>
      <c r="I2334" s="4" t="s">
        <v>8246</v>
      </c>
      <c r="J2334" s="4">
        <v>1423235071</v>
      </c>
      <c r="K2334" s="13">
        <f t="shared" si="181"/>
        <v>42041.461469907408</v>
      </c>
      <c r="L2334" s="4">
        <v>1420643071</v>
      </c>
      <c r="M2334" s="13">
        <f t="shared" si="182"/>
        <v>42011.461469907408</v>
      </c>
      <c r="N2334" s="4" t="b">
        <v>1</v>
      </c>
      <c r="O2334" s="4">
        <v>352</v>
      </c>
      <c r="P2334" s="4" t="b">
        <v>1</v>
      </c>
      <c r="Q2334" s="4" t="s">
        <v>8298</v>
      </c>
      <c r="R2334" s="17">
        <f>E2334/D2334*100</f>
        <v>106.30800000000001</v>
      </c>
      <c r="S2334">
        <f>AVERAGEIF(O:O,O2334,E:E)</f>
        <v>26577</v>
      </c>
      <c r="T2334" t="str">
        <f t="shared" si="183"/>
        <v>food</v>
      </c>
      <c r="U2334" t="str">
        <f t="shared" si="184"/>
        <v>small batch</v>
      </c>
    </row>
    <row r="2335" spans="1:21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tr">
        <f t="shared" si="180"/>
        <v>successful</v>
      </c>
      <c r="G2335" s="4" t="s">
        <v>8219</v>
      </c>
      <c r="H2335" s="4" t="s">
        <v>8224</v>
      </c>
      <c r="I2335" s="4" t="s">
        <v>8246</v>
      </c>
      <c r="J2335" s="4">
        <v>1401385800</v>
      </c>
      <c r="K2335" s="13">
        <f t="shared" si="181"/>
        <v>41788.576388888891</v>
      </c>
      <c r="L2335" s="4">
        <v>1399563390</v>
      </c>
      <c r="M2335" s="13">
        <f t="shared" si="182"/>
        <v>41767.483680555561</v>
      </c>
      <c r="N2335" s="4" t="b">
        <v>1</v>
      </c>
      <c r="O2335" s="4">
        <v>94</v>
      </c>
      <c r="P2335" s="4" t="b">
        <v>1</v>
      </c>
      <c r="Q2335" s="4" t="s">
        <v>8298</v>
      </c>
      <c r="R2335" s="17">
        <f>E2335/D2335*100</f>
        <v>212.16666666666666</v>
      </c>
      <c r="S2335">
        <f>AVERAGEIF(O:O,O2335,E:E)</f>
        <v>8782.2181818181834</v>
      </c>
      <c r="T2335" t="str">
        <f t="shared" si="183"/>
        <v>food</v>
      </c>
      <c r="U2335" t="str">
        <f t="shared" si="184"/>
        <v>small batch</v>
      </c>
    </row>
    <row r="2336" spans="1:21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tr">
        <f t="shared" si="180"/>
        <v>successful</v>
      </c>
      <c r="G2336" s="4" t="s">
        <v>8219</v>
      </c>
      <c r="H2336" s="4" t="s">
        <v>8224</v>
      </c>
      <c r="I2336" s="4" t="s">
        <v>8246</v>
      </c>
      <c r="J2336" s="4">
        <v>1415208840</v>
      </c>
      <c r="K2336" s="13">
        <f t="shared" si="181"/>
        <v>41948.56527777778</v>
      </c>
      <c r="L2336" s="4">
        <v>1412611498</v>
      </c>
      <c r="M2336" s="13">
        <f t="shared" si="182"/>
        <v>41918.503449074073</v>
      </c>
      <c r="N2336" s="4" t="b">
        <v>1</v>
      </c>
      <c r="O2336" s="4">
        <v>67</v>
      </c>
      <c r="P2336" s="4" t="b">
        <v>1</v>
      </c>
      <c r="Q2336" s="4" t="s">
        <v>8298</v>
      </c>
      <c r="R2336" s="17">
        <f>E2336/D2336*100</f>
        <v>101.95</v>
      </c>
      <c r="S2336">
        <f>AVERAGEIF(O:O,O2336,E:E)</f>
        <v>6906.636363636364</v>
      </c>
      <c r="T2336" t="str">
        <f t="shared" si="183"/>
        <v>food</v>
      </c>
      <c r="U2336" t="str">
        <f t="shared" si="184"/>
        <v>small batch</v>
      </c>
    </row>
    <row r="2337" spans="1:21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tr">
        <f t="shared" si="180"/>
        <v>successful</v>
      </c>
      <c r="G2337" s="4" t="s">
        <v>8219</v>
      </c>
      <c r="H2337" s="4" t="s">
        <v>8224</v>
      </c>
      <c r="I2337" s="4" t="s">
        <v>8246</v>
      </c>
      <c r="J2337" s="4">
        <v>1402494243</v>
      </c>
      <c r="K2337" s="13">
        <f t="shared" si="181"/>
        <v>41801.405590277784</v>
      </c>
      <c r="L2337" s="4">
        <v>1399902243</v>
      </c>
      <c r="M2337" s="13">
        <f t="shared" si="182"/>
        <v>41771.405590277784</v>
      </c>
      <c r="N2337" s="4" t="b">
        <v>1</v>
      </c>
      <c r="O2337" s="4">
        <v>221</v>
      </c>
      <c r="P2337" s="4" t="b">
        <v>1</v>
      </c>
      <c r="Q2337" s="4" t="s">
        <v>8298</v>
      </c>
      <c r="R2337" s="17">
        <f>E2337/D2337*100</f>
        <v>102.27200000000001</v>
      </c>
      <c r="S2337">
        <f>AVERAGEIF(O:O,O2337,E:E)</f>
        <v>26830.483333333334</v>
      </c>
      <c r="T2337" t="str">
        <f t="shared" si="183"/>
        <v>food</v>
      </c>
      <c r="U2337" t="str">
        <f t="shared" si="184"/>
        <v>small batch</v>
      </c>
    </row>
    <row r="2338" spans="1:21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tr">
        <f t="shared" si="180"/>
        <v>successful</v>
      </c>
      <c r="G2338" s="4" t="s">
        <v>8219</v>
      </c>
      <c r="H2338" s="4" t="s">
        <v>8224</v>
      </c>
      <c r="I2338" s="4" t="s">
        <v>8246</v>
      </c>
      <c r="J2338" s="4">
        <v>1394316695</v>
      </c>
      <c r="K2338" s="13">
        <f t="shared" si="181"/>
        <v>41706.758043981485</v>
      </c>
      <c r="L2338" s="4">
        <v>1390860695</v>
      </c>
      <c r="M2338" s="13">
        <f t="shared" si="182"/>
        <v>41666.758043981485</v>
      </c>
      <c r="N2338" s="4" t="b">
        <v>1</v>
      </c>
      <c r="O2338" s="4">
        <v>2165</v>
      </c>
      <c r="P2338" s="4" t="b">
        <v>1</v>
      </c>
      <c r="Q2338" s="4" t="s">
        <v>8298</v>
      </c>
      <c r="R2338" s="17">
        <f>E2338/D2338*100</f>
        <v>520.73254999999995</v>
      </c>
      <c r="S2338">
        <f>AVERAGEIF(O:O,O2338,E:E)</f>
        <v>104146.51</v>
      </c>
      <c r="T2338" t="str">
        <f t="shared" si="183"/>
        <v>food</v>
      </c>
      <c r="U2338" t="str">
        <f t="shared" si="184"/>
        <v>small batch</v>
      </c>
    </row>
    <row r="2339" spans="1:21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tr">
        <f t="shared" si="180"/>
        <v>successful</v>
      </c>
      <c r="G2339" s="4" t="s">
        <v>8219</v>
      </c>
      <c r="H2339" s="4" t="s">
        <v>8224</v>
      </c>
      <c r="I2339" s="4" t="s">
        <v>8246</v>
      </c>
      <c r="J2339" s="4">
        <v>1403796143</v>
      </c>
      <c r="K2339" s="13">
        <f t="shared" si="181"/>
        <v>41816.47387731482</v>
      </c>
      <c r="L2339" s="4">
        <v>1401204143</v>
      </c>
      <c r="M2339" s="13">
        <f t="shared" si="182"/>
        <v>41786.47387731482</v>
      </c>
      <c r="N2339" s="4" t="b">
        <v>1</v>
      </c>
      <c r="O2339" s="4">
        <v>179</v>
      </c>
      <c r="P2339" s="4" t="b">
        <v>1</v>
      </c>
      <c r="Q2339" s="4" t="s">
        <v>8298</v>
      </c>
      <c r="R2339" s="17">
        <f>E2339/D2339*100</f>
        <v>110.65833333333333</v>
      </c>
      <c r="S2339">
        <f>AVERAGEIF(O:O,O2339,E:E)</f>
        <v>23315.4</v>
      </c>
      <c r="T2339" t="str">
        <f t="shared" si="183"/>
        <v>food</v>
      </c>
      <c r="U2339" t="str">
        <f t="shared" si="184"/>
        <v>small batch</v>
      </c>
    </row>
    <row r="2340" spans="1:21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tr">
        <f t="shared" si="180"/>
        <v>successful</v>
      </c>
      <c r="G2340" s="4" t="s">
        <v>8219</v>
      </c>
      <c r="H2340" s="4" t="s">
        <v>8224</v>
      </c>
      <c r="I2340" s="4" t="s">
        <v>8246</v>
      </c>
      <c r="J2340" s="4">
        <v>1404077484</v>
      </c>
      <c r="K2340" s="13">
        <f t="shared" si="181"/>
        <v>41819.730138888888</v>
      </c>
      <c r="L2340" s="4">
        <v>1401485484</v>
      </c>
      <c r="M2340" s="13">
        <f t="shared" si="182"/>
        <v>41789.730138888888</v>
      </c>
      <c r="N2340" s="4" t="b">
        <v>1</v>
      </c>
      <c r="O2340" s="4">
        <v>123</v>
      </c>
      <c r="P2340" s="4" t="b">
        <v>1</v>
      </c>
      <c r="Q2340" s="4" t="s">
        <v>8298</v>
      </c>
      <c r="R2340" s="17">
        <f>E2340/D2340*100</f>
        <v>101.14333333333335</v>
      </c>
      <c r="S2340">
        <f>AVERAGEIF(O:O,O2340,E:E)</f>
        <v>23882.416666666668</v>
      </c>
      <c r="T2340" t="str">
        <f t="shared" si="183"/>
        <v>food</v>
      </c>
      <c r="U2340" t="str">
        <f t="shared" si="184"/>
        <v>small batch</v>
      </c>
    </row>
    <row r="2341" spans="1:21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tr">
        <f t="shared" si="180"/>
        <v>successful</v>
      </c>
      <c r="G2341" s="4" t="s">
        <v>8219</v>
      </c>
      <c r="H2341" s="4" t="s">
        <v>8224</v>
      </c>
      <c r="I2341" s="4" t="s">
        <v>8246</v>
      </c>
      <c r="J2341" s="4">
        <v>1482134340</v>
      </c>
      <c r="K2341" s="13">
        <f t="shared" si="181"/>
        <v>42723.165972222225</v>
      </c>
      <c r="L2341" s="4">
        <v>1479496309</v>
      </c>
      <c r="M2341" s="13">
        <f t="shared" si="182"/>
        <v>42692.633206018516</v>
      </c>
      <c r="N2341" s="4" t="b">
        <v>1</v>
      </c>
      <c r="O2341" s="4">
        <v>1104</v>
      </c>
      <c r="P2341" s="4" t="b">
        <v>1</v>
      </c>
      <c r="Q2341" s="4" t="s">
        <v>8298</v>
      </c>
      <c r="R2341" s="17">
        <f>E2341/D2341*100</f>
        <v>294.20799999999997</v>
      </c>
      <c r="S2341">
        <f>AVERAGEIF(O:O,O2341,E:E)</f>
        <v>73552</v>
      </c>
      <c r="T2341" t="str">
        <f t="shared" si="183"/>
        <v>food</v>
      </c>
      <c r="U2341" t="str">
        <f t="shared" si="184"/>
        <v>small batch</v>
      </c>
    </row>
    <row r="2342" spans="1:21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tr">
        <f t="shared" si="180"/>
        <v>successful</v>
      </c>
      <c r="G2342" s="4" t="s">
        <v>8219</v>
      </c>
      <c r="H2342" s="4" t="s">
        <v>8224</v>
      </c>
      <c r="I2342" s="4" t="s">
        <v>8246</v>
      </c>
      <c r="J2342" s="4">
        <v>1477841138</v>
      </c>
      <c r="K2342" s="13">
        <f t="shared" si="181"/>
        <v>42673.476134259261</v>
      </c>
      <c r="L2342" s="4">
        <v>1475249138</v>
      </c>
      <c r="M2342" s="13">
        <f t="shared" si="182"/>
        <v>42643.476134259261</v>
      </c>
      <c r="N2342" s="4" t="b">
        <v>1</v>
      </c>
      <c r="O2342" s="4">
        <v>403</v>
      </c>
      <c r="P2342" s="4" t="b">
        <v>1</v>
      </c>
      <c r="Q2342" s="4" t="s">
        <v>8298</v>
      </c>
      <c r="R2342" s="17">
        <f>E2342/D2342*100</f>
        <v>105.77749999999999</v>
      </c>
      <c r="S2342">
        <f>AVERAGEIF(O:O,O2342,E:E)</f>
        <v>42311</v>
      </c>
      <c r="T2342" t="str">
        <f t="shared" si="183"/>
        <v>food</v>
      </c>
      <c r="U2342" t="str">
        <f t="shared" si="184"/>
        <v>small batch</v>
      </c>
    </row>
    <row r="2343" spans="1:21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b">
        <f t="shared" si="180"/>
        <v>0</v>
      </c>
      <c r="G2343" s="4" t="s">
        <v>8220</v>
      </c>
      <c r="H2343" s="4" t="s">
        <v>8224</v>
      </c>
      <c r="I2343" s="4" t="s">
        <v>8246</v>
      </c>
      <c r="J2343" s="4">
        <v>1436729504</v>
      </c>
      <c r="K2343" s="13">
        <f t="shared" si="181"/>
        <v>42197.647037037044</v>
      </c>
      <c r="L2343" s="4">
        <v>1434137504</v>
      </c>
      <c r="M2343" s="13">
        <f t="shared" si="182"/>
        <v>42167.647037037044</v>
      </c>
      <c r="N2343" s="4" t="b">
        <v>0</v>
      </c>
      <c r="O2343" s="4">
        <v>0</v>
      </c>
      <c r="P2343" s="4" t="b">
        <v>0</v>
      </c>
      <c r="Q2343" s="4" t="s">
        <v>8272</v>
      </c>
      <c r="R2343" s="17">
        <f>E2343/D2343*100</f>
        <v>0</v>
      </c>
      <c r="S2343">
        <f>AVERAGEIF(O:O,O2343,E:E)</f>
        <v>0</v>
      </c>
      <c r="T2343" t="str">
        <f t="shared" si="183"/>
        <v>technology</v>
      </c>
      <c r="U2343" t="str">
        <f t="shared" si="184"/>
        <v>web</v>
      </c>
    </row>
    <row r="2344" spans="1:21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b">
        <f t="shared" si="180"/>
        <v>0</v>
      </c>
      <c r="G2344" s="4" t="s">
        <v>8220</v>
      </c>
      <c r="H2344" s="4" t="s">
        <v>8224</v>
      </c>
      <c r="I2344" s="4" t="s">
        <v>8246</v>
      </c>
      <c r="J2344" s="4">
        <v>1412571600</v>
      </c>
      <c r="K2344" s="13">
        <f t="shared" si="181"/>
        <v>41918.041666666672</v>
      </c>
      <c r="L2344" s="4">
        <v>1410799870</v>
      </c>
      <c r="M2344" s="13">
        <f t="shared" si="182"/>
        <v>41897.535532407412</v>
      </c>
      <c r="N2344" s="4" t="b">
        <v>0</v>
      </c>
      <c r="O2344" s="4">
        <v>0</v>
      </c>
      <c r="P2344" s="4" t="b">
        <v>0</v>
      </c>
      <c r="Q2344" s="4" t="s">
        <v>8272</v>
      </c>
      <c r="R2344" s="17">
        <f>E2344/D2344*100</f>
        <v>0</v>
      </c>
      <c r="S2344">
        <f>AVERAGEIF(O:O,O2344,E:E)</f>
        <v>0</v>
      </c>
      <c r="T2344" t="str">
        <f t="shared" si="183"/>
        <v>technology</v>
      </c>
      <c r="U2344" t="str">
        <f t="shared" si="184"/>
        <v>web</v>
      </c>
    </row>
    <row r="2345" spans="1:21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b">
        <f t="shared" si="180"/>
        <v>0</v>
      </c>
      <c r="G2345" s="4" t="s">
        <v>8220</v>
      </c>
      <c r="H2345" s="4" t="s">
        <v>8224</v>
      </c>
      <c r="I2345" s="4" t="s">
        <v>8246</v>
      </c>
      <c r="J2345" s="4">
        <v>1452282420</v>
      </c>
      <c r="K2345" s="13">
        <f t="shared" si="181"/>
        <v>42377.657638888886</v>
      </c>
      <c r="L2345" s="4">
        <v>1447962505</v>
      </c>
      <c r="M2345" s="13">
        <f t="shared" si="182"/>
        <v>42327.658622685187</v>
      </c>
      <c r="N2345" s="4" t="b">
        <v>0</v>
      </c>
      <c r="O2345" s="4">
        <v>1</v>
      </c>
      <c r="P2345" s="4" t="b">
        <v>0</v>
      </c>
      <c r="Q2345" s="4" t="s">
        <v>8272</v>
      </c>
      <c r="R2345" s="17">
        <f>E2345/D2345*100</f>
        <v>3</v>
      </c>
      <c r="S2345">
        <f>AVERAGEIF(O:O,O2345,E:E)</f>
        <v>50.223295454545458</v>
      </c>
      <c r="T2345" t="str">
        <f t="shared" si="183"/>
        <v>technology</v>
      </c>
      <c r="U2345" t="str">
        <f t="shared" si="184"/>
        <v>web</v>
      </c>
    </row>
    <row r="2346" spans="1:21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b">
        <f t="shared" si="180"/>
        <v>0</v>
      </c>
      <c r="G2346" s="4" t="s">
        <v>8220</v>
      </c>
      <c r="H2346" s="4" t="s">
        <v>8229</v>
      </c>
      <c r="I2346" s="4" t="s">
        <v>8251</v>
      </c>
      <c r="J2346" s="4">
        <v>1466789269</v>
      </c>
      <c r="K2346" s="13">
        <f t="shared" si="181"/>
        <v>42545.560983796298</v>
      </c>
      <c r="L2346" s="4">
        <v>1464197269</v>
      </c>
      <c r="M2346" s="13">
        <f t="shared" si="182"/>
        <v>42515.560983796298</v>
      </c>
      <c r="N2346" s="4" t="b">
        <v>0</v>
      </c>
      <c r="O2346" s="4">
        <v>1</v>
      </c>
      <c r="P2346" s="4" t="b">
        <v>0</v>
      </c>
      <c r="Q2346" s="4" t="s">
        <v>8272</v>
      </c>
      <c r="R2346" s="17">
        <f>E2346/D2346*100</f>
        <v>0.1</v>
      </c>
      <c r="S2346">
        <f>AVERAGEIF(O:O,O2346,E:E)</f>
        <v>50.223295454545458</v>
      </c>
      <c r="T2346" t="str">
        <f t="shared" si="183"/>
        <v>technology</v>
      </c>
      <c r="U2346" t="str">
        <f t="shared" si="184"/>
        <v>web</v>
      </c>
    </row>
    <row r="2347" spans="1:21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b">
        <f t="shared" si="180"/>
        <v>0</v>
      </c>
      <c r="G2347" s="4" t="s">
        <v>8220</v>
      </c>
      <c r="H2347" s="4" t="s">
        <v>8224</v>
      </c>
      <c r="I2347" s="4" t="s">
        <v>8246</v>
      </c>
      <c r="J2347" s="4">
        <v>1427845140</v>
      </c>
      <c r="K2347" s="13">
        <f t="shared" si="181"/>
        <v>42094.818749999999</v>
      </c>
      <c r="L2347" s="4">
        <v>1424822556</v>
      </c>
      <c r="M2347" s="13">
        <f t="shared" si="182"/>
        <v>42059.835138888891</v>
      </c>
      <c r="N2347" s="4" t="b">
        <v>0</v>
      </c>
      <c r="O2347" s="4">
        <v>0</v>
      </c>
      <c r="P2347" s="4" t="b">
        <v>0</v>
      </c>
      <c r="Q2347" s="4" t="s">
        <v>8272</v>
      </c>
      <c r="R2347" s="17">
        <f>E2347/D2347*100</f>
        <v>0</v>
      </c>
      <c r="S2347">
        <f>AVERAGEIF(O:O,O2347,E:E)</f>
        <v>0</v>
      </c>
      <c r="T2347" t="str">
        <f t="shared" si="183"/>
        <v>technology</v>
      </c>
      <c r="U2347" t="str">
        <f t="shared" si="184"/>
        <v>web</v>
      </c>
    </row>
    <row r="2348" spans="1:21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b">
        <f t="shared" si="180"/>
        <v>0</v>
      </c>
      <c r="G2348" s="4" t="s">
        <v>8220</v>
      </c>
      <c r="H2348" s="4" t="s">
        <v>8224</v>
      </c>
      <c r="I2348" s="4" t="s">
        <v>8246</v>
      </c>
      <c r="J2348" s="4">
        <v>1476731431</v>
      </c>
      <c r="K2348" s="13">
        <f t="shared" si="181"/>
        <v>42660.632303240745</v>
      </c>
      <c r="L2348" s="4">
        <v>1472843431</v>
      </c>
      <c r="M2348" s="13">
        <f t="shared" si="182"/>
        <v>42615.632303240745</v>
      </c>
      <c r="N2348" s="4" t="b">
        <v>0</v>
      </c>
      <c r="O2348" s="4">
        <v>3</v>
      </c>
      <c r="P2348" s="4" t="b">
        <v>0</v>
      </c>
      <c r="Q2348" s="4" t="s">
        <v>8272</v>
      </c>
      <c r="R2348" s="17">
        <f>E2348/D2348*100</f>
        <v>6.5000000000000002E-2</v>
      </c>
      <c r="S2348">
        <f>AVERAGEIF(O:O,O2348,E:E)</f>
        <v>191.76785714285714</v>
      </c>
      <c r="T2348" t="str">
        <f t="shared" si="183"/>
        <v>technology</v>
      </c>
      <c r="U2348" t="str">
        <f t="shared" si="184"/>
        <v>web</v>
      </c>
    </row>
    <row r="2349" spans="1:21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b">
        <f t="shared" si="180"/>
        <v>0</v>
      </c>
      <c r="G2349" s="4" t="s">
        <v>8220</v>
      </c>
      <c r="H2349" s="4" t="s">
        <v>8224</v>
      </c>
      <c r="I2349" s="4" t="s">
        <v>8246</v>
      </c>
      <c r="J2349" s="4">
        <v>1472135676</v>
      </c>
      <c r="K2349" s="13">
        <f t="shared" si="181"/>
        <v>42607.440694444449</v>
      </c>
      <c r="L2349" s="4">
        <v>1469543676</v>
      </c>
      <c r="M2349" s="13">
        <f t="shared" si="182"/>
        <v>42577.440694444449</v>
      </c>
      <c r="N2349" s="4" t="b">
        <v>0</v>
      </c>
      <c r="O2349" s="4">
        <v>1</v>
      </c>
      <c r="P2349" s="4" t="b">
        <v>0</v>
      </c>
      <c r="Q2349" s="4" t="s">
        <v>8272</v>
      </c>
      <c r="R2349" s="17">
        <f>E2349/D2349*100</f>
        <v>1.5</v>
      </c>
      <c r="S2349">
        <f>AVERAGEIF(O:O,O2349,E:E)</f>
        <v>50.223295454545458</v>
      </c>
      <c r="T2349" t="str">
        <f t="shared" si="183"/>
        <v>technology</v>
      </c>
      <c r="U2349" t="str">
        <f t="shared" si="184"/>
        <v>web</v>
      </c>
    </row>
    <row r="2350" spans="1:21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b">
        <f t="shared" si="180"/>
        <v>0</v>
      </c>
      <c r="G2350" s="4" t="s">
        <v>8220</v>
      </c>
      <c r="H2350" s="4" t="s">
        <v>8224</v>
      </c>
      <c r="I2350" s="4" t="s">
        <v>8246</v>
      </c>
      <c r="J2350" s="4">
        <v>1456006938</v>
      </c>
      <c r="K2350" s="13">
        <f t="shared" si="181"/>
        <v>42420.765486111115</v>
      </c>
      <c r="L2350" s="4">
        <v>1450822938</v>
      </c>
      <c r="M2350" s="13">
        <f t="shared" si="182"/>
        <v>42360.765486111115</v>
      </c>
      <c r="N2350" s="4" t="b">
        <v>0</v>
      </c>
      <c r="O2350" s="4">
        <v>5</v>
      </c>
      <c r="P2350" s="4" t="b">
        <v>0</v>
      </c>
      <c r="Q2350" s="4" t="s">
        <v>8272</v>
      </c>
      <c r="R2350" s="17">
        <f>E2350/D2350*100</f>
        <v>0.38571428571428573</v>
      </c>
      <c r="S2350">
        <f>AVERAGEIF(O:O,O2350,E:E)</f>
        <v>347.37</v>
      </c>
      <c r="T2350" t="str">
        <f t="shared" si="183"/>
        <v>technology</v>
      </c>
      <c r="U2350" t="str">
        <f t="shared" si="184"/>
        <v>web</v>
      </c>
    </row>
    <row r="2351" spans="1:21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b">
        <f t="shared" si="180"/>
        <v>0</v>
      </c>
      <c r="G2351" s="4" t="s">
        <v>8220</v>
      </c>
      <c r="H2351" s="4" t="s">
        <v>8235</v>
      </c>
      <c r="I2351" s="4" t="s">
        <v>8255</v>
      </c>
      <c r="J2351" s="4">
        <v>1439318228</v>
      </c>
      <c r="K2351" s="13">
        <f t="shared" si="181"/>
        <v>42227.609120370376</v>
      </c>
      <c r="L2351" s="4">
        <v>1436812628</v>
      </c>
      <c r="M2351" s="13">
        <f t="shared" si="182"/>
        <v>42198.609120370376</v>
      </c>
      <c r="N2351" s="4" t="b">
        <v>0</v>
      </c>
      <c r="O2351" s="4">
        <v>0</v>
      </c>
      <c r="P2351" s="4" t="b">
        <v>0</v>
      </c>
      <c r="Q2351" s="4" t="s">
        <v>8272</v>
      </c>
      <c r="R2351" s="17">
        <f>E2351/D2351*100</f>
        <v>0</v>
      </c>
      <c r="S2351">
        <f>AVERAGEIF(O:O,O2351,E:E)</f>
        <v>0</v>
      </c>
      <c r="T2351" t="str">
        <f t="shared" si="183"/>
        <v>technology</v>
      </c>
      <c r="U2351" t="str">
        <f t="shared" si="184"/>
        <v>web</v>
      </c>
    </row>
    <row r="2352" spans="1:21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b">
        <f t="shared" si="180"/>
        <v>0</v>
      </c>
      <c r="G2352" s="4" t="s">
        <v>8220</v>
      </c>
      <c r="H2352" s="4" t="s">
        <v>8241</v>
      </c>
      <c r="I2352" s="4" t="s">
        <v>8249</v>
      </c>
      <c r="J2352" s="4">
        <v>1483474370</v>
      </c>
      <c r="K2352" s="13">
        <f t="shared" si="181"/>
        <v>42738.675578703704</v>
      </c>
      <c r="L2352" s="4">
        <v>1480882370</v>
      </c>
      <c r="M2352" s="13">
        <f t="shared" si="182"/>
        <v>42708.675578703704</v>
      </c>
      <c r="N2352" s="4" t="b">
        <v>0</v>
      </c>
      <c r="O2352" s="4">
        <v>0</v>
      </c>
      <c r="P2352" s="4" t="b">
        <v>0</v>
      </c>
      <c r="Q2352" s="4" t="s">
        <v>8272</v>
      </c>
      <c r="R2352" s="17">
        <f>E2352/D2352*100</f>
        <v>0</v>
      </c>
      <c r="S2352">
        <f>AVERAGEIF(O:O,O2352,E:E)</f>
        <v>0</v>
      </c>
      <c r="T2352" t="str">
        <f t="shared" si="183"/>
        <v>technology</v>
      </c>
      <c r="U2352" t="str">
        <f t="shared" si="184"/>
        <v>web</v>
      </c>
    </row>
    <row r="2353" spans="1:21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b">
        <f t="shared" si="180"/>
        <v>0</v>
      </c>
      <c r="G2353" s="4" t="s">
        <v>8220</v>
      </c>
      <c r="H2353" s="4" t="s">
        <v>8228</v>
      </c>
      <c r="I2353" s="4" t="s">
        <v>8250</v>
      </c>
      <c r="J2353" s="4">
        <v>1430360739</v>
      </c>
      <c r="K2353" s="13">
        <f t="shared" si="181"/>
        <v>42123.934479166674</v>
      </c>
      <c r="L2353" s="4">
        <v>1427768739</v>
      </c>
      <c r="M2353" s="13">
        <f t="shared" si="182"/>
        <v>42093.934479166674</v>
      </c>
      <c r="N2353" s="4" t="b">
        <v>0</v>
      </c>
      <c r="O2353" s="4">
        <v>7</v>
      </c>
      <c r="P2353" s="4" t="b">
        <v>0</v>
      </c>
      <c r="Q2353" s="4" t="s">
        <v>8272</v>
      </c>
      <c r="R2353" s="17">
        <f>E2353/D2353*100</f>
        <v>0.5714285714285714</v>
      </c>
      <c r="S2353">
        <f>AVERAGEIF(O:O,O2353,E:E)</f>
        <v>705.95522388059703</v>
      </c>
      <c r="T2353" t="str">
        <f t="shared" si="183"/>
        <v>technology</v>
      </c>
      <c r="U2353" t="str">
        <f t="shared" si="184"/>
        <v>web</v>
      </c>
    </row>
    <row r="2354" spans="1:21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b">
        <f t="shared" si="180"/>
        <v>0</v>
      </c>
      <c r="G2354" s="4" t="s">
        <v>8220</v>
      </c>
      <c r="H2354" s="4" t="s">
        <v>8224</v>
      </c>
      <c r="I2354" s="4" t="s">
        <v>8246</v>
      </c>
      <c r="J2354" s="4">
        <v>1433603552</v>
      </c>
      <c r="K2354" s="13">
        <f t="shared" si="181"/>
        <v>42161.467037037037</v>
      </c>
      <c r="L2354" s="4">
        <v>1428419552</v>
      </c>
      <c r="M2354" s="13">
        <f t="shared" si="182"/>
        <v>42101.467037037037</v>
      </c>
      <c r="N2354" s="4" t="b">
        <v>0</v>
      </c>
      <c r="O2354" s="4">
        <v>0</v>
      </c>
      <c r="P2354" s="4" t="b">
        <v>0</v>
      </c>
      <c r="Q2354" s="4" t="s">
        <v>8272</v>
      </c>
      <c r="R2354" s="17">
        <f>E2354/D2354*100</f>
        <v>0</v>
      </c>
      <c r="S2354">
        <f>AVERAGEIF(O:O,O2354,E:E)</f>
        <v>0</v>
      </c>
      <c r="T2354" t="str">
        <f t="shared" si="183"/>
        <v>technology</v>
      </c>
      <c r="U2354" t="str">
        <f t="shared" si="184"/>
        <v>web</v>
      </c>
    </row>
    <row r="2355" spans="1:21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b">
        <f t="shared" si="180"/>
        <v>0</v>
      </c>
      <c r="G2355" s="4" t="s">
        <v>8220</v>
      </c>
      <c r="H2355" s="4" t="s">
        <v>8224</v>
      </c>
      <c r="I2355" s="4" t="s">
        <v>8246</v>
      </c>
      <c r="J2355" s="4">
        <v>1429632822</v>
      </c>
      <c r="K2355" s="13">
        <f t="shared" si="181"/>
        <v>42115.509513888894</v>
      </c>
      <c r="L2355" s="4">
        <v>1428596022</v>
      </c>
      <c r="M2355" s="13">
        <f t="shared" si="182"/>
        <v>42103.509513888894</v>
      </c>
      <c r="N2355" s="4" t="b">
        <v>0</v>
      </c>
      <c r="O2355" s="4">
        <v>0</v>
      </c>
      <c r="P2355" s="4" t="b">
        <v>0</v>
      </c>
      <c r="Q2355" s="4" t="s">
        <v>8272</v>
      </c>
      <c r="R2355" s="17">
        <f>E2355/D2355*100</f>
        <v>0</v>
      </c>
      <c r="S2355">
        <f>AVERAGEIF(O:O,O2355,E:E)</f>
        <v>0</v>
      </c>
      <c r="T2355" t="str">
        <f t="shared" si="183"/>
        <v>technology</v>
      </c>
      <c r="U2355" t="str">
        <f t="shared" si="184"/>
        <v>web</v>
      </c>
    </row>
    <row r="2356" spans="1:21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b">
        <f t="shared" si="180"/>
        <v>0</v>
      </c>
      <c r="G2356" s="4" t="s">
        <v>8220</v>
      </c>
      <c r="H2356" s="4" t="s">
        <v>8224</v>
      </c>
      <c r="I2356" s="4" t="s">
        <v>8246</v>
      </c>
      <c r="J2356" s="4">
        <v>1420910460</v>
      </c>
      <c r="K2356" s="13">
        <f t="shared" si="181"/>
        <v>42014.556250000001</v>
      </c>
      <c r="L2356" s="4">
        <v>1415726460</v>
      </c>
      <c r="M2356" s="13">
        <f t="shared" si="182"/>
        <v>41954.556250000001</v>
      </c>
      <c r="N2356" s="4" t="b">
        <v>0</v>
      </c>
      <c r="O2356" s="4">
        <v>1</v>
      </c>
      <c r="P2356" s="4" t="b">
        <v>0</v>
      </c>
      <c r="Q2356" s="4" t="s">
        <v>8272</v>
      </c>
      <c r="R2356" s="17">
        <f>E2356/D2356*100</f>
        <v>7.1428571428571425E-2</v>
      </c>
      <c r="S2356">
        <f>AVERAGEIF(O:O,O2356,E:E)</f>
        <v>50.223295454545458</v>
      </c>
      <c r="T2356" t="str">
        <f t="shared" si="183"/>
        <v>technology</v>
      </c>
      <c r="U2356" t="str">
        <f t="shared" si="184"/>
        <v>web</v>
      </c>
    </row>
    <row r="2357" spans="1:21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b">
        <f t="shared" si="180"/>
        <v>0</v>
      </c>
      <c r="G2357" s="4" t="s">
        <v>8220</v>
      </c>
      <c r="H2357" s="4" t="s">
        <v>8226</v>
      </c>
      <c r="I2357" s="4" t="s">
        <v>8248</v>
      </c>
      <c r="J2357" s="4">
        <v>1430604136</v>
      </c>
      <c r="K2357" s="13">
        <f t="shared" si="181"/>
        <v>42126.751574074071</v>
      </c>
      <c r="L2357" s="4">
        <v>1428012136</v>
      </c>
      <c r="M2357" s="13">
        <f t="shared" si="182"/>
        <v>42096.751574074071</v>
      </c>
      <c r="N2357" s="4" t="b">
        <v>0</v>
      </c>
      <c r="O2357" s="4">
        <v>2</v>
      </c>
      <c r="P2357" s="4" t="b">
        <v>0</v>
      </c>
      <c r="Q2357" s="4" t="s">
        <v>8272</v>
      </c>
      <c r="R2357" s="17">
        <f>E2357/D2357*100</f>
        <v>0.6875</v>
      </c>
      <c r="S2357">
        <f>AVERAGEIF(O:O,O2357,E:E)</f>
        <v>91.389593023255813</v>
      </c>
      <c r="T2357" t="str">
        <f t="shared" si="183"/>
        <v>technology</v>
      </c>
      <c r="U2357" t="str">
        <f t="shared" si="184"/>
        <v>web</v>
      </c>
    </row>
    <row r="2358" spans="1:21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b">
        <f t="shared" si="180"/>
        <v>0</v>
      </c>
      <c r="G2358" s="4" t="s">
        <v>8220</v>
      </c>
      <c r="H2358" s="4" t="s">
        <v>8233</v>
      </c>
      <c r="I2358" s="4" t="s">
        <v>8249</v>
      </c>
      <c r="J2358" s="4">
        <v>1433530104</v>
      </c>
      <c r="K2358" s="13">
        <f t="shared" si="181"/>
        <v>42160.616944444446</v>
      </c>
      <c r="L2358" s="4">
        <v>1430938104</v>
      </c>
      <c r="M2358" s="13">
        <f t="shared" si="182"/>
        <v>42130.616944444446</v>
      </c>
      <c r="N2358" s="4" t="b">
        <v>0</v>
      </c>
      <c r="O2358" s="4">
        <v>0</v>
      </c>
      <c r="P2358" s="4" t="b">
        <v>0</v>
      </c>
      <c r="Q2358" s="4" t="s">
        <v>8272</v>
      </c>
      <c r="R2358" s="17">
        <f>E2358/D2358*100</f>
        <v>0</v>
      </c>
      <c r="S2358">
        <f>AVERAGEIF(O:O,O2358,E:E)</f>
        <v>0</v>
      </c>
      <c r="T2358" t="str">
        <f t="shared" si="183"/>
        <v>technology</v>
      </c>
      <c r="U2358" t="str">
        <f t="shared" si="184"/>
        <v>web</v>
      </c>
    </row>
    <row r="2359" spans="1:21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b">
        <f t="shared" si="180"/>
        <v>0</v>
      </c>
      <c r="G2359" s="4" t="s">
        <v>8220</v>
      </c>
      <c r="H2359" s="4" t="s">
        <v>8225</v>
      </c>
      <c r="I2359" s="4" t="s">
        <v>8247</v>
      </c>
      <c r="J2359" s="4">
        <v>1445093578</v>
      </c>
      <c r="K2359" s="13">
        <f t="shared" si="181"/>
        <v>42294.45344907407</v>
      </c>
      <c r="L2359" s="4">
        <v>1442501578</v>
      </c>
      <c r="M2359" s="13">
        <f t="shared" si="182"/>
        <v>42264.45344907407</v>
      </c>
      <c r="N2359" s="4" t="b">
        <v>0</v>
      </c>
      <c r="O2359" s="4">
        <v>0</v>
      </c>
      <c r="P2359" s="4" t="b">
        <v>0</v>
      </c>
      <c r="Q2359" s="4" t="s">
        <v>8272</v>
      </c>
      <c r="R2359" s="17">
        <f>E2359/D2359*100</f>
        <v>0</v>
      </c>
      <c r="S2359">
        <f>AVERAGEIF(O:O,O2359,E:E)</f>
        <v>0</v>
      </c>
      <c r="T2359" t="str">
        <f t="shared" si="183"/>
        <v>technology</v>
      </c>
      <c r="U2359" t="str">
        <f t="shared" si="184"/>
        <v>web</v>
      </c>
    </row>
    <row r="2360" spans="1:21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b">
        <f t="shared" si="180"/>
        <v>0</v>
      </c>
      <c r="G2360" s="4" t="s">
        <v>8220</v>
      </c>
      <c r="H2360" s="4" t="s">
        <v>8225</v>
      </c>
      <c r="I2360" s="4" t="s">
        <v>8247</v>
      </c>
      <c r="J2360" s="4">
        <v>1422664740</v>
      </c>
      <c r="K2360" s="13">
        <f t="shared" si="181"/>
        <v>42034.86041666667</v>
      </c>
      <c r="L2360" s="4">
        <v>1417818036</v>
      </c>
      <c r="M2360" s="13">
        <f t="shared" si="182"/>
        <v>41978.76430555556</v>
      </c>
      <c r="N2360" s="4" t="b">
        <v>0</v>
      </c>
      <c r="O2360" s="4">
        <v>0</v>
      </c>
      <c r="P2360" s="4" t="b">
        <v>0</v>
      </c>
      <c r="Q2360" s="4" t="s">
        <v>8272</v>
      </c>
      <c r="R2360" s="17">
        <f>E2360/D2360*100</f>
        <v>0</v>
      </c>
      <c r="S2360">
        <f>AVERAGEIF(O:O,O2360,E:E)</f>
        <v>0</v>
      </c>
      <c r="T2360" t="str">
        <f t="shared" si="183"/>
        <v>technology</v>
      </c>
      <c r="U2360" t="str">
        <f t="shared" si="184"/>
        <v>web</v>
      </c>
    </row>
    <row r="2361" spans="1:21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b">
        <f t="shared" si="180"/>
        <v>0</v>
      </c>
      <c r="G2361" s="4" t="s">
        <v>8220</v>
      </c>
      <c r="H2361" s="4" t="s">
        <v>8224</v>
      </c>
      <c r="I2361" s="4" t="s">
        <v>8246</v>
      </c>
      <c r="J2361" s="4">
        <v>1438616124</v>
      </c>
      <c r="K2361" s="13">
        <f t="shared" si="181"/>
        <v>42219.482916666668</v>
      </c>
      <c r="L2361" s="4">
        <v>1433432124</v>
      </c>
      <c r="M2361" s="13">
        <f t="shared" si="182"/>
        <v>42159.482916666668</v>
      </c>
      <c r="N2361" s="4" t="b">
        <v>0</v>
      </c>
      <c r="O2361" s="4">
        <v>3</v>
      </c>
      <c r="P2361" s="4" t="b">
        <v>0</v>
      </c>
      <c r="Q2361" s="4" t="s">
        <v>8272</v>
      </c>
      <c r="R2361" s="17">
        <f>E2361/D2361*100</f>
        <v>14.680000000000001</v>
      </c>
      <c r="S2361">
        <f>AVERAGEIF(O:O,O2361,E:E)</f>
        <v>191.76785714285714</v>
      </c>
      <c r="T2361" t="str">
        <f t="shared" si="183"/>
        <v>technology</v>
      </c>
      <c r="U2361" t="str">
        <f t="shared" si="184"/>
        <v>web</v>
      </c>
    </row>
    <row r="2362" spans="1:21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b">
        <f t="shared" si="180"/>
        <v>0</v>
      </c>
      <c r="G2362" s="4" t="s">
        <v>8220</v>
      </c>
      <c r="H2362" s="4" t="s">
        <v>8229</v>
      </c>
      <c r="I2362" s="4" t="s">
        <v>8251</v>
      </c>
      <c r="J2362" s="4">
        <v>1454864280</v>
      </c>
      <c r="K2362" s="13">
        <f t="shared" si="181"/>
        <v>42407.540277777785</v>
      </c>
      <c r="L2362" s="4">
        <v>1452272280</v>
      </c>
      <c r="M2362" s="13">
        <f t="shared" si="182"/>
        <v>42377.540277777785</v>
      </c>
      <c r="N2362" s="4" t="b">
        <v>0</v>
      </c>
      <c r="O2362" s="4">
        <v>1</v>
      </c>
      <c r="P2362" s="4" t="b">
        <v>0</v>
      </c>
      <c r="Q2362" s="4" t="s">
        <v>8272</v>
      </c>
      <c r="R2362" s="17">
        <f>E2362/D2362*100</f>
        <v>0.04</v>
      </c>
      <c r="S2362">
        <f>AVERAGEIF(O:O,O2362,E:E)</f>
        <v>50.223295454545458</v>
      </c>
      <c r="T2362" t="str">
        <f t="shared" si="183"/>
        <v>technology</v>
      </c>
      <c r="U2362" t="str">
        <f t="shared" si="184"/>
        <v>web</v>
      </c>
    </row>
    <row r="2363" spans="1:21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b">
        <f t="shared" si="180"/>
        <v>0</v>
      </c>
      <c r="G2363" s="4" t="s">
        <v>8220</v>
      </c>
      <c r="H2363" s="4" t="s">
        <v>8229</v>
      </c>
      <c r="I2363" s="4" t="s">
        <v>8251</v>
      </c>
      <c r="J2363" s="4">
        <v>1462053600</v>
      </c>
      <c r="K2363" s="13">
        <f t="shared" si="181"/>
        <v>42490.750000000007</v>
      </c>
      <c r="L2363" s="4">
        <v>1459975008</v>
      </c>
      <c r="M2363" s="13">
        <f t="shared" si="182"/>
        <v>42466.692222222227</v>
      </c>
      <c r="N2363" s="4" t="b">
        <v>0</v>
      </c>
      <c r="O2363" s="4">
        <v>0</v>
      </c>
      <c r="P2363" s="4" t="b">
        <v>0</v>
      </c>
      <c r="Q2363" s="4" t="s">
        <v>8272</v>
      </c>
      <c r="R2363" s="17">
        <f>E2363/D2363*100</f>
        <v>0</v>
      </c>
      <c r="S2363">
        <f>AVERAGEIF(O:O,O2363,E:E)</f>
        <v>0</v>
      </c>
      <c r="T2363" t="str">
        <f t="shared" si="183"/>
        <v>technology</v>
      </c>
      <c r="U2363" t="str">
        <f t="shared" si="184"/>
        <v>web</v>
      </c>
    </row>
    <row r="2364" spans="1:21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b">
        <f t="shared" si="180"/>
        <v>0</v>
      </c>
      <c r="G2364" s="4" t="s">
        <v>8220</v>
      </c>
      <c r="H2364" s="4" t="s">
        <v>8224</v>
      </c>
      <c r="I2364" s="4" t="s">
        <v>8246</v>
      </c>
      <c r="J2364" s="4">
        <v>1418315470</v>
      </c>
      <c r="K2364" s="13">
        <f t="shared" si="181"/>
        <v>41984.521643518521</v>
      </c>
      <c r="L2364" s="4">
        <v>1415723470</v>
      </c>
      <c r="M2364" s="13">
        <f t="shared" si="182"/>
        <v>41954.521643518521</v>
      </c>
      <c r="N2364" s="4" t="b">
        <v>0</v>
      </c>
      <c r="O2364" s="4">
        <v>2</v>
      </c>
      <c r="P2364" s="4" t="b">
        <v>0</v>
      </c>
      <c r="Q2364" s="4" t="s">
        <v>8272</v>
      </c>
      <c r="R2364" s="17">
        <f>E2364/D2364*100</f>
        <v>28.571428571428569</v>
      </c>
      <c r="S2364">
        <f>AVERAGEIF(O:O,O2364,E:E)</f>
        <v>91.389593023255813</v>
      </c>
      <c r="T2364" t="str">
        <f t="shared" si="183"/>
        <v>technology</v>
      </c>
      <c r="U2364" t="str">
        <f t="shared" si="184"/>
        <v>web</v>
      </c>
    </row>
    <row r="2365" spans="1:21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b">
        <f t="shared" si="180"/>
        <v>0</v>
      </c>
      <c r="G2365" s="4" t="s">
        <v>8220</v>
      </c>
      <c r="H2365" s="4" t="s">
        <v>8224</v>
      </c>
      <c r="I2365" s="4" t="s">
        <v>8246</v>
      </c>
      <c r="J2365" s="4">
        <v>1451348200</v>
      </c>
      <c r="K2365" s="13">
        <f t="shared" si="181"/>
        <v>42366.844907407409</v>
      </c>
      <c r="L2365" s="4">
        <v>1447460200</v>
      </c>
      <c r="M2365" s="13">
        <f t="shared" si="182"/>
        <v>42321.844907407409</v>
      </c>
      <c r="N2365" s="4" t="b">
        <v>0</v>
      </c>
      <c r="O2365" s="4">
        <v>0</v>
      </c>
      <c r="P2365" s="4" t="b">
        <v>0</v>
      </c>
      <c r="Q2365" s="4" t="s">
        <v>8272</v>
      </c>
      <c r="R2365" s="17">
        <f>E2365/D2365*100</f>
        <v>0</v>
      </c>
      <c r="S2365">
        <f>AVERAGEIF(O:O,O2365,E:E)</f>
        <v>0</v>
      </c>
      <c r="T2365" t="str">
        <f t="shared" si="183"/>
        <v>technology</v>
      </c>
      <c r="U2365" t="str">
        <f t="shared" si="184"/>
        <v>web</v>
      </c>
    </row>
    <row r="2366" spans="1:21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b">
        <f t="shared" si="180"/>
        <v>0</v>
      </c>
      <c r="G2366" s="4" t="s">
        <v>8220</v>
      </c>
      <c r="H2366" s="4" t="s">
        <v>8224</v>
      </c>
      <c r="I2366" s="4" t="s">
        <v>8246</v>
      </c>
      <c r="J2366" s="4">
        <v>1445898356</v>
      </c>
      <c r="K2366" s="13">
        <f t="shared" si="181"/>
        <v>42303.768009259256</v>
      </c>
      <c r="L2366" s="4">
        <v>1441146356</v>
      </c>
      <c r="M2366" s="13">
        <f t="shared" si="182"/>
        <v>42248.768009259256</v>
      </c>
      <c r="N2366" s="4" t="b">
        <v>0</v>
      </c>
      <c r="O2366" s="4">
        <v>0</v>
      </c>
      <c r="P2366" s="4" t="b">
        <v>0</v>
      </c>
      <c r="Q2366" s="4" t="s">
        <v>8272</v>
      </c>
      <c r="R2366" s="17">
        <f>E2366/D2366*100</f>
        <v>0</v>
      </c>
      <c r="S2366">
        <f>AVERAGEIF(O:O,O2366,E:E)</f>
        <v>0</v>
      </c>
      <c r="T2366" t="str">
        <f t="shared" si="183"/>
        <v>technology</v>
      </c>
      <c r="U2366" t="str">
        <f t="shared" si="184"/>
        <v>web</v>
      </c>
    </row>
    <row r="2367" spans="1:21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b">
        <f t="shared" si="180"/>
        <v>0</v>
      </c>
      <c r="G2367" s="4" t="s">
        <v>8220</v>
      </c>
      <c r="H2367" s="4" t="s">
        <v>8237</v>
      </c>
      <c r="I2367" s="4" t="s">
        <v>8249</v>
      </c>
      <c r="J2367" s="4">
        <v>1453071600</v>
      </c>
      <c r="K2367" s="13">
        <f t="shared" si="181"/>
        <v>42386.791666666664</v>
      </c>
      <c r="L2367" s="4">
        <v>1449596425</v>
      </c>
      <c r="M2367" s="13">
        <f t="shared" si="182"/>
        <v>42346.569733796299</v>
      </c>
      <c r="N2367" s="4" t="b">
        <v>0</v>
      </c>
      <c r="O2367" s="4">
        <v>0</v>
      </c>
      <c r="P2367" s="4" t="b">
        <v>0</v>
      </c>
      <c r="Q2367" s="4" t="s">
        <v>8272</v>
      </c>
      <c r="R2367" s="17">
        <f>E2367/D2367*100</f>
        <v>0</v>
      </c>
      <c r="S2367">
        <f>AVERAGEIF(O:O,O2367,E:E)</f>
        <v>0</v>
      </c>
      <c r="T2367" t="str">
        <f t="shared" si="183"/>
        <v>technology</v>
      </c>
      <c r="U2367" t="str">
        <f t="shared" si="184"/>
        <v>web</v>
      </c>
    </row>
    <row r="2368" spans="1:21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b">
        <f t="shared" si="180"/>
        <v>0</v>
      </c>
      <c r="G2368" s="4" t="s">
        <v>8220</v>
      </c>
      <c r="H2368" s="4" t="s">
        <v>8225</v>
      </c>
      <c r="I2368" s="4" t="s">
        <v>8247</v>
      </c>
      <c r="J2368" s="4">
        <v>1445431533</v>
      </c>
      <c r="K2368" s="13">
        <f t="shared" si="181"/>
        <v>42298.364965277775</v>
      </c>
      <c r="L2368" s="4">
        <v>1442839533</v>
      </c>
      <c r="M2368" s="13">
        <f t="shared" si="182"/>
        <v>42268.364965277775</v>
      </c>
      <c r="N2368" s="4" t="b">
        <v>0</v>
      </c>
      <c r="O2368" s="4">
        <v>27</v>
      </c>
      <c r="P2368" s="4" t="b">
        <v>0</v>
      </c>
      <c r="Q2368" s="4" t="s">
        <v>8272</v>
      </c>
      <c r="R2368" s="17">
        <f>E2368/D2368*100</f>
        <v>10.52</v>
      </c>
      <c r="S2368">
        <f>AVERAGEIF(O:O,O2368,E:E)</f>
        <v>3204.2722222222224</v>
      </c>
      <c r="T2368" t="str">
        <f t="shared" si="183"/>
        <v>technology</v>
      </c>
      <c r="U2368" t="str">
        <f t="shared" si="184"/>
        <v>web</v>
      </c>
    </row>
    <row r="2369" spans="1:21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b">
        <f t="shared" si="180"/>
        <v>0</v>
      </c>
      <c r="G2369" s="4" t="s">
        <v>8220</v>
      </c>
      <c r="H2369" s="4" t="s">
        <v>8224</v>
      </c>
      <c r="I2369" s="4" t="s">
        <v>8246</v>
      </c>
      <c r="J2369" s="4">
        <v>1461622616</v>
      </c>
      <c r="K2369" s="13">
        <f t="shared" si="181"/>
        <v>42485.761759259265</v>
      </c>
      <c r="L2369" s="4">
        <v>1456442216</v>
      </c>
      <c r="M2369" s="13">
        <f t="shared" si="182"/>
        <v>42425.803425925929</v>
      </c>
      <c r="N2369" s="4" t="b">
        <v>0</v>
      </c>
      <c r="O2369" s="4">
        <v>14</v>
      </c>
      <c r="P2369" s="4" t="b">
        <v>0</v>
      </c>
      <c r="Q2369" s="4" t="s">
        <v>8272</v>
      </c>
      <c r="R2369" s="17">
        <f>E2369/D2369*100</f>
        <v>1.34</v>
      </c>
      <c r="S2369">
        <f>AVERAGEIF(O:O,O2369,E:E)</f>
        <v>1006.2454545454545</v>
      </c>
      <c r="T2369" t="str">
        <f t="shared" si="183"/>
        <v>technology</v>
      </c>
      <c r="U2369" t="str">
        <f t="shared" si="184"/>
        <v>web</v>
      </c>
    </row>
    <row r="2370" spans="1:21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b">
        <f t="shared" si="180"/>
        <v>0</v>
      </c>
      <c r="G2370" s="4" t="s">
        <v>8220</v>
      </c>
      <c r="H2370" s="4" t="s">
        <v>8224</v>
      </c>
      <c r="I2370" s="4" t="s">
        <v>8246</v>
      </c>
      <c r="J2370" s="4">
        <v>1429028365</v>
      </c>
      <c r="K2370" s="13">
        <f t="shared" si="181"/>
        <v>42108.513483796305</v>
      </c>
      <c r="L2370" s="4">
        <v>1425143965</v>
      </c>
      <c r="M2370" s="13">
        <f t="shared" si="182"/>
        <v>42063.555150462962</v>
      </c>
      <c r="N2370" s="4" t="b">
        <v>0</v>
      </c>
      <c r="O2370" s="4">
        <v>2</v>
      </c>
      <c r="P2370" s="4" t="b">
        <v>0</v>
      </c>
      <c r="Q2370" s="4" t="s">
        <v>8272</v>
      </c>
      <c r="R2370" s="17">
        <f>E2370/D2370*100</f>
        <v>0.25</v>
      </c>
      <c r="S2370">
        <f>AVERAGEIF(O:O,O2370,E:E)</f>
        <v>91.389593023255813</v>
      </c>
      <c r="T2370" t="str">
        <f t="shared" si="183"/>
        <v>technology</v>
      </c>
      <c r="U2370" t="str">
        <f t="shared" si="184"/>
        <v>web</v>
      </c>
    </row>
    <row r="2371" spans="1:21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b">
        <f t="shared" ref="F2371:F2434" si="185">IF(E2371&gt;=D2371,"successful")</f>
        <v>0</v>
      </c>
      <c r="G2371" s="4" t="s">
        <v>8220</v>
      </c>
      <c r="H2371" s="4" t="s">
        <v>8224</v>
      </c>
      <c r="I2371" s="4" t="s">
        <v>8246</v>
      </c>
      <c r="J2371" s="4">
        <v>1455132611</v>
      </c>
      <c r="K2371" s="13">
        <f t="shared" ref="K2371:K2434" si="186">(J2371/60)/60/24+DATE(1970,1,1)+(-4/24)</f>
        <v>42410.645960648151</v>
      </c>
      <c r="L2371" s="4">
        <v>1452540611</v>
      </c>
      <c r="M2371" s="13">
        <f t="shared" ref="M2371:M2434" si="187">(L2371/60)/60/24+DATE(1970,1,1)+(-4/24)</f>
        <v>42380.645960648151</v>
      </c>
      <c r="N2371" s="4" t="b">
        <v>0</v>
      </c>
      <c r="O2371" s="4">
        <v>0</v>
      </c>
      <c r="P2371" s="4" t="b">
        <v>0</v>
      </c>
      <c r="Q2371" s="4" t="s">
        <v>8272</v>
      </c>
      <c r="R2371" s="17">
        <f>E2371/D2371*100</f>
        <v>0</v>
      </c>
      <c r="S2371">
        <f>AVERAGEIF(O:O,O2371,E:E)</f>
        <v>0</v>
      </c>
      <c r="T2371" t="str">
        <f t="shared" ref="T2371:T2434" si="188">LEFT(Q2371,FIND("/",Q2371)-1)</f>
        <v>technology</v>
      </c>
      <c r="U2371" t="str">
        <f t="shared" ref="U2371:U2434" si="189">RIGHT(Q2371,LEN(Q2371)-FIND("/",Q2371))</f>
        <v>web</v>
      </c>
    </row>
    <row r="2372" spans="1:21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b">
        <f t="shared" si="185"/>
        <v>0</v>
      </c>
      <c r="G2372" s="4" t="s">
        <v>8220</v>
      </c>
      <c r="H2372" s="4" t="s">
        <v>8224</v>
      </c>
      <c r="I2372" s="4" t="s">
        <v>8246</v>
      </c>
      <c r="J2372" s="4">
        <v>1418877141</v>
      </c>
      <c r="K2372" s="13">
        <f t="shared" si="186"/>
        <v>41991.022465277776</v>
      </c>
      <c r="L2372" s="4">
        <v>1416285141</v>
      </c>
      <c r="M2372" s="13">
        <f t="shared" si="187"/>
        <v>41961.022465277776</v>
      </c>
      <c r="N2372" s="4" t="b">
        <v>0</v>
      </c>
      <c r="O2372" s="4">
        <v>4</v>
      </c>
      <c r="P2372" s="4" t="b">
        <v>0</v>
      </c>
      <c r="Q2372" s="4" t="s">
        <v>8272</v>
      </c>
      <c r="R2372" s="17">
        <f>E2372/D2372*100</f>
        <v>0.32800000000000001</v>
      </c>
      <c r="S2372">
        <f>AVERAGEIF(O:O,O2372,E:E)</f>
        <v>227.77278688524589</v>
      </c>
      <c r="T2372" t="str">
        <f t="shared" si="188"/>
        <v>technology</v>
      </c>
      <c r="U2372" t="str">
        <f t="shared" si="189"/>
        <v>web</v>
      </c>
    </row>
    <row r="2373" spans="1:21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b">
        <f t="shared" si="185"/>
        <v>0</v>
      </c>
      <c r="G2373" s="4" t="s">
        <v>8220</v>
      </c>
      <c r="H2373" s="4" t="s">
        <v>8224</v>
      </c>
      <c r="I2373" s="4" t="s">
        <v>8246</v>
      </c>
      <c r="J2373" s="4">
        <v>1435257596</v>
      </c>
      <c r="K2373" s="13">
        <f t="shared" si="186"/>
        <v>42180.611064814817</v>
      </c>
      <c r="L2373" s="4">
        <v>1432665596</v>
      </c>
      <c r="M2373" s="13">
        <f t="shared" si="187"/>
        <v>42150.611064814817</v>
      </c>
      <c r="N2373" s="4" t="b">
        <v>0</v>
      </c>
      <c r="O2373" s="4">
        <v>0</v>
      </c>
      <c r="P2373" s="4" t="b">
        <v>0</v>
      </c>
      <c r="Q2373" s="4" t="s">
        <v>8272</v>
      </c>
      <c r="R2373" s="17">
        <f>E2373/D2373*100</f>
        <v>0</v>
      </c>
      <c r="S2373">
        <f>AVERAGEIF(O:O,O2373,E:E)</f>
        <v>0</v>
      </c>
      <c r="T2373" t="str">
        <f t="shared" si="188"/>
        <v>technology</v>
      </c>
      <c r="U2373" t="str">
        <f t="shared" si="189"/>
        <v>web</v>
      </c>
    </row>
    <row r="2374" spans="1:21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b">
        <f t="shared" si="185"/>
        <v>0</v>
      </c>
      <c r="G2374" s="4" t="s">
        <v>8220</v>
      </c>
      <c r="H2374" s="4" t="s">
        <v>8226</v>
      </c>
      <c r="I2374" s="4" t="s">
        <v>8248</v>
      </c>
      <c r="J2374" s="4">
        <v>1429839571</v>
      </c>
      <c r="K2374" s="13">
        <f t="shared" si="186"/>
        <v>42117.902442129627</v>
      </c>
      <c r="L2374" s="4">
        <v>1427247571</v>
      </c>
      <c r="M2374" s="13">
        <f t="shared" si="187"/>
        <v>42087.902442129627</v>
      </c>
      <c r="N2374" s="4" t="b">
        <v>0</v>
      </c>
      <c r="O2374" s="4">
        <v>6</v>
      </c>
      <c r="P2374" s="4" t="b">
        <v>0</v>
      </c>
      <c r="Q2374" s="4" t="s">
        <v>8272</v>
      </c>
      <c r="R2374" s="17">
        <f>E2374/D2374*100</f>
        <v>3.2727272727272729</v>
      </c>
      <c r="S2374">
        <f>AVERAGEIF(O:O,O2374,E:E)</f>
        <v>740.04042857142861</v>
      </c>
      <c r="T2374" t="str">
        <f t="shared" si="188"/>
        <v>technology</v>
      </c>
      <c r="U2374" t="str">
        <f t="shared" si="189"/>
        <v>web</v>
      </c>
    </row>
    <row r="2375" spans="1:21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b">
        <f t="shared" si="185"/>
        <v>0</v>
      </c>
      <c r="G2375" s="4" t="s">
        <v>8220</v>
      </c>
      <c r="H2375" s="4" t="s">
        <v>8235</v>
      </c>
      <c r="I2375" s="4" t="s">
        <v>8255</v>
      </c>
      <c r="J2375" s="4">
        <v>1440863624</v>
      </c>
      <c r="K2375" s="13">
        <f t="shared" si="186"/>
        <v>42245.495648148157</v>
      </c>
      <c r="L2375" s="4">
        <v>1438271624</v>
      </c>
      <c r="M2375" s="13">
        <f t="shared" si="187"/>
        <v>42215.495648148157</v>
      </c>
      <c r="N2375" s="4" t="b">
        <v>0</v>
      </c>
      <c r="O2375" s="4">
        <v>1</v>
      </c>
      <c r="P2375" s="4" t="b">
        <v>0</v>
      </c>
      <c r="Q2375" s="4" t="s">
        <v>8272</v>
      </c>
      <c r="R2375" s="17">
        <f>E2375/D2375*100</f>
        <v>5.8823529411764705E-3</v>
      </c>
      <c r="S2375">
        <f>AVERAGEIF(O:O,O2375,E:E)</f>
        <v>50.223295454545458</v>
      </c>
      <c r="T2375" t="str">
        <f t="shared" si="188"/>
        <v>technology</v>
      </c>
      <c r="U2375" t="str">
        <f t="shared" si="189"/>
        <v>web</v>
      </c>
    </row>
    <row r="2376" spans="1:21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b">
        <f t="shared" si="185"/>
        <v>0</v>
      </c>
      <c r="G2376" s="4" t="s">
        <v>8220</v>
      </c>
      <c r="H2376" s="4" t="s">
        <v>8224</v>
      </c>
      <c r="I2376" s="4" t="s">
        <v>8246</v>
      </c>
      <c r="J2376" s="4">
        <v>1423772060</v>
      </c>
      <c r="K2376" s="13">
        <f t="shared" si="186"/>
        <v>42047.676620370366</v>
      </c>
      <c r="L2376" s="4">
        <v>1421180060</v>
      </c>
      <c r="M2376" s="13">
        <f t="shared" si="187"/>
        <v>42017.676620370366</v>
      </c>
      <c r="N2376" s="4" t="b">
        <v>0</v>
      </c>
      <c r="O2376" s="4">
        <v>1</v>
      </c>
      <c r="P2376" s="4" t="b">
        <v>0</v>
      </c>
      <c r="Q2376" s="4" t="s">
        <v>8272</v>
      </c>
      <c r="R2376" s="17">
        <f>E2376/D2376*100</f>
        <v>4.5454545454545456E-2</v>
      </c>
      <c r="S2376">
        <f>AVERAGEIF(O:O,O2376,E:E)</f>
        <v>50.223295454545458</v>
      </c>
      <c r="T2376" t="str">
        <f t="shared" si="188"/>
        <v>technology</v>
      </c>
      <c r="U2376" t="str">
        <f t="shared" si="189"/>
        <v>web</v>
      </c>
    </row>
    <row r="2377" spans="1:21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b">
        <f t="shared" si="185"/>
        <v>0</v>
      </c>
      <c r="G2377" s="4" t="s">
        <v>8220</v>
      </c>
      <c r="H2377" s="4" t="s">
        <v>8224</v>
      </c>
      <c r="I2377" s="4" t="s">
        <v>8246</v>
      </c>
      <c r="J2377" s="4">
        <v>1473451437</v>
      </c>
      <c r="K2377" s="13">
        <f t="shared" si="186"/>
        <v>42622.669409722228</v>
      </c>
      <c r="L2377" s="4">
        <v>1470859437</v>
      </c>
      <c r="M2377" s="13">
        <f t="shared" si="187"/>
        <v>42592.669409722228</v>
      </c>
      <c r="N2377" s="4" t="b">
        <v>0</v>
      </c>
      <c r="O2377" s="4">
        <v>0</v>
      </c>
      <c r="P2377" s="4" t="b">
        <v>0</v>
      </c>
      <c r="Q2377" s="4" t="s">
        <v>8272</v>
      </c>
      <c r="R2377" s="17">
        <f>E2377/D2377*100</f>
        <v>0</v>
      </c>
      <c r="S2377">
        <f>AVERAGEIF(O:O,O2377,E:E)</f>
        <v>0</v>
      </c>
      <c r="T2377" t="str">
        <f t="shared" si="188"/>
        <v>technology</v>
      </c>
      <c r="U2377" t="str">
        <f t="shared" si="189"/>
        <v>web</v>
      </c>
    </row>
    <row r="2378" spans="1:21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b">
        <f t="shared" si="185"/>
        <v>0</v>
      </c>
      <c r="G2378" s="4" t="s">
        <v>8220</v>
      </c>
      <c r="H2378" s="4" t="s">
        <v>8224</v>
      </c>
      <c r="I2378" s="4" t="s">
        <v>8246</v>
      </c>
      <c r="J2378" s="4">
        <v>1449785566</v>
      </c>
      <c r="K2378" s="13">
        <f t="shared" si="186"/>
        <v>42348.75886574074</v>
      </c>
      <c r="L2378" s="4">
        <v>1447193566</v>
      </c>
      <c r="M2378" s="13">
        <f t="shared" si="187"/>
        <v>42318.75886574074</v>
      </c>
      <c r="N2378" s="4" t="b">
        <v>0</v>
      </c>
      <c r="O2378" s="4">
        <v>4</v>
      </c>
      <c r="P2378" s="4" t="b">
        <v>0</v>
      </c>
      <c r="Q2378" s="4" t="s">
        <v>8272</v>
      </c>
      <c r="R2378" s="17">
        <f>E2378/D2378*100</f>
        <v>10.877666666666666</v>
      </c>
      <c r="S2378">
        <f>AVERAGEIF(O:O,O2378,E:E)</f>
        <v>227.77278688524589</v>
      </c>
      <c r="T2378" t="str">
        <f t="shared" si="188"/>
        <v>technology</v>
      </c>
      <c r="U2378" t="str">
        <f t="shared" si="189"/>
        <v>web</v>
      </c>
    </row>
    <row r="2379" spans="1:21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b">
        <f t="shared" si="185"/>
        <v>0</v>
      </c>
      <c r="G2379" s="4" t="s">
        <v>8220</v>
      </c>
      <c r="H2379" s="4" t="s">
        <v>8229</v>
      </c>
      <c r="I2379" s="4" t="s">
        <v>8251</v>
      </c>
      <c r="J2379" s="4">
        <v>1480110783</v>
      </c>
      <c r="K2379" s="13">
        <f t="shared" si="186"/>
        <v>42699.745173611118</v>
      </c>
      <c r="L2379" s="4">
        <v>1477515183</v>
      </c>
      <c r="M2379" s="13">
        <f t="shared" si="187"/>
        <v>42669.703506944446</v>
      </c>
      <c r="N2379" s="4" t="b">
        <v>0</v>
      </c>
      <c r="O2379" s="4">
        <v>0</v>
      </c>
      <c r="P2379" s="4" t="b">
        <v>0</v>
      </c>
      <c r="Q2379" s="4" t="s">
        <v>8272</v>
      </c>
      <c r="R2379" s="17">
        <f>E2379/D2379*100</f>
        <v>0</v>
      </c>
      <c r="S2379">
        <f>AVERAGEIF(O:O,O2379,E:E)</f>
        <v>0</v>
      </c>
      <c r="T2379" t="str">
        <f t="shared" si="188"/>
        <v>technology</v>
      </c>
      <c r="U2379" t="str">
        <f t="shared" si="189"/>
        <v>web</v>
      </c>
    </row>
    <row r="2380" spans="1:21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b">
        <f t="shared" si="185"/>
        <v>0</v>
      </c>
      <c r="G2380" s="4" t="s">
        <v>8220</v>
      </c>
      <c r="H2380" s="4" t="s">
        <v>8224</v>
      </c>
      <c r="I2380" s="4" t="s">
        <v>8246</v>
      </c>
      <c r="J2380" s="4">
        <v>1440548330</v>
      </c>
      <c r="K2380" s="13">
        <f t="shared" si="186"/>
        <v>42241.846412037041</v>
      </c>
      <c r="L2380" s="4">
        <v>1438042730</v>
      </c>
      <c r="M2380" s="13">
        <f t="shared" si="187"/>
        <v>42212.846412037041</v>
      </c>
      <c r="N2380" s="4" t="b">
        <v>0</v>
      </c>
      <c r="O2380" s="4">
        <v>0</v>
      </c>
      <c r="P2380" s="4" t="b">
        <v>0</v>
      </c>
      <c r="Q2380" s="4" t="s">
        <v>8272</v>
      </c>
      <c r="R2380" s="17">
        <f>E2380/D2380*100</f>
        <v>0</v>
      </c>
      <c r="S2380">
        <f>AVERAGEIF(O:O,O2380,E:E)</f>
        <v>0</v>
      </c>
      <c r="T2380" t="str">
        <f t="shared" si="188"/>
        <v>technology</v>
      </c>
      <c r="U2380" t="str">
        <f t="shared" si="189"/>
        <v>web</v>
      </c>
    </row>
    <row r="2381" spans="1:21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b">
        <f t="shared" si="185"/>
        <v>0</v>
      </c>
      <c r="G2381" s="4" t="s">
        <v>8220</v>
      </c>
      <c r="H2381" s="4" t="s">
        <v>8224</v>
      </c>
      <c r="I2381" s="4" t="s">
        <v>8246</v>
      </c>
      <c r="J2381" s="4">
        <v>1444004616</v>
      </c>
      <c r="K2381" s="13">
        <f t="shared" si="186"/>
        <v>42281.849722222229</v>
      </c>
      <c r="L2381" s="4">
        <v>1440116616</v>
      </c>
      <c r="M2381" s="13">
        <f t="shared" si="187"/>
        <v>42236.849722222229</v>
      </c>
      <c r="N2381" s="4" t="b">
        <v>0</v>
      </c>
      <c r="O2381" s="4">
        <v>0</v>
      </c>
      <c r="P2381" s="4" t="b">
        <v>0</v>
      </c>
      <c r="Q2381" s="4" t="s">
        <v>8272</v>
      </c>
      <c r="R2381" s="17">
        <f>E2381/D2381*100</f>
        <v>0</v>
      </c>
      <c r="S2381">
        <f>AVERAGEIF(O:O,O2381,E:E)</f>
        <v>0</v>
      </c>
      <c r="T2381" t="str">
        <f t="shared" si="188"/>
        <v>technology</v>
      </c>
      <c r="U2381" t="str">
        <f t="shared" si="189"/>
        <v>web</v>
      </c>
    </row>
    <row r="2382" spans="1:21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b">
        <f t="shared" si="185"/>
        <v>0</v>
      </c>
      <c r="G2382" s="4" t="s">
        <v>8220</v>
      </c>
      <c r="H2382" s="4" t="s">
        <v>8224</v>
      </c>
      <c r="I2382" s="4" t="s">
        <v>8246</v>
      </c>
      <c r="J2382" s="4">
        <v>1443726142</v>
      </c>
      <c r="K2382" s="13">
        <f t="shared" si="186"/>
        <v>42278.626643518517</v>
      </c>
      <c r="L2382" s="4">
        <v>1441134142</v>
      </c>
      <c r="M2382" s="13">
        <f t="shared" si="187"/>
        <v>42248.626643518517</v>
      </c>
      <c r="N2382" s="4" t="b">
        <v>0</v>
      </c>
      <c r="O2382" s="4">
        <v>3</v>
      </c>
      <c r="P2382" s="4" t="b">
        <v>0</v>
      </c>
      <c r="Q2382" s="4" t="s">
        <v>8272</v>
      </c>
      <c r="R2382" s="17">
        <f>E2382/D2382*100</f>
        <v>0.36666666666666664</v>
      </c>
      <c r="S2382">
        <f>AVERAGEIF(O:O,O2382,E:E)</f>
        <v>191.76785714285714</v>
      </c>
      <c r="T2382" t="str">
        <f t="shared" si="188"/>
        <v>technology</v>
      </c>
      <c r="U2382" t="str">
        <f t="shared" si="189"/>
        <v>web</v>
      </c>
    </row>
    <row r="2383" spans="1:21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b">
        <f t="shared" si="185"/>
        <v>0</v>
      </c>
      <c r="G2383" s="4" t="s">
        <v>8220</v>
      </c>
      <c r="H2383" s="4" t="s">
        <v>8224</v>
      </c>
      <c r="I2383" s="4" t="s">
        <v>8246</v>
      </c>
      <c r="J2383" s="4">
        <v>1428704848</v>
      </c>
      <c r="K2383" s="13">
        <f t="shared" si="186"/>
        <v>42104.769074074073</v>
      </c>
      <c r="L2383" s="4">
        <v>1426112848</v>
      </c>
      <c r="M2383" s="13">
        <f t="shared" si="187"/>
        <v>42074.769074074073</v>
      </c>
      <c r="N2383" s="4" t="b">
        <v>0</v>
      </c>
      <c r="O2383" s="4">
        <v>7</v>
      </c>
      <c r="P2383" s="4" t="b">
        <v>0</v>
      </c>
      <c r="Q2383" s="4" t="s">
        <v>8272</v>
      </c>
      <c r="R2383" s="17">
        <f>E2383/D2383*100</f>
        <v>1.8193398957730169</v>
      </c>
      <c r="S2383">
        <f>AVERAGEIF(O:O,O2383,E:E)</f>
        <v>705.95522388059703</v>
      </c>
      <c r="T2383" t="str">
        <f t="shared" si="188"/>
        <v>technology</v>
      </c>
      <c r="U2383" t="str">
        <f t="shared" si="189"/>
        <v>web</v>
      </c>
    </row>
    <row r="2384" spans="1:21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b">
        <f t="shared" si="185"/>
        <v>0</v>
      </c>
      <c r="G2384" s="4" t="s">
        <v>8220</v>
      </c>
      <c r="H2384" s="4" t="s">
        <v>8224</v>
      </c>
      <c r="I2384" s="4" t="s">
        <v>8246</v>
      </c>
      <c r="J2384" s="4">
        <v>1438662603</v>
      </c>
      <c r="K2384" s="13">
        <f t="shared" si="186"/>
        <v>42220.020868055559</v>
      </c>
      <c r="L2384" s="4">
        <v>1436502603</v>
      </c>
      <c r="M2384" s="13">
        <f t="shared" si="187"/>
        <v>42195.020868055559</v>
      </c>
      <c r="N2384" s="4" t="b">
        <v>0</v>
      </c>
      <c r="O2384" s="4">
        <v>2</v>
      </c>
      <c r="P2384" s="4" t="b">
        <v>0</v>
      </c>
      <c r="Q2384" s="4" t="s">
        <v>8272</v>
      </c>
      <c r="R2384" s="17">
        <f>E2384/D2384*100</f>
        <v>2.5</v>
      </c>
      <c r="S2384">
        <f>AVERAGEIF(O:O,O2384,E:E)</f>
        <v>91.389593023255813</v>
      </c>
      <c r="T2384" t="str">
        <f t="shared" si="188"/>
        <v>technology</v>
      </c>
      <c r="U2384" t="str">
        <f t="shared" si="189"/>
        <v>web</v>
      </c>
    </row>
    <row r="2385" spans="1:21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b">
        <f t="shared" si="185"/>
        <v>0</v>
      </c>
      <c r="G2385" s="4" t="s">
        <v>8220</v>
      </c>
      <c r="H2385" s="4" t="s">
        <v>8228</v>
      </c>
      <c r="I2385" s="4" t="s">
        <v>8250</v>
      </c>
      <c r="J2385" s="4">
        <v>1424568107</v>
      </c>
      <c r="K2385" s="13">
        <f t="shared" si="186"/>
        <v>42056.890127314815</v>
      </c>
      <c r="L2385" s="4">
        <v>1421976107</v>
      </c>
      <c r="M2385" s="13">
        <f t="shared" si="187"/>
        <v>42026.890127314815</v>
      </c>
      <c r="N2385" s="4" t="b">
        <v>0</v>
      </c>
      <c r="O2385" s="4">
        <v>3</v>
      </c>
      <c r="P2385" s="4" t="b">
        <v>0</v>
      </c>
      <c r="Q2385" s="4" t="s">
        <v>8272</v>
      </c>
      <c r="R2385" s="17">
        <f>E2385/D2385*100</f>
        <v>4.3499999999999996</v>
      </c>
      <c r="S2385">
        <f>AVERAGEIF(O:O,O2385,E:E)</f>
        <v>191.76785714285714</v>
      </c>
      <c r="T2385" t="str">
        <f t="shared" si="188"/>
        <v>technology</v>
      </c>
      <c r="U2385" t="str">
        <f t="shared" si="189"/>
        <v>web</v>
      </c>
    </row>
    <row r="2386" spans="1:21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b">
        <f t="shared" si="185"/>
        <v>0</v>
      </c>
      <c r="G2386" s="4" t="s">
        <v>8220</v>
      </c>
      <c r="H2386" s="4" t="s">
        <v>8224</v>
      </c>
      <c r="I2386" s="4" t="s">
        <v>8246</v>
      </c>
      <c r="J2386" s="4">
        <v>1415932643</v>
      </c>
      <c r="K2386" s="13">
        <f t="shared" si="186"/>
        <v>41956.94262731482</v>
      </c>
      <c r="L2386" s="4">
        <v>1413337043</v>
      </c>
      <c r="M2386" s="13">
        <f t="shared" si="187"/>
        <v>41926.900960648149</v>
      </c>
      <c r="N2386" s="4" t="b">
        <v>0</v>
      </c>
      <c r="O2386" s="4">
        <v>8</v>
      </c>
      <c r="P2386" s="4" t="b">
        <v>0</v>
      </c>
      <c r="Q2386" s="4" t="s">
        <v>8272</v>
      </c>
      <c r="R2386" s="17">
        <f>E2386/D2386*100</f>
        <v>0.8</v>
      </c>
      <c r="S2386">
        <f>AVERAGEIF(O:O,O2386,E:E)</f>
        <v>570.671875</v>
      </c>
      <c r="T2386" t="str">
        <f t="shared" si="188"/>
        <v>technology</v>
      </c>
      <c r="U2386" t="str">
        <f t="shared" si="189"/>
        <v>web</v>
      </c>
    </row>
    <row r="2387" spans="1:21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b">
        <f t="shared" si="185"/>
        <v>0</v>
      </c>
      <c r="G2387" s="4" t="s">
        <v>8220</v>
      </c>
      <c r="H2387" s="4" t="s">
        <v>8224</v>
      </c>
      <c r="I2387" s="4" t="s">
        <v>8246</v>
      </c>
      <c r="J2387" s="4">
        <v>1438793432</v>
      </c>
      <c r="K2387" s="13">
        <f t="shared" si="186"/>
        <v>42221.535092592596</v>
      </c>
      <c r="L2387" s="4">
        <v>1436201432</v>
      </c>
      <c r="M2387" s="13">
        <f t="shared" si="187"/>
        <v>42191.535092592596</v>
      </c>
      <c r="N2387" s="4" t="b">
        <v>0</v>
      </c>
      <c r="O2387" s="4">
        <v>7</v>
      </c>
      <c r="P2387" s="4" t="b">
        <v>0</v>
      </c>
      <c r="Q2387" s="4" t="s">
        <v>8272</v>
      </c>
      <c r="R2387" s="17">
        <f>E2387/D2387*100</f>
        <v>1.2123076923076923</v>
      </c>
      <c r="S2387">
        <f>AVERAGEIF(O:O,O2387,E:E)</f>
        <v>705.95522388059703</v>
      </c>
      <c r="T2387" t="str">
        <f t="shared" si="188"/>
        <v>technology</v>
      </c>
      <c r="U2387" t="str">
        <f t="shared" si="189"/>
        <v>web</v>
      </c>
    </row>
    <row r="2388" spans="1:21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b">
        <f t="shared" si="185"/>
        <v>0</v>
      </c>
      <c r="G2388" s="4" t="s">
        <v>8220</v>
      </c>
      <c r="H2388" s="4" t="s">
        <v>8229</v>
      </c>
      <c r="I2388" s="4" t="s">
        <v>8251</v>
      </c>
      <c r="J2388" s="4">
        <v>1420920424</v>
      </c>
      <c r="K2388" s="13">
        <f t="shared" si="186"/>
        <v>42014.671574074076</v>
      </c>
      <c r="L2388" s="4">
        <v>1415736424</v>
      </c>
      <c r="M2388" s="13">
        <f t="shared" si="187"/>
        <v>41954.671574074076</v>
      </c>
      <c r="N2388" s="4" t="b">
        <v>0</v>
      </c>
      <c r="O2388" s="4">
        <v>0</v>
      </c>
      <c r="P2388" s="4" t="b">
        <v>0</v>
      </c>
      <c r="Q2388" s="4" t="s">
        <v>8272</v>
      </c>
      <c r="R2388" s="17">
        <f>E2388/D2388*100</f>
        <v>0</v>
      </c>
      <c r="S2388">
        <f>AVERAGEIF(O:O,O2388,E:E)</f>
        <v>0</v>
      </c>
      <c r="T2388" t="str">
        <f t="shared" si="188"/>
        <v>technology</v>
      </c>
      <c r="U2388" t="str">
        <f t="shared" si="189"/>
        <v>web</v>
      </c>
    </row>
    <row r="2389" spans="1:21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b">
        <f t="shared" si="185"/>
        <v>0</v>
      </c>
      <c r="G2389" s="4" t="s">
        <v>8220</v>
      </c>
      <c r="H2389" s="4" t="s">
        <v>8224</v>
      </c>
      <c r="I2389" s="4" t="s">
        <v>8246</v>
      </c>
      <c r="J2389" s="4">
        <v>1469199740</v>
      </c>
      <c r="K2389" s="13">
        <f t="shared" si="186"/>
        <v>42573.459953703707</v>
      </c>
      <c r="L2389" s="4">
        <v>1465311740</v>
      </c>
      <c r="M2389" s="13">
        <f t="shared" si="187"/>
        <v>42528.459953703707</v>
      </c>
      <c r="N2389" s="4" t="b">
        <v>0</v>
      </c>
      <c r="O2389" s="4">
        <v>3</v>
      </c>
      <c r="P2389" s="4" t="b">
        <v>0</v>
      </c>
      <c r="Q2389" s="4" t="s">
        <v>8272</v>
      </c>
      <c r="R2389" s="17">
        <f>E2389/D2389*100</f>
        <v>0.68399999999999994</v>
      </c>
      <c r="S2389">
        <f>AVERAGEIF(O:O,O2389,E:E)</f>
        <v>191.76785714285714</v>
      </c>
      <c r="T2389" t="str">
        <f t="shared" si="188"/>
        <v>technology</v>
      </c>
      <c r="U2389" t="str">
        <f t="shared" si="189"/>
        <v>web</v>
      </c>
    </row>
    <row r="2390" spans="1:21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b">
        <f t="shared" si="185"/>
        <v>0</v>
      </c>
      <c r="G2390" s="4" t="s">
        <v>8220</v>
      </c>
      <c r="H2390" s="4" t="s">
        <v>8224</v>
      </c>
      <c r="I2390" s="4" t="s">
        <v>8246</v>
      </c>
      <c r="J2390" s="4">
        <v>1421350140</v>
      </c>
      <c r="K2390" s="13">
        <f t="shared" si="186"/>
        <v>42019.645138888889</v>
      </c>
      <c r="L2390" s="4">
        <v>1418761759</v>
      </c>
      <c r="M2390" s="13">
        <f t="shared" si="187"/>
        <v>41989.687025462968</v>
      </c>
      <c r="N2390" s="4" t="b">
        <v>0</v>
      </c>
      <c r="O2390" s="4">
        <v>8</v>
      </c>
      <c r="P2390" s="4" t="b">
        <v>0</v>
      </c>
      <c r="Q2390" s="4" t="s">
        <v>8272</v>
      </c>
      <c r="R2390" s="17">
        <f>E2390/D2390*100</f>
        <v>1.2513513513513512</v>
      </c>
      <c r="S2390">
        <f>AVERAGEIF(O:O,O2390,E:E)</f>
        <v>570.671875</v>
      </c>
      <c r="T2390" t="str">
        <f t="shared" si="188"/>
        <v>technology</v>
      </c>
      <c r="U2390" t="str">
        <f t="shared" si="189"/>
        <v>web</v>
      </c>
    </row>
    <row r="2391" spans="1:21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b">
        <f t="shared" si="185"/>
        <v>0</v>
      </c>
      <c r="G2391" s="4" t="s">
        <v>8220</v>
      </c>
      <c r="H2391" s="4" t="s">
        <v>8230</v>
      </c>
      <c r="I2391" s="4" t="s">
        <v>8249</v>
      </c>
      <c r="J2391" s="4">
        <v>1437861540</v>
      </c>
      <c r="K2391" s="13">
        <f t="shared" si="186"/>
        <v>42210.749305555561</v>
      </c>
      <c r="L2391" s="4">
        <v>1435160452</v>
      </c>
      <c r="M2391" s="13">
        <f t="shared" si="187"/>
        <v>42179.486712962964</v>
      </c>
      <c r="N2391" s="4" t="b">
        <v>0</v>
      </c>
      <c r="O2391" s="4">
        <v>1</v>
      </c>
      <c r="P2391" s="4" t="b">
        <v>0</v>
      </c>
      <c r="Q2391" s="4" t="s">
        <v>8272</v>
      </c>
      <c r="R2391" s="17">
        <f>E2391/D2391*100</f>
        <v>0.1875</v>
      </c>
      <c r="S2391">
        <f>AVERAGEIF(O:O,O2391,E:E)</f>
        <v>50.223295454545458</v>
      </c>
      <c r="T2391" t="str">
        <f t="shared" si="188"/>
        <v>technology</v>
      </c>
      <c r="U2391" t="str">
        <f t="shared" si="189"/>
        <v>web</v>
      </c>
    </row>
    <row r="2392" spans="1:21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b">
        <f t="shared" si="185"/>
        <v>0</v>
      </c>
      <c r="G2392" s="4" t="s">
        <v>8220</v>
      </c>
      <c r="H2392" s="4" t="s">
        <v>8226</v>
      </c>
      <c r="I2392" s="4" t="s">
        <v>8248</v>
      </c>
      <c r="J2392" s="4">
        <v>1420352264</v>
      </c>
      <c r="K2392" s="13">
        <f t="shared" si="186"/>
        <v>42008.095648148148</v>
      </c>
      <c r="L2392" s="4">
        <v>1416896264</v>
      </c>
      <c r="M2392" s="13">
        <f t="shared" si="187"/>
        <v>41968.095648148148</v>
      </c>
      <c r="N2392" s="4" t="b">
        <v>0</v>
      </c>
      <c r="O2392" s="4">
        <v>0</v>
      </c>
      <c r="P2392" s="4" t="b">
        <v>0</v>
      </c>
      <c r="Q2392" s="4" t="s">
        <v>8272</v>
      </c>
      <c r="R2392" s="17">
        <f>E2392/D2392*100</f>
        <v>0</v>
      </c>
      <c r="S2392">
        <f>AVERAGEIF(O:O,O2392,E:E)</f>
        <v>0</v>
      </c>
      <c r="T2392" t="str">
        <f t="shared" si="188"/>
        <v>technology</v>
      </c>
      <c r="U2392" t="str">
        <f t="shared" si="189"/>
        <v>web</v>
      </c>
    </row>
    <row r="2393" spans="1:21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b">
        <f t="shared" si="185"/>
        <v>0</v>
      </c>
      <c r="G2393" s="4" t="s">
        <v>8220</v>
      </c>
      <c r="H2393" s="4" t="s">
        <v>8224</v>
      </c>
      <c r="I2393" s="4" t="s">
        <v>8246</v>
      </c>
      <c r="J2393" s="4">
        <v>1427825044</v>
      </c>
      <c r="K2393" s="13">
        <f t="shared" si="186"/>
        <v>42094.586157407415</v>
      </c>
      <c r="L2393" s="4">
        <v>1425236644</v>
      </c>
      <c r="M2393" s="13">
        <f t="shared" si="187"/>
        <v>42064.627824074072</v>
      </c>
      <c r="N2393" s="4" t="b">
        <v>0</v>
      </c>
      <c r="O2393" s="4">
        <v>1</v>
      </c>
      <c r="P2393" s="4" t="b">
        <v>0</v>
      </c>
      <c r="Q2393" s="4" t="s">
        <v>8272</v>
      </c>
      <c r="R2393" s="17">
        <f>E2393/D2393*100</f>
        <v>0.125</v>
      </c>
      <c r="S2393">
        <f>AVERAGEIF(O:O,O2393,E:E)</f>
        <v>50.223295454545458</v>
      </c>
      <c r="T2393" t="str">
        <f t="shared" si="188"/>
        <v>technology</v>
      </c>
      <c r="U2393" t="str">
        <f t="shared" si="189"/>
        <v>web</v>
      </c>
    </row>
    <row r="2394" spans="1:21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b">
        <f t="shared" si="185"/>
        <v>0</v>
      </c>
      <c r="G2394" s="4" t="s">
        <v>8220</v>
      </c>
      <c r="H2394" s="4" t="s">
        <v>8224</v>
      </c>
      <c r="I2394" s="4" t="s">
        <v>8246</v>
      </c>
      <c r="J2394" s="4">
        <v>1446087223</v>
      </c>
      <c r="K2394" s="13">
        <f t="shared" si="186"/>
        <v>42305.953969907408</v>
      </c>
      <c r="L2394" s="4">
        <v>1443495223</v>
      </c>
      <c r="M2394" s="13">
        <f t="shared" si="187"/>
        <v>42275.953969907408</v>
      </c>
      <c r="N2394" s="4" t="b">
        <v>0</v>
      </c>
      <c r="O2394" s="4">
        <v>0</v>
      </c>
      <c r="P2394" s="4" t="b">
        <v>0</v>
      </c>
      <c r="Q2394" s="4" t="s">
        <v>8272</v>
      </c>
      <c r="R2394" s="17">
        <f>E2394/D2394*100</f>
        <v>0</v>
      </c>
      <c r="S2394">
        <f>AVERAGEIF(O:O,O2394,E:E)</f>
        <v>0</v>
      </c>
      <c r="T2394" t="str">
        <f t="shared" si="188"/>
        <v>technology</v>
      </c>
      <c r="U2394" t="str">
        <f t="shared" si="189"/>
        <v>web</v>
      </c>
    </row>
    <row r="2395" spans="1:21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b">
        <f t="shared" si="185"/>
        <v>0</v>
      </c>
      <c r="G2395" s="4" t="s">
        <v>8220</v>
      </c>
      <c r="H2395" s="4" t="s">
        <v>8224</v>
      </c>
      <c r="I2395" s="4" t="s">
        <v>8246</v>
      </c>
      <c r="J2395" s="4">
        <v>1439048017</v>
      </c>
      <c r="K2395" s="13">
        <f t="shared" si="186"/>
        <v>42224.481678240743</v>
      </c>
      <c r="L2395" s="4">
        <v>1436456017</v>
      </c>
      <c r="M2395" s="13">
        <f t="shared" si="187"/>
        <v>42194.481678240743</v>
      </c>
      <c r="N2395" s="4" t="b">
        <v>0</v>
      </c>
      <c r="O2395" s="4">
        <v>1</v>
      </c>
      <c r="P2395" s="4" t="b">
        <v>0</v>
      </c>
      <c r="Q2395" s="4" t="s">
        <v>8272</v>
      </c>
      <c r="R2395" s="17">
        <f>E2395/D2395*100</f>
        <v>0.05</v>
      </c>
      <c r="S2395">
        <f>AVERAGEIF(O:O,O2395,E:E)</f>
        <v>50.223295454545458</v>
      </c>
      <c r="T2395" t="str">
        <f t="shared" si="188"/>
        <v>technology</v>
      </c>
      <c r="U2395" t="str">
        <f t="shared" si="189"/>
        <v>web</v>
      </c>
    </row>
    <row r="2396" spans="1:21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b">
        <f t="shared" si="185"/>
        <v>0</v>
      </c>
      <c r="G2396" s="4" t="s">
        <v>8220</v>
      </c>
      <c r="H2396" s="4" t="s">
        <v>8241</v>
      </c>
      <c r="I2396" s="4" t="s">
        <v>8249</v>
      </c>
      <c r="J2396" s="4">
        <v>1424940093</v>
      </c>
      <c r="K2396" s="13">
        <f t="shared" si="186"/>
        <v>42061.195520833331</v>
      </c>
      <c r="L2396" s="4">
        <v>1422348093</v>
      </c>
      <c r="M2396" s="13">
        <f t="shared" si="187"/>
        <v>42031.195520833331</v>
      </c>
      <c r="N2396" s="4" t="b">
        <v>0</v>
      </c>
      <c r="O2396" s="4">
        <v>2</v>
      </c>
      <c r="P2396" s="4" t="b">
        <v>0</v>
      </c>
      <c r="Q2396" s="4" t="s">
        <v>8272</v>
      </c>
      <c r="R2396" s="17">
        <f>E2396/D2396*100</f>
        <v>0.06</v>
      </c>
      <c r="S2396">
        <f>AVERAGEIF(O:O,O2396,E:E)</f>
        <v>91.389593023255813</v>
      </c>
      <c r="T2396" t="str">
        <f t="shared" si="188"/>
        <v>technology</v>
      </c>
      <c r="U2396" t="str">
        <f t="shared" si="189"/>
        <v>web</v>
      </c>
    </row>
    <row r="2397" spans="1:21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b">
        <f t="shared" si="185"/>
        <v>0</v>
      </c>
      <c r="G2397" s="4" t="s">
        <v>8220</v>
      </c>
      <c r="H2397" s="4" t="s">
        <v>8224</v>
      </c>
      <c r="I2397" s="4" t="s">
        <v>8246</v>
      </c>
      <c r="J2397" s="4">
        <v>1484038620</v>
      </c>
      <c r="K2397" s="13">
        <f t="shared" si="186"/>
        <v>42745.206250000003</v>
      </c>
      <c r="L2397" s="4">
        <v>1481597687</v>
      </c>
      <c r="M2397" s="13">
        <f t="shared" si="187"/>
        <v>42716.954710648155</v>
      </c>
      <c r="N2397" s="4" t="b">
        <v>0</v>
      </c>
      <c r="O2397" s="4">
        <v>0</v>
      </c>
      <c r="P2397" s="4" t="b">
        <v>0</v>
      </c>
      <c r="Q2397" s="4" t="s">
        <v>8272</v>
      </c>
      <c r="R2397" s="17">
        <f>E2397/D2397*100</f>
        <v>0</v>
      </c>
      <c r="S2397">
        <f>AVERAGEIF(O:O,O2397,E:E)</f>
        <v>0</v>
      </c>
      <c r="T2397" t="str">
        <f t="shared" si="188"/>
        <v>technology</v>
      </c>
      <c r="U2397" t="str">
        <f t="shared" si="189"/>
        <v>web</v>
      </c>
    </row>
    <row r="2398" spans="1:21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b">
        <f t="shared" si="185"/>
        <v>0</v>
      </c>
      <c r="G2398" s="4" t="s">
        <v>8220</v>
      </c>
      <c r="H2398" s="4" t="s">
        <v>8240</v>
      </c>
      <c r="I2398" s="4" t="s">
        <v>8257</v>
      </c>
      <c r="J2398" s="4">
        <v>1444940558</v>
      </c>
      <c r="K2398" s="13">
        <f t="shared" si="186"/>
        <v>42292.682384259264</v>
      </c>
      <c r="L2398" s="4">
        <v>1442348558</v>
      </c>
      <c r="M2398" s="13">
        <f t="shared" si="187"/>
        <v>42262.682384259264</v>
      </c>
      <c r="N2398" s="4" t="b">
        <v>0</v>
      </c>
      <c r="O2398" s="4">
        <v>1</v>
      </c>
      <c r="P2398" s="4" t="b">
        <v>0</v>
      </c>
      <c r="Q2398" s="4" t="s">
        <v>8272</v>
      </c>
      <c r="R2398" s="17">
        <f>E2398/D2398*100</f>
        <v>0.2</v>
      </c>
      <c r="S2398">
        <f>AVERAGEIF(O:O,O2398,E:E)</f>
        <v>50.223295454545458</v>
      </c>
      <c r="T2398" t="str">
        <f t="shared" si="188"/>
        <v>technology</v>
      </c>
      <c r="U2398" t="str">
        <f t="shared" si="189"/>
        <v>web</v>
      </c>
    </row>
    <row r="2399" spans="1:21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b">
        <f t="shared" si="185"/>
        <v>0</v>
      </c>
      <c r="G2399" s="4" t="s">
        <v>8220</v>
      </c>
      <c r="H2399" s="4" t="s">
        <v>8224</v>
      </c>
      <c r="I2399" s="4" t="s">
        <v>8246</v>
      </c>
      <c r="J2399" s="4">
        <v>1420233256</v>
      </c>
      <c r="K2399" s="13">
        <f t="shared" si="186"/>
        <v>42006.718240740745</v>
      </c>
      <c r="L2399" s="4">
        <v>1417641256</v>
      </c>
      <c r="M2399" s="13">
        <f t="shared" si="187"/>
        <v>41976.718240740745</v>
      </c>
      <c r="N2399" s="4" t="b">
        <v>0</v>
      </c>
      <c r="O2399" s="4">
        <v>0</v>
      </c>
      <c r="P2399" s="4" t="b">
        <v>0</v>
      </c>
      <c r="Q2399" s="4" t="s">
        <v>8272</v>
      </c>
      <c r="R2399" s="17">
        <f>E2399/D2399*100</f>
        <v>0</v>
      </c>
      <c r="S2399">
        <f>AVERAGEIF(O:O,O2399,E:E)</f>
        <v>0</v>
      </c>
      <c r="T2399" t="str">
        <f t="shared" si="188"/>
        <v>technology</v>
      </c>
      <c r="U2399" t="str">
        <f t="shared" si="189"/>
        <v>web</v>
      </c>
    </row>
    <row r="2400" spans="1:21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b">
        <f t="shared" si="185"/>
        <v>0</v>
      </c>
      <c r="G2400" s="4" t="s">
        <v>8220</v>
      </c>
      <c r="H2400" s="4" t="s">
        <v>8224</v>
      </c>
      <c r="I2400" s="4" t="s">
        <v>8246</v>
      </c>
      <c r="J2400" s="4">
        <v>1435874384</v>
      </c>
      <c r="K2400" s="13">
        <f t="shared" si="186"/>
        <v>42187.749814814822</v>
      </c>
      <c r="L2400" s="4">
        <v>1433282384</v>
      </c>
      <c r="M2400" s="13">
        <f t="shared" si="187"/>
        <v>42157.749814814822</v>
      </c>
      <c r="N2400" s="4" t="b">
        <v>0</v>
      </c>
      <c r="O2400" s="4">
        <v>0</v>
      </c>
      <c r="P2400" s="4" t="b">
        <v>0</v>
      </c>
      <c r="Q2400" s="4" t="s">
        <v>8272</v>
      </c>
      <c r="R2400" s="17">
        <f>E2400/D2400*100</f>
        <v>0</v>
      </c>
      <c r="S2400">
        <f>AVERAGEIF(O:O,O2400,E:E)</f>
        <v>0</v>
      </c>
      <c r="T2400" t="str">
        <f t="shared" si="188"/>
        <v>technology</v>
      </c>
      <c r="U2400" t="str">
        <f t="shared" si="189"/>
        <v>web</v>
      </c>
    </row>
    <row r="2401" spans="1:21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b">
        <f t="shared" si="185"/>
        <v>0</v>
      </c>
      <c r="G2401" s="4" t="s">
        <v>8220</v>
      </c>
      <c r="H2401" s="4" t="s">
        <v>8235</v>
      </c>
      <c r="I2401" s="4" t="s">
        <v>8255</v>
      </c>
      <c r="J2401" s="4">
        <v>1418934506</v>
      </c>
      <c r="K2401" s="13">
        <f t="shared" si="186"/>
        <v>41991.686412037037</v>
      </c>
      <c r="L2401" s="4">
        <v>1415910506</v>
      </c>
      <c r="M2401" s="13">
        <f t="shared" si="187"/>
        <v>41956.686412037037</v>
      </c>
      <c r="N2401" s="4" t="b">
        <v>0</v>
      </c>
      <c r="O2401" s="4">
        <v>0</v>
      </c>
      <c r="P2401" s="4" t="b">
        <v>0</v>
      </c>
      <c r="Q2401" s="4" t="s">
        <v>8272</v>
      </c>
      <c r="R2401" s="17">
        <f>E2401/D2401*100</f>
        <v>0</v>
      </c>
      <c r="S2401">
        <f>AVERAGEIF(O:O,O2401,E:E)</f>
        <v>0</v>
      </c>
      <c r="T2401" t="str">
        <f t="shared" si="188"/>
        <v>technology</v>
      </c>
      <c r="U2401" t="str">
        <f t="shared" si="189"/>
        <v>web</v>
      </c>
    </row>
    <row r="2402" spans="1:21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b">
        <f t="shared" si="185"/>
        <v>0</v>
      </c>
      <c r="G2402" s="4" t="s">
        <v>8220</v>
      </c>
      <c r="H2402" s="4" t="s">
        <v>8226</v>
      </c>
      <c r="I2402" s="4" t="s">
        <v>8248</v>
      </c>
      <c r="J2402" s="4">
        <v>1460615164</v>
      </c>
      <c r="K2402" s="13">
        <f t="shared" si="186"/>
        <v>42474.101435185185</v>
      </c>
      <c r="L2402" s="4">
        <v>1458023164</v>
      </c>
      <c r="M2402" s="13">
        <f t="shared" si="187"/>
        <v>42444.101435185185</v>
      </c>
      <c r="N2402" s="4" t="b">
        <v>0</v>
      </c>
      <c r="O2402" s="4">
        <v>0</v>
      </c>
      <c r="P2402" s="4" t="b">
        <v>0</v>
      </c>
      <c r="Q2402" s="4" t="s">
        <v>8272</v>
      </c>
      <c r="R2402" s="17">
        <f>E2402/D2402*100</f>
        <v>0</v>
      </c>
      <c r="S2402">
        <f>AVERAGEIF(O:O,O2402,E:E)</f>
        <v>0</v>
      </c>
      <c r="T2402" t="str">
        <f t="shared" si="188"/>
        <v>technology</v>
      </c>
      <c r="U2402" t="str">
        <f t="shared" si="189"/>
        <v>web</v>
      </c>
    </row>
    <row r="2403" spans="1:21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b">
        <f t="shared" si="185"/>
        <v>0</v>
      </c>
      <c r="G2403" s="4" t="s">
        <v>8221</v>
      </c>
      <c r="H2403" s="4" t="s">
        <v>8224</v>
      </c>
      <c r="I2403" s="4" t="s">
        <v>8246</v>
      </c>
      <c r="J2403" s="4">
        <v>1457207096</v>
      </c>
      <c r="K2403" s="13">
        <f t="shared" si="186"/>
        <v>42434.656203703707</v>
      </c>
      <c r="L2403" s="4">
        <v>1452023096</v>
      </c>
      <c r="M2403" s="13">
        <f t="shared" si="187"/>
        <v>42374.656203703707</v>
      </c>
      <c r="N2403" s="4" t="b">
        <v>0</v>
      </c>
      <c r="O2403" s="4">
        <v>9</v>
      </c>
      <c r="P2403" s="4" t="b">
        <v>0</v>
      </c>
      <c r="Q2403" s="4" t="s">
        <v>8284</v>
      </c>
      <c r="R2403" s="17">
        <f>E2403/D2403*100</f>
        <v>0.71785714285714286</v>
      </c>
      <c r="S2403">
        <f>AVERAGEIF(O:O,O2403,E:E)</f>
        <v>751.21245614035092</v>
      </c>
      <c r="T2403" t="str">
        <f t="shared" si="188"/>
        <v>food</v>
      </c>
      <c r="U2403" t="str">
        <f t="shared" si="189"/>
        <v>food trucks</v>
      </c>
    </row>
    <row r="2404" spans="1:21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b">
        <f t="shared" si="185"/>
        <v>0</v>
      </c>
      <c r="G2404" s="4" t="s">
        <v>8221</v>
      </c>
      <c r="H2404" s="4" t="s">
        <v>8224</v>
      </c>
      <c r="I2404" s="4" t="s">
        <v>8246</v>
      </c>
      <c r="J2404" s="4">
        <v>1431533931</v>
      </c>
      <c r="K2404" s="13">
        <f t="shared" si="186"/>
        <v>42137.513090277782</v>
      </c>
      <c r="L2404" s="4">
        <v>1428941931</v>
      </c>
      <c r="M2404" s="13">
        <f t="shared" si="187"/>
        <v>42107.513090277782</v>
      </c>
      <c r="N2404" s="4" t="b">
        <v>0</v>
      </c>
      <c r="O2404" s="4">
        <v>1</v>
      </c>
      <c r="P2404" s="4" t="b">
        <v>0</v>
      </c>
      <c r="Q2404" s="4" t="s">
        <v>8284</v>
      </c>
      <c r="R2404" s="17">
        <f>E2404/D2404*100</f>
        <v>0.43333333333333329</v>
      </c>
      <c r="S2404">
        <f>AVERAGEIF(O:O,O2404,E:E)</f>
        <v>50.223295454545458</v>
      </c>
      <c r="T2404" t="str">
        <f t="shared" si="188"/>
        <v>food</v>
      </c>
      <c r="U2404" t="str">
        <f t="shared" si="189"/>
        <v>food trucks</v>
      </c>
    </row>
    <row r="2405" spans="1:21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b">
        <f t="shared" si="185"/>
        <v>0</v>
      </c>
      <c r="G2405" s="4" t="s">
        <v>8221</v>
      </c>
      <c r="H2405" s="4" t="s">
        <v>8225</v>
      </c>
      <c r="I2405" s="4" t="s">
        <v>8247</v>
      </c>
      <c r="J2405" s="4">
        <v>1459368658</v>
      </c>
      <c r="K2405" s="13">
        <f t="shared" si="186"/>
        <v>42459.67428240741</v>
      </c>
      <c r="L2405" s="4">
        <v>1454188258</v>
      </c>
      <c r="M2405" s="13">
        <f t="shared" si="187"/>
        <v>42399.715949074074</v>
      </c>
      <c r="N2405" s="4" t="b">
        <v>0</v>
      </c>
      <c r="O2405" s="4">
        <v>12</v>
      </c>
      <c r="P2405" s="4" t="b">
        <v>0</v>
      </c>
      <c r="Q2405" s="4" t="s">
        <v>8284</v>
      </c>
      <c r="R2405" s="17">
        <f>E2405/D2405*100</f>
        <v>16.833333333333332</v>
      </c>
      <c r="S2405">
        <f>AVERAGEIF(O:O,O2405,E:E)</f>
        <v>1176.7069565217391</v>
      </c>
      <c r="T2405" t="str">
        <f t="shared" si="188"/>
        <v>food</v>
      </c>
      <c r="U2405" t="str">
        <f t="shared" si="189"/>
        <v>food trucks</v>
      </c>
    </row>
    <row r="2406" spans="1:21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b">
        <f t="shared" si="185"/>
        <v>0</v>
      </c>
      <c r="G2406" s="4" t="s">
        <v>8221</v>
      </c>
      <c r="H2406" s="4" t="s">
        <v>8224</v>
      </c>
      <c r="I2406" s="4" t="s">
        <v>8246</v>
      </c>
      <c r="J2406" s="4">
        <v>1451782607</v>
      </c>
      <c r="K2406" s="13">
        <f t="shared" si="186"/>
        <v>42371.872766203705</v>
      </c>
      <c r="L2406" s="4">
        <v>1449190607</v>
      </c>
      <c r="M2406" s="13">
        <f t="shared" si="187"/>
        <v>42341.872766203705</v>
      </c>
      <c r="N2406" s="4" t="b">
        <v>0</v>
      </c>
      <c r="O2406" s="4">
        <v>0</v>
      </c>
      <c r="P2406" s="4" t="b">
        <v>0</v>
      </c>
      <c r="Q2406" s="4" t="s">
        <v>8284</v>
      </c>
      <c r="R2406" s="17">
        <f>E2406/D2406*100</f>
        <v>0</v>
      </c>
      <c r="S2406">
        <f>AVERAGEIF(O:O,O2406,E:E)</f>
        <v>0</v>
      </c>
      <c r="T2406" t="str">
        <f t="shared" si="188"/>
        <v>food</v>
      </c>
      <c r="U2406" t="str">
        <f t="shared" si="189"/>
        <v>food trucks</v>
      </c>
    </row>
    <row r="2407" spans="1:21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b">
        <f t="shared" si="185"/>
        <v>0</v>
      </c>
      <c r="G2407" s="4" t="s">
        <v>8221</v>
      </c>
      <c r="H2407" s="4" t="s">
        <v>8224</v>
      </c>
      <c r="I2407" s="4" t="s">
        <v>8246</v>
      </c>
      <c r="J2407" s="4">
        <v>1472911375</v>
      </c>
      <c r="K2407" s="13">
        <f t="shared" si="186"/>
        <v>42616.418692129628</v>
      </c>
      <c r="L2407" s="4">
        <v>1471096975</v>
      </c>
      <c r="M2407" s="13">
        <f t="shared" si="187"/>
        <v>42595.418692129628</v>
      </c>
      <c r="N2407" s="4" t="b">
        <v>0</v>
      </c>
      <c r="O2407" s="4">
        <v>20</v>
      </c>
      <c r="P2407" s="4" t="b">
        <v>0</v>
      </c>
      <c r="Q2407" s="4" t="s">
        <v>8284</v>
      </c>
      <c r="R2407" s="17">
        <f>E2407/D2407*100</f>
        <v>22.52</v>
      </c>
      <c r="S2407">
        <f>AVERAGEIF(O:O,O2407,E:E)</f>
        <v>1494.1595454545457</v>
      </c>
      <c r="T2407" t="str">
        <f t="shared" si="188"/>
        <v>food</v>
      </c>
      <c r="U2407" t="str">
        <f t="shared" si="189"/>
        <v>food trucks</v>
      </c>
    </row>
    <row r="2408" spans="1:21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b">
        <f t="shared" si="185"/>
        <v>0</v>
      </c>
      <c r="G2408" s="4" t="s">
        <v>8221</v>
      </c>
      <c r="H2408" s="4" t="s">
        <v>8224</v>
      </c>
      <c r="I2408" s="4" t="s">
        <v>8246</v>
      </c>
      <c r="J2408" s="4">
        <v>1421635190</v>
      </c>
      <c r="K2408" s="13">
        <f t="shared" si="186"/>
        <v>42022.944328703707</v>
      </c>
      <c r="L2408" s="4">
        <v>1418179190</v>
      </c>
      <c r="M2408" s="13">
        <f t="shared" si="187"/>
        <v>41982.944328703707</v>
      </c>
      <c r="N2408" s="4" t="b">
        <v>0</v>
      </c>
      <c r="O2408" s="4">
        <v>16</v>
      </c>
      <c r="P2408" s="4" t="b">
        <v>0</v>
      </c>
      <c r="Q2408" s="4" t="s">
        <v>8284</v>
      </c>
      <c r="R2408" s="17">
        <f>E2408/D2408*100</f>
        <v>41.384615384615387</v>
      </c>
      <c r="S2408">
        <f>AVERAGEIF(O:O,O2408,E:E)</f>
        <v>1278.3540625000001</v>
      </c>
      <c r="T2408" t="str">
        <f t="shared" si="188"/>
        <v>food</v>
      </c>
      <c r="U2408" t="str">
        <f t="shared" si="189"/>
        <v>food trucks</v>
      </c>
    </row>
    <row r="2409" spans="1:21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b">
        <f t="shared" si="185"/>
        <v>0</v>
      </c>
      <c r="G2409" s="4" t="s">
        <v>8221</v>
      </c>
      <c r="H2409" s="4" t="s">
        <v>8224</v>
      </c>
      <c r="I2409" s="4" t="s">
        <v>8246</v>
      </c>
      <c r="J2409" s="4">
        <v>1428732000</v>
      </c>
      <c r="K2409" s="13">
        <f t="shared" si="186"/>
        <v>42105.083333333336</v>
      </c>
      <c r="L2409" s="4">
        <v>1426772928</v>
      </c>
      <c r="M2409" s="13">
        <f t="shared" si="187"/>
        <v>42082.408888888887</v>
      </c>
      <c r="N2409" s="4" t="b">
        <v>0</v>
      </c>
      <c r="O2409" s="4">
        <v>33</v>
      </c>
      <c r="P2409" s="4" t="b">
        <v>0</v>
      </c>
      <c r="Q2409" s="4" t="s">
        <v>8284</v>
      </c>
      <c r="R2409" s="17">
        <f>E2409/D2409*100</f>
        <v>25.259090909090908</v>
      </c>
      <c r="S2409">
        <f>AVERAGEIF(O:O,O2409,E:E)</f>
        <v>5887.1719354838715</v>
      </c>
      <c r="T2409" t="str">
        <f t="shared" si="188"/>
        <v>food</v>
      </c>
      <c r="U2409" t="str">
        <f t="shared" si="189"/>
        <v>food trucks</v>
      </c>
    </row>
    <row r="2410" spans="1:21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b">
        <f t="shared" si="185"/>
        <v>0</v>
      </c>
      <c r="G2410" s="4" t="s">
        <v>8221</v>
      </c>
      <c r="H2410" s="4" t="s">
        <v>8224</v>
      </c>
      <c r="I2410" s="4" t="s">
        <v>8246</v>
      </c>
      <c r="J2410" s="4">
        <v>1415247757</v>
      </c>
      <c r="K2410" s="13">
        <f t="shared" si="186"/>
        <v>41949.015706018523</v>
      </c>
      <c r="L2410" s="4">
        <v>1412652157</v>
      </c>
      <c r="M2410" s="13">
        <f t="shared" si="187"/>
        <v>41918.974039351851</v>
      </c>
      <c r="N2410" s="4" t="b">
        <v>0</v>
      </c>
      <c r="O2410" s="4">
        <v>2</v>
      </c>
      <c r="P2410" s="4" t="b">
        <v>0</v>
      </c>
      <c r="Q2410" s="4" t="s">
        <v>8284</v>
      </c>
      <c r="R2410" s="17">
        <f>E2410/D2410*100</f>
        <v>0.2</v>
      </c>
      <c r="S2410">
        <f>AVERAGEIF(O:O,O2410,E:E)</f>
        <v>91.389593023255813</v>
      </c>
      <c r="T2410" t="str">
        <f t="shared" si="188"/>
        <v>food</v>
      </c>
      <c r="U2410" t="str">
        <f t="shared" si="189"/>
        <v>food trucks</v>
      </c>
    </row>
    <row r="2411" spans="1:21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b">
        <f t="shared" si="185"/>
        <v>0</v>
      </c>
      <c r="G2411" s="4" t="s">
        <v>8221</v>
      </c>
      <c r="H2411" s="4" t="s">
        <v>8224</v>
      </c>
      <c r="I2411" s="4" t="s">
        <v>8246</v>
      </c>
      <c r="J2411" s="4">
        <v>1439931675</v>
      </c>
      <c r="K2411" s="13">
        <f t="shared" si="186"/>
        <v>42234.709201388891</v>
      </c>
      <c r="L2411" s="4">
        <v>1437339675</v>
      </c>
      <c r="M2411" s="13">
        <f t="shared" si="187"/>
        <v>42204.709201388891</v>
      </c>
      <c r="N2411" s="4" t="b">
        <v>0</v>
      </c>
      <c r="O2411" s="4">
        <v>6</v>
      </c>
      <c r="P2411" s="4" t="b">
        <v>0</v>
      </c>
      <c r="Q2411" s="4" t="s">
        <v>8284</v>
      </c>
      <c r="R2411" s="17">
        <f>E2411/D2411*100</f>
        <v>1.8399999999999999</v>
      </c>
      <c r="S2411">
        <f>AVERAGEIF(O:O,O2411,E:E)</f>
        <v>740.04042857142861</v>
      </c>
      <c r="T2411" t="str">
        <f t="shared" si="188"/>
        <v>food</v>
      </c>
      <c r="U2411" t="str">
        <f t="shared" si="189"/>
        <v>food trucks</v>
      </c>
    </row>
    <row r="2412" spans="1:21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b">
        <f t="shared" si="185"/>
        <v>0</v>
      </c>
      <c r="G2412" s="4" t="s">
        <v>8221</v>
      </c>
      <c r="H2412" s="4" t="s">
        <v>8226</v>
      </c>
      <c r="I2412" s="4" t="s">
        <v>8248</v>
      </c>
      <c r="J2412" s="4">
        <v>1441619275</v>
      </c>
      <c r="K2412" s="13">
        <f t="shared" si="186"/>
        <v>42254.241608796299</v>
      </c>
      <c r="L2412" s="4">
        <v>1439027275</v>
      </c>
      <c r="M2412" s="13">
        <f t="shared" si="187"/>
        <v>42224.241608796299</v>
      </c>
      <c r="N2412" s="4" t="b">
        <v>0</v>
      </c>
      <c r="O2412" s="4">
        <v>0</v>
      </c>
      <c r="P2412" s="4" t="b">
        <v>0</v>
      </c>
      <c r="Q2412" s="4" t="s">
        <v>8284</v>
      </c>
      <c r="R2412" s="17">
        <f>E2412/D2412*100</f>
        <v>0</v>
      </c>
      <c r="S2412">
        <f>AVERAGEIF(O:O,O2412,E:E)</f>
        <v>0</v>
      </c>
      <c r="T2412" t="str">
        <f t="shared" si="188"/>
        <v>food</v>
      </c>
      <c r="U2412" t="str">
        <f t="shared" si="189"/>
        <v>food trucks</v>
      </c>
    </row>
    <row r="2413" spans="1:21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b">
        <f t="shared" si="185"/>
        <v>0</v>
      </c>
      <c r="G2413" s="4" t="s">
        <v>8221</v>
      </c>
      <c r="H2413" s="4" t="s">
        <v>8224</v>
      </c>
      <c r="I2413" s="4" t="s">
        <v>8246</v>
      </c>
      <c r="J2413" s="4">
        <v>1440524082</v>
      </c>
      <c r="K2413" s="13">
        <f t="shared" si="186"/>
        <v>42241.565763888888</v>
      </c>
      <c r="L2413" s="4">
        <v>1437932082</v>
      </c>
      <c r="M2413" s="13">
        <f t="shared" si="187"/>
        <v>42211.565763888888</v>
      </c>
      <c r="N2413" s="4" t="b">
        <v>0</v>
      </c>
      <c r="O2413" s="4">
        <v>3</v>
      </c>
      <c r="P2413" s="4" t="b">
        <v>0</v>
      </c>
      <c r="Q2413" s="4" t="s">
        <v>8284</v>
      </c>
      <c r="R2413" s="17">
        <f>E2413/D2413*100</f>
        <v>0.60399999999999998</v>
      </c>
      <c r="S2413">
        <f>AVERAGEIF(O:O,O2413,E:E)</f>
        <v>191.76785714285714</v>
      </c>
      <c r="T2413" t="str">
        <f t="shared" si="188"/>
        <v>food</v>
      </c>
      <c r="U2413" t="str">
        <f t="shared" si="189"/>
        <v>food trucks</v>
      </c>
    </row>
    <row r="2414" spans="1:21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b">
        <f t="shared" si="185"/>
        <v>0</v>
      </c>
      <c r="G2414" s="4" t="s">
        <v>8221</v>
      </c>
      <c r="H2414" s="4" t="s">
        <v>8230</v>
      </c>
      <c r="I2414" s="4" t="s">
        <v>8249</v>
      </c>
      <c r="J2414" s="4">
        <v>1480185673</v>
      </c>
      <c r="K2414" s="13">
        <f t="shared" si="186"/>
        <v>42700.611956018525</v>
      </c>
      <c r="L2414" s="4">
        <v>1476294073</v>
      </c>
      <c r="M2414" s="13">
        <f t="shared" si="187"/>
        <v>42655.570289351854</v>
      </c>
      <c r="N2414" s="4" t="b">
        <v>0</v>
      </c>
      <c r="O2414" s="4">
        <v>0</v>
      </c>
      <c r="P2414" s="4" t="b">
        <v>0</v>
      </c>
      <c r="Q2414" s="4" t="s">
        <v>8284</v>
      </c>
      <c r="R2414" s="17">
        <f>E2414/D2414*100</f>
        <v>0</v>
      </c>
      <c r="S2414">
        <f>AVERAGEIF(O:O,O2414,E:E)</f>
        <v>0</v>
      </c>
      <c r="T2414" t="str">
        <f t="shared" si="188"/>
        <v>food</v>
      </c>
      <c r="U2414" t="str">
        <f t="shared" si="189"/>
        <v>food trucks</v>
      </c>
    </row>
    <row r="2415" spans="1:21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b">
        <f t="shared" si="185"/>
        <v>0</v>
      </c>
      <c r="G2415" s="4" t="s">
        <v>8221</v>
      </c>
      <c r="H2415" s="4" t="s">
        <v>8224</v>
      </c>
      <c r="I2415" s="4" t="s">
        <v>8246</v>
      </c>
      <c r="J2415" s="4">
        <v>1401579000</v>
      </c>
      <c r="K2415" s="13">
        <f t="shared" si="186"/>
        <v>41790.8125</v>
      </c>
      <c r="L2415" s="4">
        <v>1398911882</v>
      </c>
      <c r="M2415" s="13">
        <f t="shared" si="187"/>
        <v>41759.943078703705</v>
      </c>
      <c r="N2415" s="4" t="b">
        <v>0</v>
      </c>
      <c r="O2415" s="4">
        <v>3</v>
      </c>
      <c r="P2415" s="4" t="b">
        <v>0</v>
      </c>
      <c r="Q2415" s="4" t="s">
        <v>8284</v>
      </c>
      <c r="R2415" s="17">
        <f>E2415/D2415*100</f>
        <v>0.83333333333333337</v>
      </c>
      <c r="S2415">
        <f>AVERAGEIF(O:O,O2415,E:E)</f>
        <v>191.76785714285714</v>
      </c>
      <c r="T2415" t="str">
        <f t="shared" si="188"/>
        <v>food</v>
      </c>
      <c r="U2415" t="str">
        <f t="shared" si="189"/>
        <v>food trucks</v>
      </c>
    </row>
    <row r="2416" spans="1:21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b">
        <f t="shared" si="185"/>
        <v>0</v>
      </c>
      <c r="G2416" s="4" t="s">
        <v>8221</v>
      </c>
      <c r="H2416" s="4" t="s">
        <v>8224</v>
      </c>
      <c r="I2416" s="4" t="s">
        <v>8246</v>
      </c>
      <c r="J2416" s="4">
        <v>1440215940</v>
      </c>
      <c r="K2416" s="13">
        <f t="shared" si="186"/>
        <v>42237.999305555561</v>
      </c>
      <c r="L2416" s="4">
        <v>1436805660</v>
      </c>
      <c r="M2416" s="13">
        <f t="shared" si="187"/>
        <v>42198.52847222222</v>
      </c>
      <c r="N2416" s="4" t="b">
        <v>0</v>
      </c>
      <c r="O2416" s="4">
        <v>13</v>
      </c>
      <c r="P2416" s="4" t="b">
        <v>0</v>
      </c>
      <c r="Q2416" s="4" t="s">
        <v>8284</v>
      </c>
      <c r="R2416" s="17">
        <f>E2416/D2416*100</f>
        <v>3.0666666666666664</v>
      </c>
      <c r="S2416">
        <f>AVERAGEIF(O:O,O2416,E:E)</f>
        <v>969.35458333333338</v>
      </c>
      <c r="T2416" t="str">
        <f t="shared" si="188"/>
        <v>food</v>
      </c>
      <c r="U2416" t="str">
        <f t="shared" si="189"/>
        <v>food trucks</v>
      </c>
    </row>
    <row r="2417" spans="1:21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b">
        <f t="shared" si="185"/>
        <v>0</v>
      </c>
      <c r="G2417" s="4" t="s">
        <v>8221</v>
      </c>
      <c r="H2417" s="4" t="s">
        <v>8224</v>
      </c>
      <c r="I2417" s="4" t="s">
        <v>8246</v>
      </c>
      <c r="J2417" s="4">
        <v>1468615346</v>
      </c>
      <c r="K2417" s="13">
        <f t="shared" si="186"/>
        <v>42566.696134259262</v>
      </c>
      <c r="L2417" s="4">
        <v>1466023346</v>
      </c>
      <c r="M2417" s="13">
        <f t="shared" si="187"/>
        <v>42536.696134259262</v>
      </c>
      <c r="N2417" s="4" t="b">
        <v>0</v>
      </c>
      <c r="O2417" s="4">
        <v>6</v>
      </c>
      <c r="P2417" s="4" t="b">
        <v>0</v>
      </c>
      <c r="Q2417" s="4" t="s">
        <v>8284</v>
      </c>
      <c r="R2417" s="17">
        <f>E2417/D2417*100</f>
        <v>0.55833333333333335</v>
      </c>
      <c r="S2417">
        <f>AVERAGEIF(O:O,O2417,E:E)</f>
        <v>740.04042857142861</v>
      </c>
      <c r="T2417" t="str">
        <f t="shared" si="188"/>
        <v>food</v>
      </c>
      <c r="U2417" t="str">
        <f t="shared" si="189"/>
        <v>food trucks</v>
      </c>
    </row>
    <row r="2418" spans="1:21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b">
        <f t="shared" si="185"/>
        <v>0</v>
      </c>
      <c r="G2418" s="4" t="s">
        <v>8221</v>
      </c>
      <c r="H2418" s="4" t="s">
        <v>8224</v>
      </c>
      <c r="I2418" s="4" t="s">
        <v>8246</v>
      </c>
      <c r="J2418" s="4">
        <v>1426345200</v>
      </c>
      <c r="K2418" s="13">
        <f t="shared" si="186"/>
        <v>42077.458333333336</v>
      </c>
      <c r="L2418" s="4">
        <v>1421343743</v>
      </c>
      <c r="M2418" s="13">
        <f t="shared" si="187"/>
        <v>42019.571099537039</v>
      </c>
      <c r="N2418" s="4" t="b">
        <v>0</v>
      </c>
      <c r="O2418" s="4">
        <v>1</v>
      </c>
      <c r="P2418" s="4" t="b">
        <v>0</v>
      </c>
      <c r="Q2418" s="4" t="s">
        <v>8284</v>
      </c>
      <c r="R2418" s="17">
        <f>E2418/D2418*100</f>
        <v>2.5000000000000001E-2</v>
      </c>
      <c r="S2418">
        <f>AVERAGEIF(O:O,O2418,E:E)</f>
        <v>50.223295454545458</v>
      </c>
      <c r="T2418" t="str">
        <f t="shared" si="188"/>
        <v>food</v>
      </c>
      <c r="U2418" t="str">
        <f t="shared" si="189"/>
        <v>food trucks</v>
      </c>
    </row>
    <row r="2419" spans="1:21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b">
        <f t="shared" si="185"/>
        <v>0</v>
      </c>
      <c r="G2419" s="4" t="s">
        <v>8221</v>
      </c>
      <c r="H2419" s="4" t="s">
        <v>8224</v>
      </c>
      <c r="I2419" s="4" t="s">
        <v>8246</v>
      </c>
      <c r="J2419" s="4">
        <v>1407705187</v>
      </c>
      <c r="K2419" s="13">
        <f t="shared" si="186"/>
        <v>41861.717442129629</v>
      </c>
      <c r="L2419" s="4">
        <v>1405113187</v>
      </c>
      <c r="M2419" s="13">
        <f t="shared" si="187"/>
        <v>41831.717442129629</v>
      </c>
      <c r="N2419" s="4" t="b">
        <v>0</v>
      </c>
      <c r="O2419" s="4">
        <v>0</v>
      </c>
      <c r="P2419" s="4" t="b">
        <v>0</v>
      </c>
      <c r="Q2419" s="4" t="s">
        <v>8284</v>
      </c>
      <c r="R2419" s="17">
        <f>E2419/D2419*100</f>
        <v>0</v>
      </c>
      <c r="S2419">
        <f>AVERAGEIF(O:O,O2419,E:E)</f>
        <v>0</v>
      </c>
      <c r="T2419" t="str">
        <f t="shared" si="188"/>
        <v>food</v>
      </c>
      <c r="U2419" t="str">
        <f t="shared" si="189"/>
        <v>food trucks</v>
      </c>
    </row>
    <row r="2420" spans="1:21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b">
        <f t="shared" si="185"/>
        <v>0</v>
      </c>
      <c r="G2420" s="4" t="s">
        <v>8221</v>
      </c>
      <c r="H2420" s="4" t="s">
        <v>8224</v>
      </c>
      <c r="I2420" s="4" t="s">
        <v>8246</v>
      </c>
      <c r="J2420" s="4">
        <v>1427225644</v>
      </c>
      <c r="K2420" s="13">
        <f t="shared" si="186"/>
        <v>42087.648657407415</v>
      </c>
      <c r="L2420" s="4">
        <v>1422045244</v>
      </c>
      <c r="M2420" s="13">
        <f t="shared" si="187"/>
        <v>42027.690324074072</v>
      </c>
      <c r="N2420" s="4" t="b">
        <v>0</v>
      </c>
      <c r="O2420" s="4">
        <v>5</v>
      </c>
      <c r="P2420" s="4" t="b">
        <v>0</v>
      </c>
      <c r="Q2420" s="4" t="s">
        <v>8284</v>
      </c>
      <c r="R2420" s="17">
        <f>E2420/D2420*100</f>
        <v>0.02</v>
      </c>
      <c r="S2420">
        <f>AVERAGEIF(O:O,O2420,E:E)</f>
        <v>347.37</v>
      </c>
      <c r="T2420" t="str">
        <f t="shared" si="188"/>
        <v>food</v>
      </c>
      <c r="U2420" t="str">
        <f t="shared" si="189"/>
        <v>food trucks</v>
      </c>
    </row>
    <row r="2421" spans="1:21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b">
        <f t="shared" si="185"/>
        <v>0</v>
      </c>
      <c r="G2421" s="4" t="s">
        <v>8221</v>
      </c>
      <c r="H2421" s="4" t="s">
        <v>8224</v>
      </c>
      <c r="I2421" s="4" t="s">
        <v>8246</v>
      </c>
      <c r="J2421" s="4">
        <v>1424281389</v>
      </c>
      <c r="K2421" s="13">
        <f t="shared" si="186"/>
        <v>42053.57163194444</v>
      </c>
      <c r="L2421" s="4">
        <v>1419097389</v>
      </c>
      <c r="M2421" s="13">
        <f t="shared" si="187"/>
        <v>41993.57163194444</v>
      </c>
      <c r="N2421" s="4" t="b">
        <v>0</v>
      </c>
      <c r="O2421" s="4">
        <v>0</v>
      </c>
      <c r="P2421" s="4" t="b">
        <v>0</v>
      </c>
      <c r="Q2421" s="4" t="s">
        <v>8284</v>
      </c>
      <c r="R2421" s="17">
        <f>E2421/D2421*100</f>
        <v>0</v>
      </c>
      <c r="S2421">
        <f>AVERAGEIF(O:O,O2421,E:E)</f>
        <v>0</v>
      </c>
      <c r="T2421" t="str">
        <f t="shared" si="188"/>
        <v>food</v>
      </c>
      <c r="U2421" t="str">
        <f t="shared" si="189"/>
        <v>food trucks</v>
      </c>
    </row>
    <row r="2422" spans="1:21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b">
        <f t="shared" si="185"/>
        <v>0</v>
      </c>
      <c r="G2422" s="4" t="s">
        <v>8221</v>
      </c>
      <c r="H2422" s="4" t="s">
        <v>8224</v>
      </c>
      <c r="I2422" s="4" t="s">
        <v>8246</v>
      </c>
      <c r="J2422" s="4">
        <v>1415583695</v>
      </c>
      <c r="K2422" s="13">
        <f t="shared" si="186"/>
        <v>41952.903877314813</v>
      </c>
      <c r="L2422" s="4">
        <v>1410396095</v>
      </c>
      <c r="M2422" s="13">
        <f t="shared" si="187"/>
        <v>41892.862210648149</v>
      </c>
      <c r="N2422" s="4" t="b">
        <v>0</v>
      </c>
      <c r="O2422" s="4">
        <v>36</v>
      </c>
      <c r="P2422" s="4" t="b">
        <v>0</v>
      </c>
      <c r="Q2422" s="4" t="s">
        <v>8284</v>
      </c>
      <c r="R2422" s="17">
        <f>E2422/D2422*100</f>
        <v>14.825133372851216</v>
      </c>
      <c r="S2422">
        <f>AVERAGEIF(O:O,O2422,E:E)</f>
        <v>2893.0464999999999</v>
      </c>
      <c r="T2422" t="str">
        <f t="shared" si="188"/>
        <v>food</v>
      </c>
      <c r="U2422" t="str">
        <f t="shared" si="189"/>
        <v>food trucks</v>
      </c>
    </row>
    <row r="2423" spans="1:21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b">
        <f t="shared" si="185"/>
        <v>0</v>
      </c>
      <c r="G2423" s="4" t="s">
        <v>8221</v>
      </c>
      <c r="H2423" s="4" t="s">
        <v>8224</v>
      </c>
      <c r="I2423" s="4" t="s">
        <v>8246</v>
      </c>
      <c r="J2423" s="4">
        <v>1424536196</v>
      </c>
      <c r="K2423" s="13">
        <f t="shared" si="186"/>
        <v>42056.520787037043</v>
      </c>
      <c r="L2423" s="4">
        <v>1421944196</v>
      </c>
      <c r="M2423" s="13">
        <f t="shared" si="187"/>
        <v>42026.520787037043</v>
      </c>
      <c r="N2423" s="4" t="b">
        <v>0</v>
      </c>
      <c r="O2423" s="4">
        <v>1</v>
      </c>
      <c r="P2423" s="4" t="b">
        <v>0</v>
      </c>
      <c r="Q2423" s="4" t="s">
        <v>8284</v>
      </c>
      <c r="R2423" s="17">
        <f>E2423/D2423*100</f>
        <v>1.6666666666666666E-2</v>
      </c>
      <c r="S2423">
        <f>AVERAGEIF(O:O,O2423,E:E)</f>
        <v>50.223295454545458</v>
      </c>
      <c r="T2423" t="str">
        <f t="shared" si="188"/>
        <v>food</v>
      </c>
      <c r="U2423" t="str">
        <f t="shared" si="189"/>
        <v>food trucks</v>
      </c>
    </row>
    <row r="2424" spans="1:21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b">
        <f t="shared" si="185"/>
        <v>0</v>
      </c>
      <c r="G2424" s="4" t="s">
        <v>8221</v>
      </c>
      <c r="H2424" s="4" t="s">
        <v>8224</v>
      </c>
      <c r="I2424" s="4" t="s">
        <v>8246</v>
      </c>
      <c r="J2424" s="4">
        <v>1426091036</v>
      </c>
      <c r="K2424" s="13">
        <f t="shared" si="186"/>
        <v>42074.516620370377</v>
      </c>
      <c r="L2424" s="4">
        <v>1423502636</v>
      </c>
      <c r="M2424" s="13">
        <f t="shared" si="187"/>
        <v>42044.558287037034</v>
      </c>
      <c r="N2424" s="4" t="b">
        <v>0</v>
      </c>
      <c r="O2424" s="4">
        <v>1</v>
      </c>
      <c r="P2424" s="4" t="b">
        <v>0</v>
      </c>
      <c r="Q2424" s="4" t="s">
        <v>8284</v>
      </c>
      <c r="R2424" s="17">
        <f>E2424/D2424*100</f>
        <v>0.2</v>
      </c>
      <c r="S2424">
        <f>AVERAGEIF(O:O,O2424,E:E)</f>
        <v>50.223295454545458</v>
      </c>
      <c r="T2424" t="str">
        <f t="shared" si="188"/>
        <v>food</v>
      </c>
      <c r="U2424" t="str">
        <f t="shared" si="189"/>
        <v>food trucks</v>
      </c>
    </row>
    <row r="2425" spans="1:21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b">
        <f t="shared" si="185"/>
        <v>0</v>
      </c>
      <c r="G2425" s="4" t="s">
        <v>8221</v>
      </c>
      <c r="H2425" s="4" t="s">
        <v>8224</v>
      </c>
      <c r="I2425" s="4" t="s">
        <v>8246</v>
      </c>
      <c r="J2425" s="4">
        <v>1420044890</v>
      </c>
      <c r="K2425" s="13">
        <f t="shared" si="186"/>
        <v>42004.538078703707</v>
      </c>
      <c r="L2425" s="4">
        <v>1417452890</v>
      </c>
      <c r="M2425" s="13">
        <f t="shared" si="187"/>
        <v>41974.538078703707</v>
      </c>
      <c r="N2425" s="4" t="b">
        <v>0</v>
      </c>
      <c r="O2425" s="4">
        <v>1</v>
      </c>
      <c r="P2425" s="4" t="b">
        <v>0</v>
      </c>
      <c r="Q2425" s="4" t="s">
        <v>8284</v>
      </c>
      <c r="R2425" s="17">
        <f>E2425/D2425*100</f>
        <v>1.3333333333333334E-2</v>
      </c>
      <c r="S2425">
        <f>AVERAGEIF(O:O,O2425,E:E)</f>
        <v>50.223295454545458</v>
      </c>
      <c r="T2425" t="str">
        <f t="shared" si="188"/>
        <v>food</v>
      </c>
      <c r="U2425" t="str">
        <f t="shared" si="189"/>
        <v>food trucks</v>
      </c>
    </row>
    <row r="2426" spans="1:21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b">
        <f t="shared" si="185"/>
        <v>0</v>
      </c>
      <c r="G2426" s="4" t="s">
        <v>8221</v>
      </c>
      <c r="H2426" s="4" t="s">
        <v>8224</v>
      </c>
      <c r="I2426" s="4" t="s">
        <v>8246</v>
      </c>
      <c r="J2426" s="4">
        <v>1414445108</v>
      </c>
      <c r="K2426" s="13">
        <f t="shared" si="186"/>
        <v>41939.725787037038</v>
      </c>
      <c r="L2426" s="4">
        <v>1411853108</v>
      </c>
      <c r="M2426" s="13">
        <f t="shared" si="187"/>
        <v>41909.725787037038</v>
      </c>
      <c r="N2426" s="4" t="b">
        <v>0</v>
      </c>
      <c r="O2426" s="4">
        <v>9</v>
      </c>
      <c r="P2426" s="4" t="b">
        <v>0</v>
      </c>
      <c r="Q2426" s="4" t="s">
        <v>8284</v>
      </c>
      <c r="R2426" s="17">
        <f>E2426/D2426*100</f>
        <v>1.24</v>
      </c>
      <c r="S2426">
        <f>AVERAGEIF(O:O,O2426,E:E)</f>
        <v>751.21245614035092</v>
      </c>
      <c r="T2426" t="str">
        <f t="shared" si="188"/>
        <v>food</v>
      </c>
      <c r="U2426" t="str">
        <f t="shared" si="189"/>
        <v>food trucks</v>
      </c>
    </row>
    <row r="2427" spans="1:21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b">
        <f t="shared" si="185"/>
        <v>0</v>
      </c>
      <c r="G2427" s="4" t="s">
        <v>8221</v>
      </c>
      <c r="H2427" s="4" t="s">
        <v>8224</v>
      </c>
      <c r="I2427" s="4" t="s">
        <v>8246</v>
      </c>
      <c r="J2427" s="4">
        <v>1464386640</v>
      </c>
      <c r="K2427" s="13">
        <f t="shared" si="186"/>
        <v>42517.75277777778</v>
      </c>
      <c r="L2427" s="4">
        <v>1463090149</v>
      </c>
      <c r="M2427" s="13">
        <f t="shared" si="187"/>
        <v>42502.747094907412</v>
      </c>
      <c r="N2427" s="4" t="b">
        <v>0</v>
      </c>
      <c r="O2427" s="4">
        <v>1</v>
      </c>
      <c r="P2427" s="4" t="b">
        <v>0</v>
      </c>
      <c r="Q2427" s="4" t="s">
        <v>8284</v>
      </c>
      <c r="R2427" s="17">
        <f>E2427/D2427*100</f>
        <v>2.8571428571428574E-2</v>
      </c>
      <c r="S2427">
        <f>AVERAGEIF(O:O,O2427,E:E)</f>
        <v>50.223295454545458</v>
      </c>
      <c r="T2427" t="str">
        <f t="shared" si="188"/>
        <v>food</v>
      </c>
      <c r="U2427" t="str">
        <f t="shared" si="189"/>
        <v>food trucks</v>
      </c>
    </row>
    <row r="2428" spans="1:21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b">
        <f t="shared" si="185"/>
        <v>0</v>
      </c>
      <c r="G2428" s="4" t="s">
        <v>8221</v>
      </c>
      <c r="H2428" s="4" t="s">
        <v>8224</v>
      </c>
      <c r="I2428" s="4" t="s">
        <v>8246</v>
      </c>
      <c r="J2428" s="4">
        <v>1439006692</v>
      </c>
      <c r="K2428" s="13">
        <f t="shared" si="186"/>
        <v>42224.003379629627</v>
      </c>
      <c r="L2428" s="4">
        <v>1433822692</v>
      </c>
      <c r="M2428" s="13">
        <f t="shared" si="187"/>
        <v>42164.003379629627</v>
      </c>
      <c r="N2428" s="4" t="b">
        <v>0</v>
      </c>
      <c r="O2428" s="4">
        <v>0</v>
      </c>
      <c r="P2428" s="4" t="b">
        <v>0</v>
      </c>
      <c r="Q2428" s="4" t="s">
        <v>8284</v>
      </c>
      <c r="R2428" s="17">
        <f>E2428/D2428*100</f>
        <v>0</v>
      </c>
      <c r="S2428">
        <f>AVERAGEIF(O:O,O2428,E:E)</f>
        <v>0</v>
      </c>
      <c r="T2428" t="str">
        <f t="shared" si="188"/>
        <v>food</v>
      </c>
      <c r="U2428" t="str">
        <f t="shared" si="189"/>
        <v>food trucks</v>
      </c>
    </row>
    <row r="2429" spans="1:21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b">
        <f t="shared" si="185"/>
        <v>0</v>
      </c>
      <c r="G2429" s="4" t="s">
        <v>8221</v>
      </c>
      <c r="H2429" s="4" t="s">
        <v>8224</v>
      </c>
      <c r="I2429" s="4" t="s">
        <v>8246</v>
      </c>
      <c r="J2429" s="4">
        <v>1458715133</v>
      </c>
      <c r="K2429" s="13">
        <f t="shared" si="186"/>
        <v>42452.110335648154</v>
      </c>
      <c r="L2429" s="4">
        <v>1455262733</v>
      </c>
      <c r="M2429" s="13">
        <f t="shared" si="187"/>
        <v>42412.152002314811</v>
      </c>
      <c r="N2429" s="4" t="b">
        <v>0</v>
      </c>
      <c r="O2429" s="4">
        <v>1</v>
      </c>
      <c r="P2429" s="4" t="b">
        <v>0</v>
      </c>
      <c r="Q2429" s="4" t="s">
        <v>8284</v>
      </c>
      <c r="R2429" s="17">
        <f>E2429/D2429*100</f>
        <v>2E-3</v>
      </c>
      <c r="S2429">
        <f>AVERAGEIF(O:O,O2429,E:E)</f>
        <v>50.223295454545458</v>
      </c>
      <c r="T2429" t="str">
        <f t="shared" si="188"/>
        <v>food</v>
      </c>
      <c r="U2429" t="str">
        <f t="shared" si="189"/>
        <v>food trucks</v>
      </c>
    </row>
    <row r="2430" spans="1:21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b">
        <f t="shared" si="185"/>
        <v>0</v>
      </c>
      <c r="G2430" s="4" t="s">
        <v>8221</v>
      </c>
      <c r="H2430" s="4" t="s">
        <v>8224</v>
      </c>
      <c r="I2430" s="4" t="s">
        <v>8246</v>
      </c>
      <c r="J2430" s="4">
        <v>1426182551</v>
      </c>
      <c r="K2430" s="13">
        <f t="shared" si="186"/>
        <v>42075.575821759259</v>
      </c>
      <c r="L2430" s="4">
        <v>1423594151</v>
      </c>
      <c r="M2430" s="13">
        <f t="shared" si="187"/>
        <v>42045.617488425931</v>
      </c>
      <c r="N2430" s="4" t="b">
        <v>0</v>
      </c>
      <c r="O2430" s="4">
        <v>1</v>
      </c>
      <c r="P2430" s="4" t="b">
        <v>0</v>
      </c>
      <c r="Q2430" s="4" t="s">
        <v>8284</v>
      </c>
      <c r="R2430" s="17">
        <f>E2430/D2430*100</f>
        <v>2.8571428571428571E-3</v>
      </c>
      <c r="S2430">
        <f>AVERAGEIF(O:O,O2430,E:E)</f>
        <v>50.223295454545458</v>
      </c>
      <c r="T2430" t="str">
        <f t="shared" si="188"/>
        <v>food</v>
      </c>
      <c r="U2430" t="str">
        <f t="shared" si="189"/>
        <v>food trucks</v>
      </c>
    </row>
    <row r="2431" spans="1:21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b">
        <f t="shared" si="185"/>
        <v>0</v>
      </c>
      <c r="G2431" s="4" t="s">
        <v>8221</v>
      </c>
      <c r="H2431" s="4" t="s">
        <v>8234</v>
      </c>
      <c r="I2431" s="4" t="s">
        <v>8254</v>
      </c>
      <c r="J2431" s="4">
        <v>1486313040</v>
      </c>
      <c r="K2431" s="13">
        <f t="shared" si="186"/>
        <v>42771.530555555561</v>
      </c>
      <c r="L2431" s="4">
        <v>1483131966</v>
      </c>
      <c r="M2431" s="13">
        <f t="shared" si="187"/>
        <v>42734.712569444448</v>
      </c>
      <c r="N2431" s="4" t="b">
        <v>0</v>
      </c>
      <c r="O2431" s="4">
        <v>4</v>
      </c>
      <c r="P2431" s="4" t="b">
        <v>0</v>
      </c>
      <c r="Q2431" s="4" t="s">
        <v>8284</v>
      </c>
      <c r="R2431" s="17">
        <f>E2431/D2431*100</f>
        <v>1.4321428571428572</v>
      </c>
      <c r="S2431">
        <f>AVERAGEIF(O:O,O2431,E:E)</f>
        <v>227.77278688524589</v>
      </c>
      <c r="T2431" t="str">
        <f t="shared" si="188"/>
        <v>food</v>
      </c>
      <c r="U2431" t="str">
        <f t="shared" si="189"/>
        <v>food trucks</v>
      </c>
    </row>
    <row r="2432" spans="1:21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b">
        <f t="shared" si="185"/>
        <v>0</v>
      </c>
      <c r="G2432" s="4" t="s">
        <v>8221</v>
      </c>
      <c r="H2432" s="4" t="s">
        <v>8224</v>
      </c>
      <c r="I2432" s="4" t="s">
        <v>8246</v>
      </c>
      <c r="J2432" s="4">
        <v>1455246504</v>
      </c>
      <c r="K2432" s="13">
        <f t="shared" si="186"/>
        <v>42411.964166666665</v>
      </c>
      <c r="L2432" s="4">
        <v>1452654504</v>
      </c>
      <c r="M2432" s="13">
        <f t="shared" si="187"/>
        <v>42381.964166666665</v>
      </c>
      <c r="N2432" s="4" t="b">
        <v>0</v>
      </c>
      <c r="O2432" s="4">
        <v>2</v>
      </c>
      <c r="P2432" s="4" t="b">
        <v>0</v>
      </c>
      <c r="Q2432" s="4" t="s">
        <v>8284</v>
      </c>
      <c r="R2432" s="17">
        <f>E2432/D2432*100</f>
        <v>0.70000000000000007</v>
      </c>
      <c r="S2432">
        <f>AVERAGEIF(O:O,O2432,E:E)</f>
        <v>91.389593023255813</v>
      </c>
      <c r="T2432" t="str">
        <f t="shared" si="188"/>
        <v>food</v>
      </c>
      <c r="U2432" t="str">
        <f t="shared" si="189"/>
        <v>food trucks</v>
      </c>
    </row>
    <row r="2433" spans="1:21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b">
        <f t="shared" si="185"/>
        <v>0</v>
      </c>
      <c r="G2433" s="4" t="s">
        <v>8221</v>
      </c>
      <c r="H2433" s="4" t="s">
        <v>8224</v>
      </c>
      <c r="I2433" s="4" t="s">
        <v>8246</v>
      </c>
      <c r="J2433" s="4">
        <v>1467080613</v>
      </c>
      <c r="K2433" s="13">
        <f t="shared" si="186"/>
        <v>42548.933020833334</v>
      </c>
      <c r="L2433" s="4">
        <v>1461896613</v>
      </c>
      <c r="M2433" s="13">
        <f t="shared" si="187"/>
        <v>42488.933020833334</v>
      </c>
      <c r="N2433" s="4" t="b">
        <v>0</v>
      </c>
      <c r="O2433" s="4">
        <v>2</v>
      </c>
      <c r="P2433" s="4" t="b">
        <v>0</v>
      </c>
      <c r="Q2433" s="4" t="s">
        <v>8284</v>
      </c>
      <c r="R2433" s="17">
        <f>E2433/D2433*100</f>
        <v>2E-3</v>
      </c>
      <c r="S2433">
        <f>AVERAGEIF(O:O,O2433,E:E)</f>
        <v>91.389593023255813</v>
      </c>
      <c r="T2433" t="str">
        <f t="shared" si="188"/>
        <v>food</v>
      </c>
      <c r="U2433" t="str">
        <f t="shared" si="189"/>
        <v>food trucks</v>
      </c>
    </row>
    <row r="2434" spans="1:21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b">
        <f t="shared" si="185"/>
        <v>0</v>
      </c>
      <c r="G2434" s="4" t="s">
        <v>8221</v>
      </c>
      <c r="H2434" s="4" t="s">
        <v>8224</v>
      </c>
      <c r="I2434" s="4" t="s">
        <v>8246</v>
      </c>
      <c r="J2434" s="4">
        <v>1425791697</v>
      </c>
      <c r="K2434" s="13">
        <f t="shared" si="186"/>
        <v>42071.052048611113</v>
      </c>
      <c r="L2434" s="4">
        <v>1423199697</v>
      </c>
      <c r="M2434" s="13">
        <f t="shared" si="187"/>
        <v>42041.052048611113</v>
      </c>
      <c r="N2434" s="4" t="b">
        <v>0</v>
      </c>
      <c r="O2434" s="4">
        <v>2</v>
      </c>
      <c r="P2434" s="4" t="b">
        <v>0</v>
      </c>
      <c r="Q2434" s="4" t="s">
        <v>8284</v>
      </c>
      <c r="R2434" s="17">
        <f>E2434/D2434*100</f>
        <v>1.4285714285714287E-2</v>
      </c>
      <c r="S2434">
        <f>AVERAGEIF(O:O,O2434,E:E)</f>
        <v>91.389593023255813</v>
      </c>
      <c r="T2434" t="str">
        <f t="shared" si="188"/>
        <v>food</v>
      </c>
      <c r="U2434" t="str">
        <f t="shared" si="189"/>
        <v>food trucks</v>
      </c>
    </row>
    <row r="2435" spans="1:21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b">
        <f t="shared" ref="F2435:F2498" si="190">IF(E2435&gt;=D2435,"successful")</f>
        <v>0</v>
      </c>
      <c r="G2435" s="4" t="s">
        <v>8221</v>
      </c>
      <c r="H2435" s="4" t="s">
        <v>8224</v>
      </c>
      <c r="I2435" s="4" t="s">
        <v>8246</v>
      </c>
      <c r="J2435" s="4">
        <v>1456608943</v>
      </c>
      <c r="K2435" s="13">
        <f t="shared" ref="K2435:K2498" si="191">(J2435/60)/60/24+DATE(1970,1,1)+(-4/24)</f>
        <v>42427.733136574076</v>
      </c>
      <c r="L2435" s="4">
        <v>1454016943</v>
      </c>
      <c r="M2435" s="13">
        <f t="shared" ref="M2435:M2498" si="192">(L2435/60)/60/24+DATE(1970,1,1)+(-4/24)</f>
        <v>42397.733136574076</v>
      </c>
      <c r="N2435" s="4" t="b">
        <v>0</v>
      </c>
      <c r="O2435" s="4">
        <v>0</v>
      </c>
      <c r="P2435" s="4" t="b">
        <v>0</v>
      </c>
      <c r="Q2435" s="4" t="s">
        <v>8284</v>
      </c>
      <c r="R2435" s="17">
        <f>E2435/D2435*100</f>
        <v>0</v>
      </c>
      <c r="S2435">
        <f>AVERAGEIF(O:O,O2435,E:E)</f>
        <v>0</v>
      </c>
      <c r="T2435" t="str">
        <f t="shared" ref="T2435:T2498" si="193">LEFT(Q2435,FIND("/",Q2435)-1)</f>
        <v>food</v>
      </c>
      <c r="U2435" t="str">
        <f t="shared" ref="U2435:U2498" si="194">RIGHT(Q2435,LEN(Q2435)-FIND("/",Q2435))</f>
        <v>food trucks</v>
      </c>
    </row>
    <row r="2436" spans="1:21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b">
        <f t="shared" si="190"/>
        <v>0</v>
      </c>
      <c r="G2436" s="4" t="s">
        <v>8221</v>
      </c>
      <c r="H2436" s="4" t="s">
        <v>8224</v>
      </c>
      <c r="I2436" s="4" t="s">
        <v>8246</v>
      </c>
      <c r="J2436" s="4">
        <v>1438662474</v>
      </c>
      <c r="K2436" s="13">
        <f t="shared" si="191"/>
        <v>42220.019374999996</v>
      </c>
      <c r="L2436" s="4">
        <v>1435206474</v>
      </c>
      <c r="M2436" s="13">
        <f t="shared" si="192"/>
        <v>42180.019374999996</v>
      </c>
      <c r="N2436" s="4" t="b">
        <v>0</v>
      </c>
      <c r="O2436" s="4">
        <v>2</v>
      </c>
      <c r="P2436" s="4" t="b">
        <v>0</v>
      </c>
      <c r="Q2436" s="4" t="s">
        <v>8284</v>
      </c>
      <c r="R2436" s="17">
        <f>E2436/D2436*100</f>
        <v>0.13</v>
      </c>
      <c r="S2436">
        <f>AVERAGEIF(O:O,O2436,E:E)</f>
        <v>91.389593023255813</v>
      </c>
      <c r="T2436" t="str">
        <f t="shared" si="193"/>
        <v>food</v>
      </c>
      <c r="U2436" t="str">
        <f t="shared" si="194"/>
        <v>food trucks</v>
      </c>
    </row>
    <row r="2437" spans="1:21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b">
        <f t="shared" si="190"/>
        <v>0</v>
      </c>
      <c r="G2437" s="4" t="s">
        <v>8221</v>
      </c>
      <c r="H2437" s="4" t="s">
        <v>8235</v>
      </c>
      <c r="I2437" s="4" t="s">
        <v>8255</v>
      </c>
      <c r="J2437" s="4">
        <v>1444027186</v>
      </c>
      <c r="K2437" s="13">
        <f t="shared" si="191"/>
        <v>42282.110949074071</v>
      </c>
      <c r="L2437" s="4">
        <v>1441435186</v>
      </c>
      <c r="M2437" s="13">
        <f t="shared" si="192"/>
        <v>42252.110949074071</v>
      </c>
      <c r="N2437" s="4" t="b">
        <v>0</v>
      </c>
      <c r="O2437" s="4">
        <v>4</v>
      </c>
      <c r="P2437" s="4" t="b">
        <v>0</v>
      </c>
      <c r="Q2437" s="4" t="s">
        <v>8284</v>
      </c>
      <c r="R2437" s="17">
        <f>E2437/D2437*100</f>
        <v>0.48960000000000004</v>
      </c>
      <c r="S2437">
        <f>AVERAGEIF(O:O,O2437,E:E)</f>
        <v>227.77278688524589</v>
      </c>
      <c r="T2437" t="str">
        <f t="shared" si="193"/>
        <v>food</v>
      </c>
      <c r="U2437" t="str">
        <f t="shared" si="194"/>
        <v>food trucks</v>
      </c>
    </row>
    <row r="2438" spans="1:21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b">
        <f t="shared" si="190"/>
        <v>0</v>
      </c>
      <c r="G2438" s="4" t="s">
        <v>8221</v>
      </c>
      <c r="H2438" s="4" t="s">
        <v>8229</v>
      </c>
      <c r="I2438" s="4" t="s">
        <v>8251</v>
      </c>
      <c r="J2438" s="4">
        <v>1454078770</v>
      </c>
      <c r="K2438" s="13">
        <f t="shared" si="191"/>
        <v>42398.44872685185</v>
      </c>
      <c r="L2438" s="4">
        <v>1448894770</v>
      </c>
      <c r="M2438" s="13">
        <f t="shared" si="192"/>
        <v>42338.44872685185</v>
      </c>
      <c r="N2438" s="4" t="b">
        <v>0</v>
      </c>
      <c r="O2438" s="4">
        <v>2</v>
      </c>
      <c r="P2438" s="4" t="b">
        <v>0</v>
      </c>
      <c r="Q2438" s="4" t="s">
        <v>8284</v>
      </c>
      <c r="R2438" s="17">
        <f>E2438/D2438*100</f>
        <v>3.8461538461538464E-2</v>
      </c>
      <c r="S2438">
        <f>AVERAGEIF(O:O,O2438,E:E)</f>
        <v>91.389593023255813</v>
      </c>
      <c r="T2438" t="str">
        <f t="shared" si="193"/>
        <v>food</v>
      </c>
      <c r="U2438" t="str">
        <f t="shared" si="194"/>
        <v>food trucks</v>
      </c>
    </row>
    <row r="2439" spans="1:21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b">
        <f t="shared" si="190"/>
        <v>0</v>
      </c>
      <c r="G2439" s="4" t="s">
        <v>8221</v>
      </c>
      <c r="H2439" s="4" t="s">
        <v>8224</v>
      </c>
      <c r="I2439" s="4" t="s">
        <v>8246</v>
      </c>
      <c r="J2439" s="4">
        <v>1426615200</v>
      </c>
      <c r="K2439" s="13">
        <f t="shared" si="191"/>
        <v>42080.583333333336</v>
      </c>
      <c r="L2439" s="4">
        <v>1422400188</v>
      </c>
      <c r="M2439" s="13">
        <f t="shared" si="192"/>
        <v>42031.798472222225</v>
      </c>
      <c r="N2439" s="4" t="b">
        <v>0</v>
      </c>
      <c r="O2439" s="4">
        <v>0</v>
      </c>
      <c r="P2439" s="4" t="b">
        <v>0</v>
      </c>
      <c r="Q2439" s="4" t="s">
        <v>8284</v>
      </c>
      <c r="R2439" s="17">
        <f>E2439/D2439*100</f>
        <v>0</v>
      </c>
      <c r="S2439">
        <f>AVERAGEIF(O:O,O2439,E:E)</f>
        <v>0</v>
      </c>
      <c r="T2439" t="str">
        <f t="shared" si="193"/>
        <v>food</v>
      </c>
      <c r="U2439" t="str">
        <f t="shared" si="194"/>
        <v>food trucks</v>
      </c>
    </row>
    <row r="2440" spans="1:21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b">
        <f t="shared" si="190"/>
        <v>0</v>
      </c>
      <c r="G2440" s="4" t="s">
        <v>8221</v>
      </c>
      <c r="H2440" s="4" t="s">
        <v>8224</v>
      </c>
      <c r="I2440" s="4" t="s">
        <v>8246</v>
      </c>
      <c r="J2440" s="4">
        <v>1449529062</v>
      </c>
      <c r="K2440" s="13">
        <f t="shared" si="191"/>
        <v>42345.790069444447</v>
      </c>
      <c r="L2440" s="4">
        <v>1444341462</v>
      </c>
      <c r="M2440" s="13">
        <f t="shared" si="192"/>
        <v>42285.748402777775</v>
      </c>
      <c r="N2440" s="4" t="b">
        <v>0</v>
      </c>
      <c r="O2440" s="4">
        <v>1</v>
      </c>
      <c r="P2440" s="4" t="b">
        <v>0</v>
      </c>
      <c r="Q2440" s="4" t="s">
        <v>8284</v>
      </c>
      <c r="R2440" s="17">
        <f>E2440/D2440*100</f>
        <v>0.33333333333333337</v>
      </c>
      <c r="S2440">
        <f>AVERAGEIF(O:O,O2440,E:E)</f>
        <v>50.223295454545458</v>
      </c>
      <c r="T2440" t="str">
        <f t="shared" si="193"/>
        <v>food</v>
      </c>
      <c r="U2440" t="str">
        <f t="shared" si="194"/>
        <v>food trucks</v>
      </c>
    </row>
    <row r="2441" spans="1:21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b">
        <f t="shared" si="190"/>
        <v>0</v>
      </c>
      <c r="G2441" s="4" t="s">
        <v>8221</v>
      </c>
      <c r="H2441" s="4" t="s">
        <v>8224</v>
      </c>
      <c r="I2441" s="4" t="s">
        <v>8246</v>
      </c>
      <c r="J2441" s="4">
        <v>1445197129</v>
      </c>
      <c r="K2441" s="13">
        <f t="shared" si="191"/>
        <v>42295.651956018519</v>
      </c>
      <c r="L2441" s="4">
        <v>1442605129</v>
      </c>
      <c r="M2441" s="13">
        <f t="shared" si="192"/>
        <v>42265.651956018519</v>
      </c>
      <c r="N2441" s="4" t="b">
        <v>0</v>
      </c>
      <c r="O2441" s="4">
        <v>0</v>
      </c>
      <c r="P2441" s="4" t="b">
        <v>0</v>
      </c>
      <c r="Q2441" s="4" t="s">
        <v>8284</v>
      </c>
      <c r="R2441" s="17">
        <f>E2441/D2441*100</f>
        <v>0</v>
      </c>
      <c r="S2441">
        <f>AVERAGEIF(O:O,O2441,E:E)</f>
        <v>0</v>
      </c>
      <c r="T2441" t="str">
        <f t="shared" si="193"/>
        <v>food</v>
      </c>
      <c r="U2441" t="str">
        <f t="shared" si="194"/>
        <v>food trucks</v>
      </c>
    </row>
    <row r="2442" spans="1:21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b">
        <f t="shared" si="190"/>
        <v>0</v>
      </c>
      <c r="G2442" s="4" t="s">
        <v>8221</v>
      </c>
      <c r="H2442" s="4" t="s">
        <v>8242</v>
      </c>
      <c r="I2442" s="4" t="s">
        <v>8249</v>
      </c>
      <c r="J2442" s="4">
        <v>1455399313</v>
      </c>
      <c r="K2442" s="13">
        <f t="shared" si="191"/>
        <v>42413.732789351852</v>
      </c>
      <c r="L2442" s="4">
        <v>1452807313</v>
      </c>
      <c r="M2442" s="13">
        <f t="shared" si="192"/>
        <v>42383.732789351852</v>
      </c>
      <c r="N2442" s="4" t="b">
        <v>0</v>
      </c>
      <c r="O2442" s="4">
        <v>2</v>
      </c>
      <c r="P2442" s="4" t="b">
        <v>0</v>
      </c>
      <c r="Q2442" s="4" t="s">
        <v>8284</v>
      </c>
      <c r="R2442" s="17">
        <f>E2442/D2442*100</f>
        <v>0.2</v>
      </c>
      <c r="S2442">
        <f>AVERAGEIF(O:O,O2442,E:E)</f>
        <v>91.389593023255813</v>
      </c>
      <c r="T2442" t="str">
        <f t="shared" si="193"/>
        <v>food</v>
      </c>
      <c r="U2442" t="str">
        <f t="shared" si="194"/>
        <v>food trucks</v>
      </c>
    </row>
    <row r="2443" spans="1:21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tr">
        <f t="shared" si="190"/>
        <v>successful</v>
      </c>
      <c r="G2443" s="4" t="s">
        <v>8219</v>
      </c>
      <c r="H2443" s="4" t="s">
        <v>8224</v>
      </c>
      <c r="I2443" s="4" t="s">
        <v>8246</v>
      </c>
      <c r="J2443" s="4">
        <v>1437627540</v>
      </c>
      <c r="K2443" s="13">
        <f t="shared" si="191"/>
        <v>42208.040972222225</v>
      </c>
      <c r="L2443" s="4">
        <v>1435806054</v>
      </c>
      <c r="M2443" s="13">
        <f t="shared" si="192"/>
        <v>42186.958958333336</v>
      </c>
      <c r="N2443" s="4" t="b">
        <v>0</v>
      </c>
      <c r="O2443" s="4">
        <v>109</v>
      </c>
      <c r="P2443" s="4" t="b">
        <v>1</v>
      </c>
      <c r="Q2443" s="4" t="s">
        <v>8298</v>
      </c>
      <c r="R2443" s="17">
        <f>E2443/D2443*100</f>
        <v>107.88</v>
      </c>
      <c r="S2443">
        <f>AVERAGEIF(O:O,O2443,E:E)</f>
        <v>7005</v>
      </c>
      <c r="T2443" t="str">
        <f t="shared" si="193"/>
        <v>food</v>
      </c>
      <c r="U2443" t="str">
        <f t="shared" si="194"/>
        <v>small batch</v>
      </c>
    </row>
    <row r="2444" spans="1:21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tr">
        <f t="shared" si="190"/>
        <v>successful</v>
      </c>
      <c r="G2444" s="4" t="s">
        <v>8219</v>
      </c>
      <c r="H2444" s="4" t="s">
        <v>8224</v>
      </c>
      <c r="I2444" s="4" t="s">
        <v>8246</v>
      </c>
      <c r="J2444" s="4">
        <v>1426777228</v>
      </c>
      <c r="K2444" s="13">
        <f t="shared" si="191"/>
        <v>42082.458657407413</v>
      </c>
      <c r="L2444" s="4">
        <v>1424188828</v>
      </c>
      <c r="M2444" s="13">
        <f t="shared" si="192"/>
        <v>42052.50032407407</v>
      </c>
      <c r="N2444" s="4" t="b">
        <v>0</v>
      </c>
      <c r="O2444" s="4">
        <v>372</v>
      </c>
      <c r="P2444" s="4" t="b">
        <v>1</v>
      </c>
      <c r="Q2444" s="4" t="s">
        <v>8298</v>
      </c>
      <c r="R2444" s="17">
        <f>E2444/D2444*100</f>
        <v>125.94166666666666</v>
      </c>
      <c r="S2444">
        <f>AVERAGEIF(O:O,O2444,E:E)</f>
        <v>30226</v>
      </c>
      <c r="T2444" t="str">
        <f t="shared" si="193"/>
        <v>food</v>
      </c>
      <c r="U2444" t="str">
        <f t="shared" si="194"/>
        <v>small batch</v>
      </c>
    </row>
    <row r="2445" spans="1:21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tr">
        <f t="shared" si="190"/>
        <v>successful</v>
      </c>
      <c r="G2445" s="4" t="s">
        <v>8219</v>
      </c>
      <c r="H2445" s="4" t="s">
        <v>8224</v>
      </c>
      <c r="I2445" s="4" t="s">
        <v>8246</v>
      </c>
      <c r="J2445" s="4">
        <v>1408114822</v>
      </c>
      <c r="K2445" s="13">
        <f t="shared" si="191"/>
        <v>41866.458587962967</v>
      </c>
      <c r="L2445" s="4">
        <v>1405522822</v>
      </c>
      <c r="M2445" s="13">
        <f t="shared" si="192"/>
        <v>41836.458587962967</v>
      </c>
      <c r="N2445" s="4" t="b">
        <v>0</v>
      </c>
      <c r="O2445" s="4">
        <v>311</v>
      </c>
      <c r="P2445" s="4" t="b">
        <v>1</v>
      </c>
      <c r="Q2445" s="4" t="s">
        <v>8298</v>
      </c>
      <c r="R2445" s="17">
        <f>E2445/D2445*100</f>
        <v>202.51495</v>
      </c>
      <c r="S2445">
        <f>AVERAGEIF(O:O,O2445,E:E)</f>
        <v>30136.55</v>
      </c>
      <c r="T2445" t="str">
        <f t="shared" si="193"/>
        <v>food</v>
      </c>
      <c r="U2445" t="str">
        <f t="shared" si="194"/>
        <v>small batch</v>
      </c>
    </row>
    <row r="2446" spans="1:21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tr">
        <f t="shared" si="190"/>
        <v>successful</v>
      </c>
      <c r="G2446" s="4" t="s">
        <v>8219</v>
      </c>
      <c r="H2446" s="4" t="s">
        <v>8224</v>
      </c>
      <c r="I2446" s="4" t="s">
        <v>8246</v>
      </c>
      <c r="J2446" s="4">
        <v>1464199591</v>
      </c>
      <c r="K2446" s="13">
        <f t="shared" si="191"/>
        <v>42515.587858796302</v>
      </c>
      <c r="L2446" s="4">
        <v>1461607591</v>
      </c>
      <c r="M2446" s="13">
        <f t="shared" si="192"/>
        <v>42485.587858796302</v>
      </c>
      <c r="N2446" s="4" t="b">
        <v>0</v>
      </c>
      <c r="O2446" s="4">
        <v>61</v>
      </c>
      <c r="P2446" s="4" t="b">
        <v>1</v>
      </c>
      <c r="Q2446" s="4" t="s">
        <v>8298</v>
      </c>
      <c r="R2446" s="17">
        <f>E2446/D2446*100</f>
        <v>108.60000000000001</v>
      </c>
      <c r="S2446">
        <f>AVERAGEIF(O:O,O2446,E:E)</f>
        <v>5367.37</v>
      </c>
      <c r="T2446" t="str">
        <f t="shared" si="193"/>
        <v>food</v>
      </c>
      <c r="U2446" t="str">
        <f t="shared" si="194"/>
        <v>small batch</v>
      </c>
    </row>
    <row r="2447" spans="1:21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tr">
        <f t="shared" si="190"/>
        <v>successful</v>
      </c>
      <c r="G2447" s="4" t="s">
        <v>8219</v>
      </c>
      <c r="H2447" s="4" t="s">
        <v>8224</v>
      </c>
      <c r="I2447" s="4" t="s">
        <v>8246</v>
      </c>
      <c r="J2447" s="4">
        <v>1443242021</v>
      </c>
      <c r="K2447" s="13">
        <f t="shared" si="191"/>
        <v>42273.023391203707</v>
      </c>
      <c r="L2447" s="4">
        <v>1440650021</v>
      </c>
      <c r="M2447" s="13">
        <f t="shared" si="192"/>
        <v>42243.023391203707</v>
      </c>
      <c r="N2447" s="4" t="b">
        <v>0</v>
      </c>
      <c r="O2447" s="4">
        <v>115</v>
      </c>
      <c r="P2447" s="4" t="b">
        <v>1</v>
      </c>
      <c r="Q2447" s="4" t="s">
        <v>8298</v>
      </c>
      <c r="R2447" s="17">
        <f>E2447/D2447*100</f>
        <v>172.8</v>
      </c>
      <c r="S2447">
        <f>AVERAGEIF(O:O,O2447,E:E)</f>
        <v>9626.2959999999985</v>
      </c>
      <c r="T2447" t="str">
        <f t="shared" si="193"/>
        <v>food</v>
      </c>
      <c r="U2447" t="str">
        <f t="shared" si="194"/>
        <v>small batch</v>
      </c>
    </row>
    <row r="2448" spans="1:21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tr">
        <f t="shared" si="190"/>
        <v>successful</v>
      </c>
      <c r="G2448" s="4" t="s">
        <v>8219</v>
      </c>
      <c r="H2448" s="4" t="s">
        <v>8224</v>
      </c>
      <c r="I2448" s="4" t="s">
        <v>8246</v>
      </c>
      <c r="J2448" s="4">
        <v>1480174071</v>
      </c>
      <c r="K2448" s="13">
        <f t="shared" si="191"/>
        <v>42700.477673611116</v>
      </c>
      <c r="L2448" s="4">
        <v>1477578471</v>
      </c>
      <c r="M2448" s="13">
        <f t="shared" si="192"/>
        <v>42670.436006944445</v>
      </c>
      <c r="N2448" s="4" t="b">
        <v>0</v>
      </c>
      <c r="O2448" s="4">
        <v>111</v>
      </c>
      <c r="P2448" s="4" t="b">
        <v>1</v>
      </c>
      <c r="Q2448" s="4" t="s">
        <v>8298</v>
      </c>
      <c r="R2448" s="17">
        <f>E2448/D2448*100</f>
        <v>167.98</v>
      </c>
      <c r="S2448">
        <f>AVERAGEIF(O:O,O2448,E:E)</f>
        <v>8121.8957142857153</v>
      </c>
      <c r="T2448" t="str">
        <f t="shared" si="193"/>
        <v>food</v>
      </c>
      <c r="U2448" t="str">
        <f t="shared" si="194"/>
        <v>small batch</v>
      </c>
    </row>
    <row r="2449" spans="1:21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tr">
        <f t="shared" si="190"/>
        <v>successful</v>
      </c>
      <c r="G2449" s="4" t="s">
        <v>8219</v>
      </c>
      <c r="H2449" s="4" t="s">
        <v>8224</v>
      </c>
      <c r="I2449" s="4" t="s">
        <v>8246</v>
      </c>
      <c r="J2449" s="4">
        <v>1478923200</v>
      </c>
      <c r="K2449" s="13">
        <f t="shared" si="191"/>
        <v>42686.000000000007</v>
      </c>
      <c r="L2449" s="4">
        <v>1476184593</v>
      </c>
      <c r="M2449" s="13">
        <f t="shared" si="192"/>
        <v>42654.303159722222</v>
      </c>
      <c r="N2449" s="4" t="b">
        <v>0</v>
      </c>
      <c r="O2449" s="4">
        <v>337</v>
      </c>
      <c r="P2449" s="4" t="b">
        <v>1</v>
      </c>
      <c r="Q2449" s="4" t="s">
        <v>8298</v>
      </c>
      <c r="R2449" s="17">
        <f>E2449/D2449*100</f>
        <v>427.20000000000005</v>
      </c>
      <c r="S2449">
        <f>AVERAGEIF(O:O,O2449,E:E)</f>
        <v>23306</v>
      </c>
      <c r="T2449" t="str">
        <f t="shared" si="193"/>
        <v>food</v>
      </c>
      <c r="U2449" t="str">
        <f t="shared" si="194"/>
        <v>small batch</v>
      </c>
    </row>
    <row r="2450" spans="1:21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tr">
        <f t="shared" si="190"/>
        <v>successful</v>
      </c>
      <c r="G2450" s="4" t="s">
        <v>8219</v>
      </c>
      <c r="H2450" s="4" t="s">
        <v>8224</v>
      </c>
      <c r="I2450" s="4" t="s">
        <v>8246</v>
      </c>
      <c r="J2450" s="4">
        <v>1472621760</v>
      </c>
      <c r="K2450" s="13">
        <f t="shared" si="191"/>
        <v>42613.066666666673</v>
      </c>
      <c r="L2450" s="4">
        <v>1472110513</v>
      </c>
      <c r="M2450" s="13">
        <f t="shared" si="192"/>
        <v>42607.149456018517</v>
      </c>
      <c r="N2450" s="4" t="b">
        <v>0</v>
      </c>
      <c r="O2450" s="4">
        <v>9</v>
      </c>
      <c r="P2450" s="4" t="b">
        <v>1</v>
      </c>
      <c r="Q2450" s="4" t="s">
        <v>8298</v>
      </c>
      <c r="R2450" s="17">
        <f>E2450/D2450*100</f>
        <v>107.5</v>
      </c>
      <c r="S2450">
        <f>AVERAGEIF(O:O,O2450,E:E)</f>
        <v>751.21245614035092</v>
      </c>
      <c r="T2450" t="str">
        <f t="shared" si="193"/>
        <v>food</v>
      </c>
      <c r="U2450" t="str">
        <f t="shared" si="194"/>
        <v>small batch</v>
      </c>
    </row>
    <row r="2451" spans="1:21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tr">
        <f t="shared" si="190"/>
        <v>successful</v>
      </c>
      <c r="G2451" s="4" t="s">
        <v>8219</v>
      </c>
      <c r="H2451" s="4" t="s">
        <v>8224</v>
      </c>
      <c r="I2451" s="4" t="s">
        <v>8246</v>
      </c>
      <c r="J2451" s="4">
        <v>1417321515</v>
      </c>
      <c r="K2451" s="13">
        <f t="shared" si="191"/>
        <v>41973.017534722225</v>
      </c>
      <c r="L2451" s="4">
        <v>1414725915</v>
      </c>
      <c r="M2451" s="13">
        <f t="shared" si="192"/>
        <v>41942.975868055561</v>
      </c>
      <c r="N2451" s="4" t="b">
        <v>0</v>
      </c>
      <c r="O2451" s="4">
        <v>120</v>
      </c>
      <c r="P2451" s="4" t="b">
        <v>1</v>
      </c>
      <c r="Q2451" s="4" t="s">
        <v>8298</v>
      </c>
      <c r="R2451" s="17">
        <f>E2451/D2451*100</f>
        <v>108</v>
      </c>
      <c r="S2451">
        <f>AVERAGEIF(O:O,O2451,E:E)</f>
        <v>10427.011111111111</v>
      </c>
      <c r="T2451" t="str">
        <f t="shared" si="193"/>
        <v>food</v>
      </c>
      <c r="U2451" t="str">
        <f t="shared" si="194"/>
        <v>small batch</v>
      </c>
    </row>
    <row r="2452" spans="1:21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tr">
        <f t="shared" si="190"/>
        <v>successful</v>
      </c>
      <c r="G2452" s="4" t="s">
        <v>8219</v>
      </c>
      <c r="H2452" s="4" t="s">
        <v>8224</v>
      </c>
      <c r="I2452" s="4" t="s">
        <v>8246</v>
      </c>
      <c r="J2452" s="4">
        <v>1414465860</v>
      </c>
      <c r="K2452" s="13">
        <f t="shared" si="191"/>
        <v>41939.965972222228</v>
      </c>
      <c r="L2452" s="4">
        <v>1411177456</v>
      </c>
      <c r="M2452" s="13">
        <f t="shared" si="192"/>
        <v>41901.905740740745</v>
      </c>
      <c r="N2452" s="4" t="b">
        <v>0</v>
      </c>
      <c r="O2452" s="4">
        <v>102</v>
      </c>
      <c r="P2452" s="4" t="b">
        <v>1</v>
      </c>
      <c r="Q2452" s="4" t="s">
        <v>8298</v>
      </c>
      <c r="R2452" s="17">
        <f>E2452/D2452*100</f>
        <v>101.53353333333335</v>
      </c>
      <c r="S2452">
        <f>AVERAGEIF(O:O,O2452,E:E)</f>
        <v>9930.405999999999</v>
      </c>
      <c r="T2452" t="str">
        <f t="shared" si="193"/>
        <v>food</v>
      </c>
      <c r="U2452" t="str">
        <f t="shared" si="194"/>
        <v>small batch</v>
      </c>
    </row>
    <row r="2453" spans="1:21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tr">
        <f t="shared" si="190"/>
        <v>successful</v>
      </c>
      <c r="G2453" s="4" t="s">
        <v>8219</v>
      </c>
      <c r="H2453" s="4" t="s">
        <v>8224</v>
      </c>
      <c r="I2453" s="4" t="s">
        <v>8246</v>
      </c>
      <c r="J2453" s="4">
        <v>1488750490</v>
      </c>
      <c r="K2453" s="13">
        <f t="shared" si="191"/>
        <v>42799.741782407415</v>
      </c>
      <c r="L2453" s="4">
        <v>1487022490</v>
      </c>
      <c r="M2453" s="13">
        <f t="shared" si="192"/>
        <v>42779.741782407415</v>
      </c>
      <c r="N2453" s="4" t="b">
        <v>0</v>
      </c>
      <c r="O2453" s="4">
        <v>186</v>
      </c>
      <c r="P2453" s="4" t="b">
        <v>1</v>
      </c>
      <c r="Q2453" s="4" t="s">
        <v>8298</v>
      </c>
      <c r="R2453" s="17">
        <f>E2453/D2453*100</f>
        <v>115.45</v>
      </c>
      <c r="S2453">
        <f>AVERAGEIF(O:O,O2453,E:E)</f>
        <v>17228.833333333332</v>
      </c>
      <c r="T2453" t="str">
        <f t="shared" si="193"/>
        <v>food</v>
      </c>
      <c r="U2453" t="str">
        <f t="shared" si="194"/>
        <v>small batch</v>
      </c>
    </row>
    <row r="2454" spans="1:21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tr">
        <f t="shared" si="190"/>
        <v>successful</v>
      </c>
      <c r="G2454" s="4" t="s">
        <v>8219</v>
      </c>
      <c r="H2454" s="4" t="s">
        <v>8224</v>
      </c>
      <c r="I2454" s="4" t="s">
        <v>8246</v>
      </c>
      <c r="J2454" s="4">
        <v>1451430000</v>
      </c>
      <c r="K2454" s="13">
        <f t="shared" si="191"/>
        <v>42367.791666666664</v>
      </c>
      <c r="L2454" s="4">
        <v>1448914500</v>
      </c>
      <c r="M2454" s="13">
        <f t="shared" si="192"/>
        <v>42338.677083333336</v>
      </c>
      <c r="N2454" s="4" t="b">
        <v>0</v>
      </c>
      <c r="O2454" s="4">
        <v>15</v>
      </c>
      <c r="P2454" s="4" t="b">
        <v>1</v>
      </c>
      <c r="Q2454" s="4" t="s">
        <v>8298</v>
      </c>
      <c r="R2454" s="17">
        <f>E2454/D2454*100</f>
        <v>133.5</v>
      </c>
      <c r="S2454">
        <f>AVERAGEIF(O:O,O2454,E:E)</f>
        <v>2424.782608695652</v>
      </c>
      <c r="T2454" t="str">
        <f t="shared" si="193"/>
        <v>food</v>
      </c>
      <c r="U2454" t="str">
        <f t="shared" si="194"/>
        <v>small batch</v>
      </c>
    </row>
    <row r="2455" spans="1:21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tr">
        <f t="shared" si="190"/>
        <v>successful</v>
      </c>
      <c r="G2455" s="4" t="s">
        <v>8219</v>
      </c>
      <c r="H2455" s="4" t="s">
        <v>8224</v>
      </c>
      <c r="I2455" s="4" t="s">
        <v>8246</v>
      </c>
      <c r="J2455" s="4">
        <v>1486053409</v>
      </c>
      <c r="K2455" s="13">
        <f t="shared" si="191"/>
        <v>42768.525567129633</v>
      </c>
      <c r="L2455" s="4">
        <v>1483461409</v>
      </c>
      <c r="M2455" s="13">
        <f t="shared" si="192"/>
        <v>42738.525567129633</v>
      </c>
      <c r="N2455" s="4" t="b">
        <v>0</v>
      </c>
      <c r="O2455" s="4">
        <v>67</v>
      </c>
      <c r="P2455" s="4" t="b">
        <v>1</v>
      </c>
      <c r="Q2455" s="4" t="s">
        <v>8298</v>
      </c>
      <c r="R2455" s="17">
        <f>E2455/D2455*100</f>
        <v>154.69999999999999</v>
      </c>
      <c r="S2455">
        <f>AVERAGEIF(O:O,O2455,E:E)</f>
        <v>6906.636363636364</v>
      </c>
      <c r="T2455" t="str">
        <f t="shared" si="193"/>
        <v>food</v>
      </c>
      <c r="U2455" t="str">
        <f t="shared" si="194"/>
        <v>small batch</v>
      </c>
    </row>
    <row r="2456" spans="1:21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tr">
        <f t="shared" si="190"/>
        <v>successful</v>
      </c>
      <c r="G2456" s="4" t="s">
        <v>8219</v>
      </c>
      <c r="H2456" s="4" t="s">
        <v>8224</v>
      </c>
      <c r="I2456" s="4" t="s">
        <v>8246</v>
      </c>
      <c r="J2456" s="4">
        <v>1489207808</v>
      </c>
      <c r="K2456" s="13">
        <f t="shared" si="191"/>
        <v>42805.034814814811</v>
      </c>
      <c r="L2456" s="4">
        <v>1486183808</v>
      </c>
      <c r="M2456" s="13">
        <f t="shared" si="192"/>
        <v>42770.034814814811</v>
      </c>
      <c r="N2456" s="4" t="b">
        <v>0</v>
      </c>
      <c r="O2456" s="4">
        <v>130</v>
      </c>
      <c r="P2456" s="4" t="b">
        <v>1</v>
      </c>
      <c r="Q2456" s="4" t="s">
        <v>8298</v>
      </c>
      <c r="R2456" s="17">
        <f>E2456/D2456*100</f>
        <v>100.84571428571429</v>
      </c>
      <c r="S2456">
        <f>AVERAGEIF(O:O,O2456,E:E)</f>
        <v>13897.104000000001</v>
      </c>
      <c r="T2456" t="str">
        <f t="shared" si="193"/>
        <v>food</v>
      </c>
      <c r="U2456" t="str">
        <f t="shared" si="194"/>
        <v>small batch</v>
      </c>
    </row>
    <row r="2457" spans="1:21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tr">
        <f t="shared" si="190"/>
        <v>successful</v>
      </c>
      <c r="G2457" s="4" t="s">
        <v>8219</v>
      </c>
      <c r="H2457" s="4" t="s">
        <v>8224</v>
      </c>
      <c r="I2457" s="4" t="s">
        <v>8246</v>
      </c>
      <c r="J2457" s="4">
        <v>1461177950</v>
      </c>
      <c r="K2457" s="13">
        <f t="shared" si="191"/>
        <v>42480.615162037044</v>
      </c>
      <c r="L2457" s="4">
        <v>1458758750</v>
      </c>
      <c r="M2457" s="13">
        <f t="shared" si="192"/>
        <v>42452.615162037044</v>
      </c>
      <c r="N2457" s="4" t="b">
        <v>0</v>
      </c>
      <c r="O2457" s="4">
        <v>16</v>
      </c>
      <c r="P2457" s="4" t="b">
        <v>1</v>
      </c>
      <c r="Q2457" s="4" t="s">
        <v>8298</v>
      </c>
      <c r="R2457" s="17">
        <f>E2457/D2457*100</f>
        <v>182</v>
      </c>
      <c r="S2457">
        <f>AVERAGEIF(O:O,O2457,E:E)</f>
        <v>1278.3540625000001</v>
      </c>
      <c r="T2457" t="str">
        <f t="shared" si="193"/>
        <v>food</v>
      </c>
      <c r="U2457" t="str">
        <f t="shared" si="194"/>
        <v>small batch</v>
      </c>
    </row>
    <row r="2458" spans="1:21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tr">
        <f t="shared" si="190"/>
        <v>successful</v>
      </c>
      <c r="G2458" s="4" t="s">
        <v>8219</v>
      </c>
      <c r="H2458" s="4" t="s">
        <v>8224</v>
      </c>
      <c r="I2458" s="4" t="s">
        <v>8246</v>
      </c>
      <c r="J2458" s="4">
        <v>1488063839</v>
      </c>
      <c r="K2458" s="13">
        <f t="shared" si="191"/>
        <v>42791.794432870374</v>
      </c>
      <c r="L2458" s="4">
        <v>1485471839</v>
      </c>
      <c r="M2458" s="13">
        <f t="shared" si="192"/>
        <v>42761.794432870374</v>
      </c>
      <c r="N2458" s="4" t="b">
        <v>0</v>
      </c>
      <c r="O2458" s="4">
        <v>67</v>
      </c>
      <c r="P2458" s="4" t="b">
        <v>1</v>
      </c>
      <c r="Q2458" s="4" t="s">
        <v>8298</v>
      </c>
      <c r="R2458" s="17">
        <f>E2458/D2458*100</f>
        <v>180.86666666666667</v>
      </c>
      <c r="S2458">
        <f>AVERAGEIF(O:O,O2458,E:E)</f>
        <v>6906.636363636364</v>
      </c>
      <c r="T2458" t="str">
        <f t="shared" si="193"/>
        <v>food</v>
      </c>
      <c r="U2458" t="str">
        <f t="shared" si="194"/>
        <v>small batch</v>
      </c>
    </row>
    <row r="2459" spans="1:21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tr">
        <f t="shared" si="190"/>
        <v>successful</v>
      </c>
      <c r="G2459" s="4" t="s">
        <v>8219</v>
      </c>
      <c r="H2459" s="4" t="s">
        <v>8224</v>
      </c>
      <c r="I2459" s="4" t="s">
        <v>8246</v>
      </c>
      <c r="J2459" s="4">
        <v>1458826056</v>
      </c>
      <c r="K2459" s="13">
        <f t="shared" si="191"/>
        <v>42453.394166666672</v>
      </c>
      <c r="L2459" s="4">
        <v>1456237656</v>
      </c>
      <c r="M2459" s="13">
        <f t="shared" si="192"/>
        <v>42423.435833333337</v>
      </c>
      <c r="N2459" s="4" t="b">
        <v>0</v>
      </c>
      <c r="O2459" s="4">
        <v>124</v>
      </c>
      <c r="P2459" s="4" t="b">
        <v>1</v>
      </c>
      <c r="Q2459" s="4" t="s">
        <v>8298</v>
      </c>
      <c r="R2459" s="17">
        <f>E2459/D2459*100</f>
        <v>102.30434782608695</v>
      </c>
      <c r="S2459">
        <f>AVERAGEIF(O:O,O2459,E:E)</f>
        <v>16531.53</v>
      </c>
      <c r="T2459" t="str">
        <f t="shared" si="193"/>
        <v>food</v>
      </c>
      <c r="U2459" t="str">
        <f t="shared" si="194"/>
        <v>small batch</v>
      </c>
    </row>
    <row r="2460" spans="1:21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tr">
        <f t="shared" si="190"/>
        <v>successful</v>
      </c>
      <c r="G2460" s="4" t="s">
        <v>8219</v>
      </c>
      <c r="H2460" s="4" t="s">
        <v>8224</v>
      </c>
      <c r="I2460" s="4" t="s">
        <v>8246</v>
      </c>
      <c r="J2460" s="4">
        <v>1465498800</v>
      </c>
      <c r="K2460" s="13">
        <f t="shared" si="191"/>
        <v>42530.625000000007</v>
      </c>
      <c r="L2460" s="4">
        <v>1462481718</v>
      </c>
      <c r="M2460" s="13">
        <f t="shared" si="192"/>
        <v>42495.705069444448</v>
      </c>
      <c r="N2460" s="4" t="b">
        <v>0</v>
      </c>
      <c r="O2460" s="4">
        <v>80</v>
      </c>
      <c r="P2460" s="4" t="b">
        <v>1</v>
      </c>
      <c r="Q2460" s="4" t="s">
        <v>8298</v>
      </c>
      <c r="R2460" s="17">
        <f>E2460/D2460*100</f>
        <v>110.17999999999999</v>
      </c>
      <c r="S2460">
        <f>AVERAGEIF(O:O,O2460,E:E)</f>
        <v>7609</v>
      </c>
      <c r="T2460" t="str">
        <f t="shared" si="193"/>
        <v>food</v>
      </c>
      <c r="U2460" t="str">
        <f t="shared" si="194"/>
        <v>small batch</v>
      </c>
    </row>
    <row r="2461" spans="1:21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tr">
        <f t="shared" si="190"/>
        <v>successful</v>
      </c>
      <c r="G2461" s="4" t="s">
        <v>8219</v>
      </c>
      <c r="H2461" s="4" t="s">
        <v>8224</v>
      </c>
      <c r="I2461" s="4" t="s">
        <v>8246</v>
      </c>
      <c r="J2461" s="4">
        <v>1458742685</v>
      </c>
      <c r="K2461" s="13">
        <f t="shared" si="191"/>
        <v>42452.429224537038</v>
      </c>
      <c r="L2461" s="4">
        <v>1454858285</v>
      </c>
      <c r="M2461" s="13">
        <f t="shared" si="192"/>
        <v>42407.470891203709</v>
      </c>
      <c r="N2461" s="4" t="b">
        <v>0</v>
      </c>
      <c r="O2461" s="4">
        <v>282</v>
      </c>
      <c r="P2461" s="4" t="b">
        <v>1</v>
      </c>
      <c r="Q2461" s="4" t="s">
        <v>8298</v>
      </c>
      <c r="R2461" s="17">
        <f>E2461/D2461*100</f>
        <v>102.25</v>
      </c>
      <c r="S2461">
        <f>AVERAGEIF(O:O,O2461,E:E)</f>
        <v>30675</v>
      </c>
      <c r="T2461" t="str">
        <f t="shared" si="193"/>
        <v>food</v>
      </c>
      <c r="U2461" t="str">
        <f t="shared" si="194"/>
        <v>small batch</v>
      </c>
    </row>
    <row r="2462" spans="1:21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tr">
        <f t="shared" si="190"/>
        <v>successful</v>
      </c>
      <c r="G2462" s="4" t="s">
        <v>8219</v>
      </c>
      <c r="H2462" s="4" t="s">
        <v>8224</v>
      </c>
      <c r="I2462" s="4" t="s">
        <v>8246</v>
      </c>
      <c r="J2462" s="4">
        <v>1483417020</v>
      </c>
      <c r="K2462" s="13">
        <f t="shared" si="191"/>
        <v>42738.011805555558</v>
      </c>
      <c r="L2462" s="4">
        <v>1480480167</v>
      </c>
      <c r="M2462" s="13">
        <f t="shared" si="192"/>
        <v>42704.020451388897</v>
      </c>
      <c r="N2462" s="4" t="b">
        <v>0</v>
      </c>
      <c r="O2462" s="4">
        <v>68</v>
      </c>
      <c r="P2462" s="4" t="b">
        <v>1</v>
      </c>
      <c r="Q2462" s="4" t="s">
        <v>8298</v>
      </c>
      <c r="R2462" s="17">
        <f>E2462/D2462*100</f>
        <v>100.78823529411764</v>
      </c>
      <c r="S2462">
        <f>AVERAGEIF(O:O,O2462,E:E)</f>
        <v>4475.4349999999995</v>
      </c>
      <c r="T2462" t="str">
        <f t="shared" si="193"/>
        <v>food</v>
      </c>
      <c r="U2462" t="str">
        <f t="shared" si="194"/>
        <v>small batch</v>
      </c>
    </row>
    <row r="2463" spans="1:21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tr">
        <f t="shared" si="190"/>
        <v>successful</v>
      </c>
      <c r="G2463" s="4" t="s">
        <v>8219</v>
      </c>
      <c r="H2463" s="4" t="s">
        <v>8224</v>
      </c>
      <c r="I2463" s="4" t="s">
        <v>8246</v>
      </c>
      <c r="J2463" s="4">
        <v>1317438000</v>
      </c>
      <c r="K2463" s="13">
        <f t="shared" si="191"/>
        <v>40816.958333333336</v>
      </c>
      <c r="L2463" s="4">
        <v>1314577097</v>
      </c>
      <c r="M2463" s="13">
        <f t="shared" si="192"/>
        <v>40783.846030092594</v>
      </c>
      <c r="N2463" s="4" t="b">
        <v>0</v>
      </c>
      <c r="O2463" s="4">
        <v>86</v>
      </c>
      <c r="P2463" s="4" t="b">
        <v>1</v>
      </c>
      <c r="Q2463" s="4" t="s">
        <v>8279</v>
      </c>
      <c r="R2463" s="17">
        <f>E2463/D2463*100</f>
        <v>103.8</v>
      </c>
      <c r="S2463">
        <f>AVERAGEIF(O:O,O2463,E:E)</f>
        <v>7921.625</v>
      </c>
      <c r="T2463" t="str">
        <f t="shared" si="193"/>
        <v>music</v>
      </c>
      <c r="U2463" t="str">
        <f t="shared" si="194"/>
        <v>indie rock</v>
      </c>
    </row>
    <row r="2464" spans="1:21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tr">
        <f t="shared" si="190"/>
        <v>successful</v>
      </c>
      <c r="G2464" s="4" t="s">
        <v>8219</v>
      </c>
      <c r="H2464" s="4" t="s">
        <v>8224</v>
      </c>
      <c r="I2464" s="4" t="s">
        <v>8246</v>
      </c>
      <c r="J2464" s="4">
        <v>1342672096</v>
      </c>
      <c r="K2464" s="13">
        <f t="shared" si="191"/>
        <v>41109.019629629634</v>
      </c>
      <c r="L2464" s="4">
        <v>1340944096</v>
      </c>
      <c r="M2464" s="13">
        <f t="shared" si="192"/>
        <v>41089.019629629634</v>
      </c>
      <c r="N2464" s="4" t="b">
        <v>0</v>
      </c>
      <c r="O2464" s="4">
        <v>115</v>
      </c>
      <c r="P2464" s="4" t="b">
        <v>1</v>
      </c>
      <c r="Q2464" s="4" t="s">
        <v>8279</v>
      </c>
      <c r="R2464" s="17">
        <f>E2464/D2464*100</f>
        <v>110.70833333333334</v>
      </c>
      <c r="S2464">
        <f>AVERAGEIF(O:O,O2464,E:E)</f>
        <v>9626.2959999999985</v>
      </c>
      <c r="T2464" t="str">
        <f t="shared" si="193"/>
        <v>music</v>
      </c>
      <c r="U2464" t="str">
        <f t="shared" si="194"/>
        <v>indie rock</v>
      </c>
    </row>
    <row r="2465" spans="1:21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tr">
        <f t="shared" si="190"/>
        <v>successful</v>
      </c>
      <c r="G2465" s="4" t="s">
        <v>8219</v>
      </c>
      <c r="H2465" s="4" t="s">
        <v>8224</v>
      </c>
      <c r="I2465" s="4" t="s">
        <v>8246</v>
      </c>
      <c r="J2465" s="4">
        <v>1366138800</v>
      </c>
      <c r="K2465" s="13">
        <f t="shared" si="191"/>
        <v>41380.625</v>
      </c>
      <c r="L2465" s="4">
        <v>1362710425</v>
      </c>
      <c r="M2465" s="13">
        <f t="shared" si="192"/>
        <v>41340.944733796299</v>
      </c>
      <c r="N2465" s="4" t="b">
        <v>0</v>
      </c>
      <c r="O2465" s="4">
        <v>75</v>
      </c>
      <c r="P2465" s="4" t="b">
        <v>1</v>
      </c>
      <c r="Q2465" s="4" t="s">
        <v>8279</v>
      </c>
      <c r="R2465" s="17">
        <f>E2465/D2465*100</f>
        <v>116.25000000000001</v>
      </c>
      <c r="S2465">
        <f>AVERAGEIF(O:O,O2465,E:E)</f>
        <v>6039.7753846153846</v>
      </c>
      <c r="T2465" t="str">
        <f t="shared" si="193"/>
        <v>music</v>
      </c>
      <c r="U2465" t="str">
        <f t="shared" si="194"/>
        <v>indie rock</v>
      </c>
    </row>
    <row r="2466" spans="1:21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tr">
        <f t="shared" si="190"/>
        <v>successful</v>
      </c>
      <c r="G2466" s="4" t="s">
        <v>8219</v>
      </c>
      <c r="H2466" s="4" t="s">
        <v>8229</v>
      </c>
      <c r="I2466" s="4" t="s">
        <v>8251</v>
      </c>
      <c r="J2466" s="4">
        <v>1443641340</v>
      </c>
      <c r="K2466" s="13">
        <f t="shared" si="191"/>
        <v>42277.645138888889</v>
      </c>
      <c r="L2466" s="4">
        <v>1441143397</v>
      </c>
      <c r="M2466" s="13">
        <f t="shared" si="192"/>
        <v>42248.733761574076</v>
      </c>
      <c r="N2466" s="4" t="b">
        <v>0</v>
      </c>
      <c r="O2466" s="4">
        <v>43</v>
      </c>
      <c r="P2466" s="4" t="b">
        <v>1</v>
      </c>
      <c r="Q2466" s="4" t="s">
        <v>8279</v>
      </c>
      <c r="R2466" s="17">
        <f>E2466/D2466*100</f>
        <v>111.1</v>
      </c>
      <c r="S2466">
        <f>AVERAGEIF(O:O,O2466,E:E)</f>
        <v>5251.2666666666664</v>
      </c>
      <c r="T2466" t="str">
        <f t="shared" si="193"/>
        <v>music</v>
      </c>
      <c r="U2466" t="str">
        <f t="shared" si="194"/>
        <v>indie rock</v>
      </c>
    </row>
    <row r="2467" spans="1:21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tr">
        <f t="shared" si="190"/>
        <v>successful</v>
      </c>
      <c r="G2467" s="4" t="s">
        <v>8219</v>
      </c>
      <c r="H2467" s="4" t="s">
        <v>8224</v>
      </c>
      <c r="I2467" s="4" t="s">
        <v>8246</v>
      </c>
      <c r="J2467" s="4">
        <v>1348420548</v>
      </c>
      <c r="K2467" s="13">
        <f t="shared" si="191"/>
        <v>41175.55263888889</v>
      </c>
      <c r="L2467" s="4">
        <v>1345828548</v>
      </c>
      <c r="M2467" s="13">
        <f t="shared" si="192"/>
        <v>41145.55263888889</v>
      </c>
      <c r="N2467" s="4" t="b">
        <v>0</v>
      </c>
      <c r="O2467" s="4">
        <v>48</v>
      </c>
      <c r="P2467" s="4" t="b">
        <v>1</v>
      </c>
      <c r="Q2467" s="4" t="s">
        <v>8279</v>
      </c>
      <c r="R2467" s="17">
        <f>E2467/D2467*100</f>
        <v>180.14285714285714</v>
      </c>
      <c r="S2467">
        <f>AVERAGEIF(O:O,O2467,E:E)</f>
        <v>6681.7362499999999</v>
      </c>
      <c r="T2467" t="str">
        <f t="shared" si="193"/>
        <v>music</v>
      </c>
      <c r="U2467" t="str">
        <f t="shared" si="194"/>
        <v>indie rock</v>
      </c>
    </row>
    <row r="2468" spans="1:21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tr">
        <f t="shared" si="190"/>
        <v>successful</v>
      </c>
      <c r="G2468" s="4" t="s">
        <v>8219</v>
      </c>
      <c r="H2468" s="4" t="s">
        <v>8224</v>
      </c>
      <c r="I2468" s="4" t="s">
        <v>8246</v>
      </c>
      <c r="J2468" s="4">
        <v>1368066453</v>
      </c>
      <c r="K2468" s="13">
        <f t="shared" si="191"/>
        <v>41402.935798611114</v>
      </c>
      <c r="L2468" s="4">
        <v>1365474453</v>
      </c>
      <c r="M2468" s="13">
        <f t="shared" si="192"/>
        <v>41372.935798611114</v>
      </c>
      <c r="N2468" s="4" t="b">
        <v>0</v>
      </c>
      <c r="O2468" s="4">
        <v>52</v>
      </c>
      <c r="P2468" s="4" t="b">
        <v>1</v>
      </c>
      <c r="Q2468" s="4" t="s">
        <v>8279</v>
      </c>
      <c r="R2468" s="17">
        <f>E2468/D2468*100</f>
        <v>100</v>
      </c>
      <c r="S2468">
        <f>AVERAGEIF(O:O,O2468,E:E)</f>
        <v>4562.0091666666667</v>
      </c>
      <c r="T2468" t="str">
        <f t="shared" si="193"/>
        <v>music</v>
      </c>
      <c r="U2468" t="str">
        <f t="shared" si="194"/>
        <v>indie rock</v>
      </c>
    </row>
    <row r="2469" spans="1:21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tr">
        <f t="shared" si="190"/>
        <v>successful</v>
      </c>
      <c r="G2469" s="4" t="s">
        <v>8219</v>
      </c>
      <c r="H2469" s="4" t="s">
        <v>8224</v>
      </c>
      <c r="I2469" s="4" t="s">
        <v>8246</v>
      </c>
      <c r="J2469" s="4">
        <v>1336669200</v>
      </c>
      <c r="K2469" s="13">
        <f t="shared" si="191"/>
        <v>41039.541666666672</v>
      </c>
      <c r="L2469" s="4">
        <v>1335473931</v>
      </c>
      <c r="M2469" s="13">
        <f t="shared" si="192"/>
        <v>41025.707534722227</v>
      </c>
      <c r="N2469" s="4" t="b">
        <v>0</v>
      </c>
      <c r="O2469" s="4">
        <v>43</v>
      </c>
      <c r="P2469" s="4" t="b">
        <v>1</v>
      </c>
      <c r="Q2469" s="4" t="s">
        <v>8279</v>
      </c>
      <c r="R2469" s="17">
        <f>E2469/D2469*100</f>
        <v>118.5</v>
      </c>
      <c r="S2469">
        <f>AVERAGEIF(O:O,O2469,E:E)</f>
        <v>5251.2666666666664</v>
      </c>
      <c r="T2469" t="str">
        <f t="shared" si="193"/>
        <v>music</v>
      </c>
      <c r="U2469" t="str">
        <f t="shared" si="194"/>
        <v>indie rock</v>
      </c>
    </row>
    <row r="2470" spans="1:21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tr">
        <f t="shared" si="190"/>
        <v>successful</v>
      </c>
      <c r="G2470" s="4" t="s">
        <v>8219</v>
      </c>
      <c r="H2470" s="4" t="s">
        <v>8224</v>
      </c>
      <c r="I2470" s="4" t="s">
        <v>8246</v>
      </c>
      <c r="J2470" s="4">
        <v>1351400400</v>
      </c>
      <c r="K2470" s="13">
        <f t="shared" si="191"/>
        <v>41210.041666666672</v>
      </c>
      <c r="L2470" s="4">
        <v>1348285321</v>
      </c>
      <c r="M2470" s="13">
        <f t="shared" si="192"/>
        <v>41173.987511574072</v>
      </c>
      <c r="N2470" s="4" t="b">
        <v>0</v>
      </c>
      <c r="O2470" s="4">
        <v>58</v>
      </c>
      <c r="P2470" s="4" t="b">
        <v>1</v>
      </c>
      <c r="Q2470" s="4" t="s">
        <v>8279</v>
      </c>
      <c r="R2470" s="17">
        <f>E2470/D2470*100</f>
        <v>107.21700000000001</v>
      </c>
      <c r="S2470">
        <f>AVERAGEIF(O:O,O2470,E:E)</f>
        <v>5705.3728571428574</v>
      </c>
      <c r="T2470" t="str">
        <f t="shared" si="193"/>
        <v>music</v>
      </c>
      <c r="U2470" t="str">
        <f t="shared" si="194"/>
        <v>indie rock</v>
      </c>
    </row>
    <row r="2471" spans="1:21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tr">
        <f t="shared" si="190"/>
        <v>successful</v>
      </c>
      <c r="G2471" s="4" t="s">
        <v>8219</v>
      </c>
      <c r="H2471" s="4" t="s">
        <v>8224</v>
      </c>
      <c r="I2471" s="4" t="s">
        <v>8246</v>
      </c>
      <c r="J2471" s="4">
        <v>1297160329</v>
      </c>
      <c r="K2471" s="13">
        <f t="shared" si="191"/>
        <v>40582.263067129628</v>
      </c>
      <c r="L2471" s="4">
        <v>1295000329</v>
      </c>
      <c r="M2471" s="13">
        <f t="shared" si="192"/>
        <v>40557.263067129628</v>
      </c>
      <c r="N2471" s="4" t="b">
        <v>0</v>
      </c>
      <c r="O2471" s="4">
        <v>47</v>
      </c>
      <c r="P2471" s="4" t="b">
        <v>1</v>
      </c>
      <c r="Q2471" s="4" t="s">
        <v>8279</v>
      </c>
      <c r="R2471" s="17">
        <f>E2471/D2471*100</f>
        <v>113.66666666666667</v>
      </c>
      <c r="S2471">
        <f>AVERAGEIF(O:O,O2471,E:E)</f>
        <v>4347.336956521739</v>
      </c>
      <c r="T2471" t="str">
        <f t="shared" si="193"/>
        <v>music</v>
      </c>
      <c r="U2471" t="str">
        <f t="shared" si="194"/>
        <v>indie rock</v>
      </c>
    </row>
    <row r="2472" spans="1:21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tr">
        <f t="shared" si="190"/>
        <v>successful</v>
      </c>
      <c r="G2472" s="4" t="s">
        <v>8219</v>
      </c>
      <c r="H2472" s="4" t="s">
        <v>8224</v>
      </c>
      <c r="I2472" s="4" t="s">
        <v>8246</v>
      </c>
      <c r="J2472" s="4">
        <v>1337824055</v>
      </c>
      <c r="K2472" s="13">
        <f t="shared" si="191"/>
        <v>41052.908043981486</v>
      </c>
      <c r="L2472" s="4">
        <v>1335232055</v>
      </c>
      <c r="M2472" s="13">
        <f t="shared" si="192"/>
        <v>41022.908043981486</v>
      </c>
      <c r="N2472" s="4" t="b">
        <v>0</v>
      </c>
      <c r="O2472" s="4">
        <v>36</v>
      </c>
      <c r="P2472" s="4" t="b">
        <v>1</v>
      </c>
      <c r="Q2472" s="4" t="s">
        <v>8279</v>
      </c>
      <c r="R2472" s="17">
        <f>E2472/D2472*100</f>
        <v>103.16400000000002</v>
      </c>
      <c r="S2472">
        <f>AVERAGEIF(O:O,O2472,E:E)</f>
        <v>2893.0464999999999</v>
      </c>
      <c r="T2472" t="str">
        <f t="shared" si="193"/>
        <v>music</v>
      </c>
      <c r="U2472" t="str">
        <f t="shared" si="194"/>
        <v>indie rock</v>
      </c>
    </row>
    <row r="2473" spans="1:21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tr">
        <f t="shared" si="190"/>
        <v>successful</v>
      </c>
      <c r="G2473" s="4" t="s">
        <v>8219</v>
      </c>
      <c r="H2473" s="4" t="s">
        <v>8224</v>
      </c>
      <c r="I2473" s="4" t="s">
        <v>8246</v>
      </c>
      <c r="J2473" s="4">
        <v>1327535392</v>
      </c>
      <c r="K2473" s="13">
        <f t="shared" si="191"/>
        <v>40933.826296296298</v>
      </c>
      <c r="L2473" s="4">
        <v>1324079392</v>
      </c>
      <c r="M2473" s="13">
        <f t="shared" si="192"/>
        <v>40893.826296296298</v>
      </c>
      <c r="N2473" s="4" t="b">
        <v>0</v>
      </c>
      <c r="O2473" s="4">
        <v>17</v>
      </c>
      <c r="P2473" s="4" t="b">
        <v>1</v>
      </c>
      <c r="Q2473" s="4" t="s">
        <v>8279</v>
      </c>
      <c r="R2473" s="17">
        <f>E2473/D2473*100</f>
        <v>128</v>
      </c>
      <c r="S2473">
        <f>AVERAGEIF(O:O,O2473,E:E)</f>
        <v>1808.7556603773585</v>
      </c>
      <c r="T2473" t="str">
        <f t="shared" si="193"/>
        <v>music</v>
      </c>
      <c r="U2473" t="str">
        <f t="shared" si="194"/>
        <v>indie rock</v>
      </c>
    </row>
    <row r="2474" spans="1:21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tr">
        <f t="shared" si="190"/>
        <v>successful</v>
      </c>
      <c r="G2474" s="4" t="s">
        <v>8219</v>
      </c>
      <c r="H2474" s="4" t="s">
        <v>8224</v>
      </c>
      <c r="I2474" s="4" t="s">
        <v>8246</v>
      </c>
      <c r="J2474" s="4">
        <v>1283562180</v>
      </c>
      <c r="K2474" s="13">
        <f t="shared" si="191"/>
        <v>40424.877083333333</v>
      </c>
      <c r="L2474" s="4">
        <v>1277433980</v>
      </c>
      <c r="M2474" s="13">
        <f t="shared" si="192"/>
        <v>40353.948842592596</v>
      </c>
      <c r="N2474" s="4" t="b">
        <v>0</v>
      </c>
      <c r="O2474" s="4">
        <v>104</v>
      </c>
      <c r="P2474" s="4" t="b">
        <v>1</v>
      </c>
      <c r="Q2474" s="4" t="s">
        <v>8279</v>
      </c>
      <c r="R2474" s="17">
        <f>E2474/D2474*100</f>
        <v>135.76026666666667</v>
      </c>
      <c r="S2474">
        <f>AVERAGEIF(O:O,O2474,E:E)</f>
        <v>11106.835333333333</v>
      </c>
      <c r="T2474" t="str">
        <f t="shared" si="193"/>
        <v>music</v>
      </c>
      <c r="U2474" t="str">
        <f t="shared" si="194"/>
        <v>indie rock</v>
      </c>
    </row>
    <row r="2475" spans="1:21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tr">
        <f t="shared" si="190"/>
        <v>successful</v>
      </c>
      <c r="G2475" s="4" t="s">
        <v>8219</v>
      </c>
      <c r="H2475" s="4" t="s">
        <v>8224</v>
      </c>
      <c r="I2475" s="4" t="s">
        <v>8246</v>
      </c>
      <c r="J2475" s="4">
        <v>1352573869</v>
      </c>
      <c r="K2475" s="13">
        <f t="shared" si="191"/>
        <v>41223.623483796298</v>
      </c>
      <c r="L2475" s="4">
        <v>1349978269</v>
      </c>
      <c r="M2475" s="13">
        <f t="shared" si="192"/>
        <v>41193.581817129634</v>
      </c>
      <c r="N2475" s="4" t="b">
        <v>0</v>
      </c>
      <c r="O2475" s="4">
        <v>47</v>
      </c>
      <c r="P2475" s="4" t="b">
        <v>1</v>
      </c>
      <c r="Q2475" s="4" t="s">
        <v>8279</v>
      </c>
      <c r="R2475" s="17">
        <f>E2475/D2475*100</f>
        <v>100</v>
      </c>
      <c r="S2475">
        <f>AVERAGEIF(O:O,O2475,E:E)</f>
        <v>4347.336956521739</v>
      </c>
      <c r="T2475" t="str">
        <f t="shared" si="193"/>
        <v>music</v>
      </c>
      <c r="U2475" t="str">
        <f t="shared" si="194"/>
        <v>indie rock</v>
      </c>
    </row>
    <row r="2476" spans="1:21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tr">
        <f t="shared" si="190"/>
        <v>successful</v>
      </c>
      <c r="G2476" s="4" t="s">
        <v>8219</v>
      </c>
      <c r="H2476" s="4" t="s">
        <v>8224</v>
      </c>
      <c r="I2476" s="4" t="s">
        <v>8246</v>
      </c>
      <c r="J2476" s="4">
        <v>1286756176</v>
      </c>
      <c r="K2476" s="13">
        <f t="shared" si="191"/>
        <v>40461.844629629632</v>
      </c>
      <c r="L2476" s="4">
        <v>1282868176</v>
      </c>
      <c r="M2476" s="13">
        <f t="shared" si="192"/>
        <v>40416.844629629632</v>
      </c>
      <c r="N2476" s="4" t="b">
        <v>0</v>
      </c>
      <c r="O2476" s="4">
        <v>38</v>
      </c>
      <c r="P2476" s="4" t="b">
        <v>1</v>
      </c>
      <c r="Q2476" s="4" t="s">
        <v>8279</v>
      </c>
      <c r="R2476" s="17">
        <f>E2476/D2476*100</f>
        <v>100.00360000000002</v>
      </c>
      <c r="S2476">
        <f>AVERAGEIF(O:O,O2476,E:E)</f>
        <v>2935.7157894736843</v>
      </c>
      <c r="T2476" t="str">
        <f t="shared" si="193"/>
        <v>music</v>
      </c>
      <c r="U2476" t="str">
        <f t="shared" si="194"/>
        <v>indie rock</v>
      </c>
    </row>
    <row r="2477" spans="1:21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tr">
        <f t="shared" si="190"/>
        <v>successful</v>
      </c>
      <c r="G2477" s="4" t="s">
        <v>8219</v>
      </c>
      <c r="H2477" s="4" t="s">
        <v>8224</v>
      </c>
      <c r="I2477" s="4" t="s">
        <v>8246</v>
      </c>
      <c r="J2477" s="4">
        <v>1278799200</v>
      </c>
      <c r="K2477" s="13">
        <f t="shared" si="191"/>
        <v>40369.75</v>
      </c>
      <c r="L2477" s="4">
        <v>1273647255</v>
      </c>
      <c r="M2477" s="13">
        <f t="shared" si="192"/>
        <v>40310.12100694445</v>
      </c>
      <c r="N2477" s="4" t="b">
        <v>0</v>
      </c>
      <c r="O2477" s="4">
        <v>81</v>
      </c>
      <c r="P2477" s="4" t="b">
        <v>1</v>
      </c>
      <c r="Q2477" s="4" t="s">
        <v>8279</v>
      </c>
      <c r="R2477" s="17">
        <f>E2477/D2477*100</f>
        <v>104.71999999999998</v>
      </c>
      <c r="S2477">
        <f>AVERAGEIF(O:O,O2477,E:E)</f>
        <v>4602.4861538461537</v>
      </c>
      <c r="T2477" t="str">
        <f t="shared" si="193"/>
        <v>music</v>
      </c>
      <c r="U2477" t="str">
        <f t="shared" si="194"/>
        <v>indie rock</v>
      </c>
    </row>
    <row r="2478" spans="1:21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tr">
        <f t="shared" si="190"/>
        <v>successful</v>
      </c>
      <c r="G2478" s="4" t="s">
        <v>8219</v>
      </c>
      <c r="H2478" s="4" t="s">
        <v>8224</v>
      </c>
      <c r="I2478" s="4" t="s">
        <v>8246</v>
      </c>
      <c r="J2478" s="4">
        <v>1415004770</v>
      </c>
      <c r="K2478" s="13">
        <f t="shared" si="191"/>
        <v>41946.203356481485</v>
      </c>
      <c r="L2478" s="4">
        <v>1412149970</v>
      </c>
      <c r="M2478" s="13">
        <f t="shared" si="192"/>
        <v>41913.161689814813</v>
      </c>
      <c r="N2478" s="4" t="b">
        <v>0</v>
      </c>
      <c r="O2478" s="4">
        <v>55</v>
      </c>
      <c r="P2478" s="4" t="b">
        <v>1</v>
      </c>
      <c r="Q2478" s="4" t="s">
        <v>8279</v>
      </c>
      <c r="R2478" s="17">
        <f>E2478/D2478*100</f>
        <v>105.02249999999999</v>
      </c>
      <c r="S2478">
        <f>AVERAGEIF(O:O,O2478,E:E)</f>
        <v>4138.9825000000001</v>
      </c>
      <c r="T2478" t="str">
        <f t="shared" si="193"/>
        <v>music</v>
      </c>
      <c r="U2478" t="str">
        <f t="shared" si="194"/>
        <v>indie rock</v>
      </c>
    </row>
    <row r="2479" spans="1:21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tr">
        <f t="shared" si="190"/>
        <v>successful</v>
      </c>
      <c r="G2479" s="4" t="s">
        <v>8219</v>
      </c>
      <c r="H2479" s="4" t="s">
        <v>8224</v>
      </c>
      <c r="I2479" s="4" t="s">
        <v>8246</v>
      </c>
      <c r="J2479" s="4">
        <v>1344789345</v>
      </c>
      <c r="K2479" s="13">
        <f t="shared" si="191"/>
        <v>41133.524826388893</v>
      </c>
      <c r="L2479" s="4">
        <v>1340901345</v>
      </c>
      <c r="M2479" s="13">
        <f t="shared" si="192"/>
        <v>41088.524826388893</v>
      </c>
      <c r="N2479" s="4" t="b">
        <v>0</v>
      </c>
      <c r="O2479" s="4">
        <v>41</v>
      </c>
      <c r="P2479" s="4" t="b">
        <v>1</v>
      </c>
      <c r="Q2479" s="4" t="s">
        <v>8279</v>
      </c>
      <c r="R2479" s="17">
        <f>E2479/D2479*100</f>
        <v>171.33333333333334</v>
      </c>
      <c r="S2479">
        <f>AVERAGEIF(O:O,O2479,E:E)</f>
        <v>2792.8691304347826</v>
      </c>
      <c r="T2479" t="str">
        <f t="shared" si="193"/>
        <v>music</v>
      </c>
      <c r="U2479" t="str">
        <f t="shared" si="194"/>
        <v>indie rock</v>
      </c>
    </row>
    <row r="2480" spans="1:21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tr">
        <f t="shared" si="190"/>
        <v>successful</v>
      </c>
      <c r="G2480" s="4" t="s">
        <v>8219</v>
      </c>
      <c r="H2480" s="4" t="s">
        <v>8224</v>
      </c>
      <c r="I2480" s="4" t="s">
        <v>8246</v>
      </c>
      <c r="J2480" s="4">
        <v>1358117313</v>
      </c>
      <c r="K2480" s="13">
        <f t="shared" si="191"/>
        <v>41287.783715277779</v>
      </c>
      <c r="L2480" s="4">
        <v>1355525313</v>
      </c>
      <c r="M2480" s="13">
        <f t="shared" si="192"/>
        <v>41257.783715277779</v>
      </c>
      <c r="N2480" s="4" t="b">
        <v>0</v>
      </c>
      <c r="O2480" s="4">
        <v>79</v>
      </c>
      <c r="P2480" s="4" t="b">
        <v>1</v>
      </c>
      <c r="Q2480" s="4" t="s">
        <v>8279</v>
      </c>
      <c r="R2480" s="17">
        <f>E2480/D2480*100</f>
        <v>127.49999999999999</v>
      </c>
      <c r="S2480">
        <f>AVERAGEIF(O:O,O2480,E:E)</f>
        <v>5590.7553846153851</v>
      </c>
      <c r="T2480" t="str">
        <f t="shared" si="193"/>
        <v>music</v>
      </c>
      <c r="U2480" t="str">
        <f t="shared" si="194"/>
        <v>indie rock</v>
      </c>
    </row>
    <row r="2481" spans="1:21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tr">
        <f t="shared" si="190"/>
        <v>successful</v>
      </c>
      <c r="G2481" s="4" t="s">
        <v>8219</v>
      </c>
      <c r="H2481" s="4" t="s">
        <v>8224</v>
      </c>
      <c r="I2481" s="4" t="s">
        <v>8246</v>
      </c>
      <c r="J2481" s="4">
        <v>1343440800</v>
      </c>
      <c r="K2481" s="13">
        <f t="shared" si="191"/>
        <v>41117.916666666672</v>
      </c>
      <c r="L2481" s="4">
        <v>1342545994</v>
      </c>
      <c r="M2481" s="13">
        <f t="shared" si="192"/>
        <v>41107.560115740744</v>
      </c>
      <c r="N2481" s="4" t="b">
        <v>0</v>
      </c>
      <c r="O2481" s="4">
        <v>16</v>
      </c>
      <c r="P2481" s="4" t="b">
        <v>1</v>
      </c>
      <c r="Q2481" s="4" t="s">
        <v>8279</v>
      </c>
      <c r="R2481" s="17">
        <f>E2481/D2481*100</f>
        <v>133.44333333333333</v>
      </c>
      <c r="S2481">
        <f>AVERAGEIF(O:O,O2481,E:E)</f>
        <v>1278.3540625000001</v>
      </c>
      <c r="T2481" t="str">
        <f t="shared" si="193"/>
        <v>music</v>
      </c>
      <c r="U2481" t="str">
        <f t="shared" si="194"/>
        <v>indie rock</v>
      </c>
    </row>
    <row r="2482" spans="1:21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tr">
        <f t="shared" si="190"/>
        <v>successful</v>
      </c>
      <c r="G2482" s="4" t="s">
        <v>8219</v>
      </c>
      <c r="H2482" s="4" t="s">
        <v>8224</v>
      </c>
      <c r="I2482" s="4" t="s">
        <v>8246</v>
      </c>
      <c r="J2482" s="4">
        <v>1444516084</v>
      </c>
      <c r="K2482" s="13">
        <f t="shared" si="191"/>
        <v>42287.769490740742</v>
      </c>
      <c r="L2482" s="4">
        <v>1439332084</v>
      </c>
      <c r="M2482" s="13">
        <f t="shared" si="192"/>
        <v>42227.769490740742</v>
      </c>
      <c r="N2482" s="4" t="b">
        <v>0</v>
      </c>
      <c r="O2482" s="4">
        <v>8</v>
      </c>
      <c r="P2482" s="4" t="b">
        <v>1</v>
      </c>
      <c r="Q2482" s="4" t="s">
        <v>8279</v>
      </c>
      <c r="R2482" s="17">
        <f>E2482/D2482*100</f>
        <v>100</v>
      </c>
      <c r="S2482">
        <f>AVERAGEIF(O:O,O2482,E:E)</f>
        <v>570.671875</v>
      </c>
      <c r="T2482" t="str">
        <f t="shared" si="193"/>
        <v>music</v>
      </c>
      <c r="U2482" t="str">
        <f t="shared" si="194"/>
        <v>indie rock</v>
      </c>
    </row>
    <row r="2483" spans="1:21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tr">
        <f t="shared" si="190"/>
        <v>successful</v>
      </c>
      <c r="G2483" s="4" t="s">
        <v>8219</v>
      </c>
      <c r="H2483" s="4" t="s">
        <v>8224</v>
      </c>
      <c r="I2483" s="4" t="s">
        <v>8246</v>
      </c>
      <c r="J2483" s="4">
        <v>1335799808</v>
      </c>
      <c r="K2483" s="13">
        <f t="shared" si="191"/>
        <v>41029.479259259264</v>
      </c>
      <c r="L2483" s="4">
        <v>1333207808</v>
      </c>
      <c r="M2483" s="13">
        <f t="shared" si="192"/>
        <v>40999.479259259264</v>
      </c>
      <c r="N2483" s="4" t="b">
        <v>0</v>
      </c>
      <c r="O2483" s="4">
        <v>95</v>
      </c>
      <c r="P2483" s="4" t="b">
        <v>1</v>
      </c>
      <c r="Q2483" s="4" t="s">
        <v>8279</v>
      </c>
      <c r="R2483" s="17">
        <f>E2483/D2483*100</f>
        <v>112.91099999999999</v>
      </c>
      <c r="S2483">
        <f>AVERAGEIF(O:O,O2483,E:E)</f>
        <v>10819.427777777779</v>
      </c>
      <c r="T2483" t="str">
        <f t="shared" si="193"/>
        <v>music</v>
      </c>
      <c r="U2483" t="str">
        <f t="shared" si="194"/>
        <v>indie rock</v>
      </c>
    </row>
    <row r="2484" spans="1:21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tr">
        <f t="shared" si="190"/>
        <v>successful</v>
      </c>
      <c r="G2484" s="4" t="s">
        <v>8219</v>
      </c>
      <c r="H2484" s="4" t="s">
        <v>8224</v>
      </c>
      <c r="I2484" s="4" t="s">
        <v>8246</v>
      </c>
      <c r="J2484" s="4">
        <v>1312224383</v>
      </c>
      <c r="K2484" s="13">
        <f t="shared" si="191"/>
        <v>40756.615543981483</v>
      </c>
      <c r="L2484" s="4">
        <v>1308336383</v>
      </c>
      <c r="M2484" s="13">
        <f t="shared" si="192"/>
        <v>40711.615543981483</v>
      </c>
      <c r="N2484" s="4" t="b">
        <v>0</v>
      </c>
      <c r="O2484" s="4">
        <v>25</v>
      </c>
      <c r="P2484" s="4" t="b">
        <v>1</v>
      </c>
      <c r="Q2484" s="4" t="s">
        <v>8279</v>
      </c>
      <c r="R2484" s="17">
        <f>E2484/D2484*100</f>
        <v>100.1</v>
      </c>
      <c r="S2484">
        <f>AVERAGEIF(O:O,O2484,E:E)</f>
        <v>1634.83275</v>
      </c>
      <c r="T2484" t="str">
        <f t="shared" si="193"/>
        <v>music</v>
      </c>
      <c r="U2484" t="str">
        <f t="shared" si="194"/>
        <v>indie rock</v>
      </c>
    </row>
    <row r="2485" spans="1:21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tr">
        <f t="shared" si="190"/>
        <v>successful</v>
      </c>
      <c r="G2485" s="4" t="s">
        <v>8219</v>
      </c>
      <c r="H2485" s="4" t="s">
        <v>8224</v>
      </c>
      <c r="I2485" s="4" t="s">
        <v>8246</v>
      </c>
      <c r="J2485" s="4">
        <v>1335891603</v>
      </c>
      <c r="K2485" s="13">
        <f t="shared" si="191"/>
        <v>41030.541701388895</v>
      </c>
      <c r="L2485" s="4">
        <v>1330711203</v>
      </c>
      <c r="M2485" s="13">
        <f t="shared" si="192"/>
        <v>40970.583368055559</v>
      </c>
      <c r="N2485" s="4" t="b">
        <v>0</v>
      </c>
      <c r="O2485" s="4">
        <v>19</v>
      </c>
      <c r="P2485" s="4" t="b">
        <v>1</v>
      </c>
      <c r="Q2485" s="4" t="s">
        <v>8279</v>
      </c>
      <c r="R2485" s="17">
        <f>E2485/D2485*100</f>
        <v>113.72727272727272</v>
      </c>
      <c r="S2485">
        <f>AVERAGEIF(O:O,O2485,E:E)</f>
        <v>2005.9729729729729</v>
      </c>
      <c r="T2485" t="str">
        <f t="shared" si="193"/>
        <v>music</v>
      </c>
      <c r="U2485" t="str">
        <f t="shared" si="194"/>
        <v>indie rock</v>
      </c>
    </row>
    <row r="2486" spans="1:21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tr">
        <f t="shared" si="190"/>
        <v>successful</v>
      </c>
      <c r="G2486" s="4" t="s">
        <v>8219</v>
      </c>
      <c r="H2486" s="4" t="s">
        <v>8224</v>
      </c>
      <c r="I2486" s="4" t="s">
        <v>8246</v>
      </c>
      <c r="J2486" s="4">
        <v>1316124003</v>
      </c>
      <c r="K2486" s="13">
        <f t="shared" si="191"/>
        <v>40801.750034722223</v>
      </c>
      <c r="L2486" s="4">
        <v>1313532003</v>
      </c>
      <c r="M2486" s="13">
        <f t="shared" si="192"/>
        <v>40771.750034722223</v>
      </c>
      <c r="N2486" s="4" t="b">
        <v>0</v>
      </c>
      <c r="O2486" s="4">
        <v>90</v>
      </c>
      <c r="P2486" s="4" t="b">
        <v>1</v>
      </c>
      <c r="Q2486" s="4" t="s">
        <v>8279</v>
      </c>
      <c r="R2486" s="17">
        <f>E2486/D2486*100</f>
        <v>119.31742857142855</v>
      </c>
      <c r="S2486">
        <f>AVERAGEIF(O:O,O2486,E:E)</f>
        <v>6285.2591666666667</v>
      </c>
      <c r="T2486" t="str">
        <f t="shared" si="193"/>
        <v>music</v>
      </c>
      <c r="U2486" t="str">
        <f t="shared" si="194"/>
        <v>indie rock</v>
      </c>
    </row>
    <row r="2487" spans="1:21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tr">
        <f t="shared" si="190"/>
        <v>successful</v>
      </c>
      <c r="G2487" s="4" t="s">
        <v>8219</v>
      </c>
      <c r="H2487" s="4" t="s">
        <v>8224</v>
      </c>
      <c r="I2487" s="4" t="s">
        <v>8246</v>
      </c>
      <c r="J2487" s="4">
        <v>1318463879</v>
      </c>
      <c r="K2487" s="13">
        <f t="shared" si="191"/>
        <v>40828.831932870373</v>
      </c>
      <c r="L2487" s="4">
        <v>1315439879</v>
      </c>
      <c r="M2487" s="13">
        <f t="shared" si="192"/>
        <v>40793.831932870373</v>
      </c>
      <c r="N2487" s="4" t="b">
        <v>0</v>
      </c>
      <c r="O2487" s="4">
        <v>41</v>
      </c>
      <c r="P2487" s="4" t="b">
        <v>1</v>
      </c>
      <c r="Q2487" s="4" t="s">
        <v>8279</v>
      </c>
      <c r="R2487" s="17">
        <f>E2487/D2487*100</f>
        <v>103.25</v>
      </c>
      <c r="S2487">
        <f>AVERAGEIF(O:O,O2487,E:E)</f>
        <v>2792.8691304347826</v>
      </c>
      <c r="T2487" t="str">
        <f t="shared" si="193"/>
        <v>music</v>
      </c>
      <c r="U2487" t="str">
        <f t="shared" si="194"/>
        <v>indie rock</v>
      </c>
    </row>
    <row r="2488" spans="1:21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tr">
        <f t="shared" si="190"/>
        <v>successful</v>
      </c>
      <c r="G2488" s="4" t="s">
        <v>8219</v>
      </c>
      <c r="H2488" s="4" t="s">
        <v>8224</v>
      </c>
      <c r="I2488" s="4" t="s">
        <v>8246</v>
      </c>
      <c r="J2488" s="4">
        <v>1335113976</v>
      </c>
      <c r="K2488" s="13">
        <f t="shared" si="191"/>
        <v>41021.541388888894</v>
      </c>
      <c r="L2488" s="4">
        <v>1332521976</v>
      </c>
      <c r="M2488" s="13">
        <f t="shared" si="192"/>
        <v>40991.541388888894</v>
      </c>
      <c r="N2488" s="4" t="b">
        <v>0</v>
      </c>
      <c r="O2488" s="4">
        <v>30</v>
      </c>
      <c r="P2488" s="4" t="b">
        <v>1</v>
      </c>
      <c r="Q2488" s="4" t="s">
        <v>8279</v>
      </c>
      <c r="R2488" s="17">
        <f>E2488/D2488*100</f>
        <v>265.66666666666669</v>
      </c>
      <c r="S2488">
        <f>AVERAGEIF(O:O,O2488,E:E)</f>
        <v>2533.3331250000001</v>
      </c>
      <c r="T2488" t="str">
        <f t="shared" si="193"/>
        <v>music</v>
      </c>
      <c r="U2488" t="str">
        <f t="shared" si="194"/>
        <v>indie rock</v>
      </c>
    </row>
    <row r="2489" spans="1:21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tr">
        <f t="shared" si="190"/>
        <v>successful</v>
      </c>
      <c r="G2489" s="4" t="s">
        <v>8219</v>
      </c>
      <c r="H2489" s="4" t="s">
        <v>8224</v>
      </c>
      <c r="I2489" s="4" t="s">
        <v>8246</v>
      </c>
      <c r="J2489" s="4">
        <v>1338083997</v>
      </c>
      <c r="K2489" s="13">
        <f t="shared" si="191"/>
        <v>41055.916631944448</v>
      </c>
      <c r="L2489" s="4">
        <v>1335491997</v>
      </c>
      <c r="M2489" s="13">
        <f t="shared" si="192"/>
        <v>41025.916631944448</v>
      </c>
      <c r="N2489" s="4" t="b">
        <v>0</v>
      </c>
      <c r="O2489" s="4">
        <v>38</v>
      </c>
      <c r="P2489" s="4" t="b">
        <v>1</v>
      </c>
      <c r="Q2489" s="4" t="s">
        <v>8279</v>
      </c>
      <c r="R2489" s="17">
        <f>E2489/D2489*100</f>
        <v>100.05066666666667</v>
      </c>
      <c r="S2489">
        <f>AVERAGEIF(O:O,O2489,E:E)</f>
        <v>2935.7157894736843</v>
      </c>
      <c r="T2489" t="str">
        <f t="shared" si="193"/>
        <v>music</v>
      </c>
      <c r="U2489" t="str">
        <f t="shared" si="194"/>
        <v>indie rock</v>
      </c>
    </row>
    <row r="2490" spans="1:21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tr">
        <f t="shared" si="190"/>
        <v>successful</v>
      </c>
      <c r="G2490" s="4" t="s">
        <v>8219</v>
      </c>
      <c r="H2490" s="4" t="s">
        <v>8224</v>
      </c>
      <c r="I2490" s="4" t="s">
        <v>8246</v>
      </c>
      <c r="J2490" s="4">
        <v>1321459908</v>
      </c>
      <c r="K2490" s="13">
        <f t="shared" si="191"/>
        <v>40863.508194444446</v>
      </c>
      <c r="L2490" s="4">
        <v>1318864308</v>
      </c>
      <c r="M2490" s="13">
        <f t="shared" si="192"/>
        <v>40833.466527777782</v>
      </c>
      <c r="N2490" s="4" t="b">
        <v>0</v>
      </c>
      <c r="O2490" s="4">
        <v>65</v>
      </c>
      <c r="P2490" s="4" t="b">
        <v>1</v>
      </c>
      <c r="Q2490" s="4" t="s">
        <v>8279</v>
      </c>
      <c r="R2490" s="17">
        <f>E2490/D2490*100</f>
        <v>106.69999999999999</v>
      </c>
      <c r="S2490">
        <f>AVERAGEIF(O:O,O2490,E:E)</f>
        <v>5722.2508333333344</v>
      </c>
      <c r="T2490" t="str">
        <f t="shared" si="193"/>
        <v>music</v>
      </c>
      <c r="U2490" t="str">
        <f t="shared" si="194"/>
        <v>indie rock</v>
      </c>
    </row>
    <row r="2491" spans="1:21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tr">
        <f t="shared" si="190"/>
        <v>successful</v>
      </c>
      <c r="G2491" s="4" t="s">
        <v>8219</v>
      </c>
      <c r="H2491" s="4" t="s">
        <v>8224</v>
      </c>
      <c r="I2491" s="4" t="s">
        <v>8246</v>
      </c>
      <c r="J2491" s="4">
        <v>1368117239</v>
      </c>
      <c r="K2491" s="13">
        <f t="shared" si="191"/>
        <v>41403.523599537039</v>
      </c>
      <c r="L2491" s="4">
        <v>1365525239</v>
      </c>
      <c r="M2491" s="13">
        <f t="shared" si="192"/>
        <v>41373.523599537039</v>
      </c>
      <c r="N2491" s="4" t="b">
        <v>0</v>
      </c>
      <c r="O2491" s="4">
        <v>75</v>
      </c>
      <c r="P2491" s="4" t="b">
        <v>1</v>
      </c>
      <c r="Q2491" s="4" t="s">
        <v>8279</v>
      </c>
      <c r="R2491" s="17">
        <f>E2491/D2491*100</f>
        <v>133.67142857142858</v>
      </c>
      <c r="S2491">
        <f>AVERAGEIF(O:O,O2491,E:E)</f>
        <v>6039.7753846153846</v>
      </c>
      <c r="T2491" t="str">
        <f t="shared" si="193"/>
        <v>music</v>
      </c>
      <c r="U2491" t="str">
        <f t="shared" si="194"/>
        <v>indie rock</v>
      </c>
    </row>
    <row r="2492" spans="1:21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tr">
        <f t="shared" si="190"/>
        <v>successful</v>
      </c>
      <c r="G2492" s="4" t="s">
        <v>8219</v>
      </c>
      <c r="H2492" s="4" t="s">
        <v>8224</v>
      </c>
      <c r="I2492" s="4" t="s">
        <v>8246</v>
      </c>
      <c r="J2492" s="4">
        <v>1340429276</v>
      </c>
      <c r="K2492" s="13">
        <f t="shared" si="191"/>
        <v>41083.061064814814</v>
      </c>
      <c r="L2492" s="4">
        <v>1335245276</v>
      </c>
      <c r="M2492" s="13">
        <f t="shared" si="192"/>
        <v>41023.061064814814</v>
      </c>
      <c r="N2492" s="4" t="b">
        <v>0</v>
      </c>
      <c r="O2492" s="4">
        <v>16</v>
      </c>
      <c r="P2492" s="4" t="b">
        <v>1</v>
      </c>
      <c r="Q2492" s="4" t="s">
        <v>8279</v>
      </c>
      <c r="R2492" s="17">
        <f>E2492/D2492*100</f>
        <v>121.39999999999999</v>
      </c>
      <c r="S2492">
        <f>AVERAGEIF(O:O,O2492,E:E)</f>
        <v>1278.3540625000001</v>
      </c>
      <c r="T2492" t="str">
        <f t="shared" si="193"/>
        <v>music</v>
      </c>
      <c r="U2492" t="str">
        <f t="shared" si="194"/>
        <v>indie rock</v>
      </c>
    </row>
    <row r="2493" spans="1:21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tr">
        <f t="shared" si="190"/>
        <v>successful</v>
      </c>
      <c r="G2493" s="4" t="s">
        <v>8219</v>
      </c>
      <c r="H2493" s="4" t="s">
        <v>8224</v>
      </c>
      <c r="I2493" s="4" t="s">
        <v>8246</v>
      </c>
      <c r="J2493" s="4">
        <v>1295142660</v>
      </c>
      <c r="K2493" s="13">
        <f t="shared" si="191"/>
        <v>40558.910416666666</v>
      </c>
      <c r="L2493" s="4">
        <v>1293739714</v>
      </c>
      <c r="M2493" s="13">
        <f t="shared" si="192"/>
        <v>40542.672615740747</v>
      </c>
      <c r="N2493" s="4" t="b">
        <v>0</v>
      </c>
      <c r="O2493" s="4">
        <v>10</v>
      </c>
      <c r="P2493" s="4" t="b">
        <v>1</v>
      </c>
      <c r="Q2493" s="4" t="s">
        <v>8279</v>
      </c>
      <c r="R2493" s="17">
        <f>E2493/D2493*100</f>
        <v>103.2</v>
      </c>
      <c r="S2493">
        <f>AVERAGEIF(O:O,O2493,E:E)</f>
        <v>842.98978723404264</v>
      </c>
      <c r="T2493" t="str">
        <f t="shared" si="193"/>
        <v>music</v>
      </c>
      <c r="U2493" t="str">
        <f t="shared" si="194"/>
        <v>indie rock</v>
      </c>
    </row>
    <row r="2494" spans="1:21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tr">
        <f t="shared" si="190"/>
        <v>successful</v>
      </c>
      <c r="G2494" s="4" t="s">
        <v>8219</v>
      </c>
      <c r="H2494" s="4" t="s">
        <v>8224</v>
      </c>
      <c r="I2494" s="4" t="s">
        <v>8246</v>
      </c>
      <c r="J2494" s="4">
        <v>1339840740</v>
      </c>
      <c r="K2494" s="13">
        <f t="shared" si="191"/>
        <v>41076.249305555561</v>
      </c>
      <c r="L2494" s="4">
        <v>1335397188</v>
      </c>
      <c r="M2494" s="13">
        <f t="shared" si="192"/>
        <v>41024.81930555556</v>
      </c>
      <c r="N2494" s="4" t="b">
        <v>0</v>
      </c>
      <c r="O2494" s="4">
        <v>27</v>
      </c>
      <c r="P2494" s="4" t="b">
        <v>1</v>
      </c>
      <c r="Q2494" s="4" t="s">
        <v>8279</v>
      </c>
      <c r="R2494" s="17">
        <f>E2494/D2494*100</f>
        <v>125</v>
      </c>
      <c r="S2494">
        <f>AVERAGEIF(O:O,O2494,E:E)</f>
        <v>3204.2722222222224</v>
      </c>
      <c r="T2494" t="str">
        <f t="shared" si="193"/>
        <v>music</v>
      </c>
      <c r="U2494" t="str">
        <f t="shared" si="194"/>
        <v>indie rock</v>
      </c>
    </row>
    <row r="2495" spans="1:21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tr">
        <f t="shared" si="190"/>
        <v>successful</v>
      </c>
      <c r="G2495" s="4" t="s">
        <v>8219</v>
      </c>
      <c r="H2495" s="4" t="s">
        <v>8224</v>
      </c>
      <c r="I2495" s="4" t="s">
        <v>8246</v>
      </c>
      <c r="J2495" s="4">
        <v>1367208140</v>
      </c>
      <c r="K2495" s="13">
        <f t="shared" si="191"/>
        <v>41393.001620370371</v>
      </c>
      <c r="L2495" s="4">
        <v>1363320140</v>
      </c>
      <c r="M2495" s="13">
        <f t="shared" si="192"/>
        <v>41348.001620370371</v>
      </c>
      <c r="N2495" s="4" t="b">
        <v>0</v>
      </c>
      <c r="O2495" s="4">
        <v>259</v>
      </c>
      <c r="P2495" s="4" t="b">
        <v>1</v>
      </c>
      <c r="Q2495" s="4" t="s">
        <v>8279</v>
      </c>
      <c r="R2495" s="17">
        <f>E2495/D2495*100</f>
        <v>128.69999999999999</v>
      </c>
      <c r="S2495">
        <f>AVERAGEIF(O:O,O2495,E:E)</f>
        <v>25740</v>
      </c>
      <c r="T2495" t="str">
        <f t="shared" si="193"/>
        <v>music</v>
      </c>
      <c r="U2495" t="str">
        <f t="shared" si="194"/>
        <v>indie rock</v>
      </c>
    </row>
    <row r="2496" spans="1:21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tr">
        <f t="shared" si="190"/>
        <v>successful</v>
      </c>
      <c r="G2496" s="4" t="s">
        <v>8219</v>
      </c>
      <c r="H2496" s="4" t="s">
        <v>8224</v>
      </c>
      <c r="I2496" s="4" t="s">
        <v>8246</v>
      </c>
      <c r="J2496" s="4">
        <v>1337786944</v>
      </c>
      <c r="K2496" s="13">
        <f t="shared" si="191"/>
        <v>41052.478518518517</v>
      </c>
      <c r="L2496" s="4">
        <v>1335194944</v>
      </c>
      <c r="M2496" s="13">
        <f t="shared" si="192"/>
        <v>41022.478518518517</v>
      </c>
      <c r="N2496" s="4" t="b">
        <v>0</v>
      </c>
      <c r="O2496" s="4">
        <v>39</v>
      </c>
      <c r="P2496" s="4" t="b">
        <v>1</v>
      </c>
      <c r="Q2496" s="4" t="s">
        <v>8279</v>
      </c>
      <c r="R2496" s="17">
        <f>E2496/D2496*100</f>
        <v>101.00533333333333</v>
      </c>
      <c r="S2496">
        <f>AVERAGEIF(O:O,O2496,E:E)</f>
        <v>2905.058</v>
      </c>
      <c r="T2496" t="str">
        <f t="shared" si="193"/>
        <v>music</v>
      </c>
      <c r="U2496" t="str">
        <f t="shared" si="194"/>
        <v>indie rock</v>
      </c>
    </row>
    <row r="2497" spans="1:21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tr">
        <f t="shared" si="190"/>
        <v>successful</v>
      </c>
      <c r="G2497" s="4" t="s">
        <v>8219</v>
      </c>
      <c r="H2497" s="4" t="s">
        <v>8224</v>
      </c>
      <c r="I2497" s="4" t="s">
        <v>8246</v>
      </c>
      <c r="J2497" s="4">
        <v>1339022575</v>
      </c>
      <c r="K2497" s="13">
        <f t="shared" si="191"/>
        <v>41066.779803240745</v>
      </c>
      <c r="L2497" s="4">
        <v>1336430575</v>
      </c>
      <c r="M2497" s="13">
        <f t="shared" si="192"/>
        <v>41036.779803240745</v>
      </c>
      <c r="N2497" s="4" t="b">
        <v>0</v>
      </c>
      <c r="O2497" s="4">
        <v>42</v>
      </c>
      <c r="P2497" s="4" t="b">
        <v>1</v>
      </c>
      <c r="Q2497" s="4" t="s">
        <v>8279</v>
      </c>
      <c r="R2497" s="17">
        <f>E2497/D2497*100</f>
        <v>127.53666666666665</v>
      </c>
      <c r="S2497">
        <f>AVERAGEIF(O:O,O2497,E:E)</f>
        <v>2399.1906250000002</v>
      </c>
      <c r="T2497" t="str">
        <f t="shared" si="193"/>
        <v>music</v>
      </c>
      <c r="U2497" t="str">
        <f t="shared" si="194"/>
        <v>indie rock</v>
      </c>
    </row>
    <row r="2498" spans="1:21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tr">
        <f t="shared" si="190"/>
        <v>successful</v>
      </c>
      <c r="G2498" s="4" t="s">
        <v>8219</v>
      </c>
      <c r="H2498" s="4" t="s">
        <v>8224</v>
      </c>
      <c r="I2498" s="4" t="s">
        <v>8246</v>
      </c>
      <c r="J2498" s="4">
        <v>1364597692</v>
      </c>
      <c r="K2498" s="13">
        <f t="shared" si="191"/>
        <v>41362.788101851853</v>
      </c>
      <c r="L2498" s="4">
        <v>1361577292</v>
      </c>
      <c r="M2498" s="13">
        <f t="shared" si="192"/>
        <v>41327.829768518524</v>
      </c>
      <c r="N2498" s="4" t="b">
        <v>0</v>
      </c>
      <c r="O2498" s="4">
        <v>10</v>
      </c>
      <c r="P2498" s="4" t="b">
        <v>1</v>
      </c>
      <c r="Q2498" s="4" t="s">
        <v>8279</v>
      </c>
      <c r="R2498" s="17">
        <f>E2498/D2498*100</f>
        <v>100</v>
      </c>
      <c r="S2498">
        <f>AVERAGEIF(O:O,O2498,E:E)</f>
        <v>842.98978723404264</v>
      </c>
      <c r="T2498" t="str">
        <f t="shared" si="193"/>
        <v>music</v>
      </c>
      <c r="U2498" t="str">
        <f t="shared" si="194"/>
        <v>indie rock</v>
      </c>
    </row>
    <row r="2499" spans="1:21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tr">
        <f t="shared" ref="F2499:F2562" si="195">IF(E2499&gt;=D2499,"successful")</f>
        <v>successful</v>
      </c>
      <c r="G2499" s="4" t="s">
        <v>8219</v>
      </c>
      <c r="H2499" s="4" t="s">
        <v>8224</v>
      </c>
      <c r="I2499" s="4" t="s">
        <v>8246</v>
      </c>
      <c r="J2499" s="4">
        <v>1312578338</v>
      </c>
      <c r="K2499" s="13">
        <f t="shared" ref="K2499:K2562" si="196">(J2499/60)/60/24+DATE(1970,1,1)+(-4/24)</f>
        <v>40760.712245370371</v>
      </c>
      <c r="L2499" s="4">
        <v>1309986338</v>
      </c>
      <c r="M2499" s="13">
        <f t="shared" ref="M2499:M2562" si="197">(L2499/60)/60/24+DATE(1970,1,1)+(-4/24)</f>
        <v>40730.712245370371</v>
      </c>
      <c r="N2499" s="4" t="b">
        <v>0</v>
      </c>
      <c r="O2499" s="4">
        <v>56</v>
      </c>
      <c r="P2499" s="4" t="b">
        <v>1</v>
      </c>
      <c r="Q2499" s="4" t="s">
        <v>8279</v>
      </c>
      <c r="R2499" s="17">
        <f>E2499/D2499*100</f>
        <v>112.7715</v>
      </c>
      <c r="S2499">
        <f>AVERAGEIF(O:O,O2499,E:E)</f>
        <v>4556.6774999999998</v>
      </c>
      <c r="T2499" t="str">
        <f t="shared" ref="T2499:T2562" si="198">LEFT(Q2499,FIND("/",Q2499)-1)</f>
        <v>music</v>
      </c>
      <c r="U2499" t="str">
        <f t="shared" ref="U2499:U2562" si="199">RIGHT(Q2499,LEN(Q2499)-FIND("/",Q2499))</f>
        <v>indie rock</v>
      </c>
    </row>
    <row r="2500" spans="1:21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tr">
        <f t="shared" si="195"/>
        <v>successful</v>
      </c>
      <c r="G2500" s="4" t="s">
        <v>8219</v>
      </c>
      <c r="H2500" s="4" t="s">
        <v>8224</v>
      </c>
      <c r="I2500" s="4" t="s">
        <v>8246</v>
      </c>
      <c r="J2500" s="4">
        <v>1422400387</v>
      </c>
      <c r="K2500" s="13">
        <f t="shared" si="196"/>
        <v>42031.800775462965</v>
      </c>
      <c r="L2500" s="4">
        <v>1421190787</v>
      </c>
      <c r="M2500" s="13">
        <f t="shared" si="197"/>
        <v>42017.800775462965</v>
      </c>
      <c r="N2500" s="4" t="b">
        <v>0</v>
      </c>
      <c r="O2500" s="4">
        <v>20</v>
      </c>
      <c r="P2500" s="4" t="b">
        <v>1</v>
      </c>
      <c r="Q2500" s="4" t="s">
        <v>8279</v>
      </c>
      <c r="R2500" s="17">
        <f>E2500/D2500*100</f>
        <v>105.60000000000001</v>
      </c>
      <c r="S2500">
        <f>AVERAGEIF(O:O,O2500,E:E)</f>
        <v>1494.1595454545457</v>
      </c>
      <c r="T2500" t="str">
        <f t="shared" si="198"/>
        <v>music</v>
      </c>
      <c r="U2500" t="str">
        <f t="shared" si="199"/>
        <v>indie rock</v>
      </c>
    </row>
    <row r="2501" spans="1:21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tr">
        <f t="shared" si="195"/>
        <v>successful</v>
      </c>
      <c r="G2501" s="4" t="s">
        <v>8219</v>
      </c>
      <c r="H2501" s="4" t="s">
        <v>8224</v>
      </c>
      <c r="I2501" s="4" t="s">
        <v>8246</v>
      </c>
      <c r="J2501" s="4">
        <v>1356976800</v>
      </c>
      <c r="K2501" s="13">
        <f t="shared" si="196"/>
        <v>41274.583333333336</v>
      </c>
      <c r="L2501" s="4">
        <v>1352820837</v>
      </c>
      <c r="M2501" s="13">
        <f t="shared" si="197"/>
        <v>41226.481909722221</v>
      </c>
      <c r="N2501" s="4" t="b">
        <v>0</v>
      </c>
      <c r="O2501" s="4">
        <v>170</v>
      </c>
      <c r="P2501" s="4" t="b">
        <v>1</v>
      </c>
      <c r="Q2501" s="4" t="s">
        <v>8279</v>
      </c>
      <c r="R2501" s="17">
        <f>E2501/D2501*100</f>
        <v>202.625</v>
      </c>
      <c r="S2501">
        <f>AVERAGEIF(O:O,O2501,E:E)</f>
        <v>18868.25</v>
      </c>
      <c r="T2501" t="str">
        <f t="shared" si="198"/>
        <v>music</v>
      </c>
      <c r="U2501" t="str">
        <f t="shared" si="199"/>
        <v>indie rock</v>
      </c>
    </row>
    <row r="2502" spans="1:21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tr">
        <f t="shared" si="195"/>
        <v>successful</v>
      </c>
      <c r="G2502" s="4" t="s">
        <v>8219</v>
      </c>
      <c r="H2502" s="4" t="s">
        <v>8224</v>
      </c>
      <c r="I2502" s="4" t="s">
        <v>8246</v>
      </c>
      <c r="J2502" s="4">
        <v>1340476375</v>
      </c>
      <c r="K2502" s="13">
        <f t="shared" si="196"/>
        <v>41083.606192129635</v>
      </c>
      <c r="L2502" s="4">
        <v>1337884375</v>
      </c>
      <c r="M2502" s="13">
        <f t="shared" si="197"/>
        <v>41053.606192129635</v>
      </c>
      <c r="N2502" s="4" t="b">
        <v>0</v>
      </c>
      <c r="O2502" s="4">
        <v>29</v>
      </c>
      <c r="P2502" s="4" t="b">
        <v>1</v>
      </c>
      <c r="Q2502" s="4" t="s">
        <v>8279</v>
      </c>
      <c r="R2502" s="17">
        <f>E2502/D2502*100</f>
        <v>113.33333333333333</v>
      </c>
      <c r="S2502">
        <f>AVERAGEIF(O:O,O2502,E:E)</f>
        <v>2554.6396296296298</v>
      </c>
      <c r="T2502" t="str">
        <f t="shared" si="198"/>
        <v>music</v>
      </c>
      <c r="U2502" t="str">
        <f t="shared" si="199"/>
        <v>indie rock</v>
      </c>
    </row>
    <row r="2503" spans="1:21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b">
        <f t="shared" si="195"/>
        <v>0</v>
      </c>
      <c r="G2503" s="4" t="s">
        <v>8221</v>
      </c>
      <c r="H2503" s="4" t="s">
        <v>8229</v>
      </c>
      <c r="I2503" s="4" t="s">
        <v>8251</v>
      </c>
      <c r="J2503" s="4">
        <v>1443379104</v>
      </c>
      <c r="K2503" s="13">
        <f t="shared" si="196"/>
        <v>42274.61</v>
      </c>
      <c r="L2503" s="4">
        <v>1440787104</v>
      </c>
      <c r="M2503" s="13">
        <f t="shared" si="197"/>
        <v>42244.61</v>
      </c>
      <c r="N2503" s="4" t="b">
        <v>0</v>
      </c>
      <c r="O2503" s="4">
        <v>7</v>
      </c>
      <c r="P2503" s="4" t="b">
        <v>0</v>
      </c>
      <c r="Q2503" s="4" t="s">
        <v>8299</v>
      </c>
      <c r="R2503" s="17">
        <f>E2503/D2503*100</f>
        <v>2.5545454545454547</v>
      </c>
      <c r="S2503">
        <f>AVERAGEIF(O:O,O2503,E:E)</f>
        <v>705.95522388059703</v>
      </c>
      <c r="T2503" t="str">
        <f t="shared" si="198"/>
        <v>food</v>
      </c>
      <c r="U2503" t="str">
        <f t="shared" si="199"/>
        <v>restaurants</v>
      </c>
    </row>
    <row r="2504" spans="1:21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b">
        <f t="shared" si="195"/>
        <v>0</v>
      </c>
      <c r="G2504" s="4" t="s">
        <v>8221</v>
      </c>
      <c r="H2504" s="4" t="s">
        <v>8224</v>
      </c>
      <c r="I2504" s="4" t="s">
        <v>8246</v>
      </c>
      <c r="J2504" s="4">
        <v>1411328918</v>
      </c>
      <c r="K2504" s="13">
        <f t="shared" si="196"/>
        <v>41903.658773148149</v>
      </c>
      <c r="L2504" s="4">
        <v>1407440918</v>
      </c>
      <c r="M2504" s="13">
        <f t="shared" si="197"/>
        <v>41858.658773148149</v>
      </c>
      <c r="N2504" s="4" t="b">
        <v>0</v>
      </c>
      <c r="O2504" s="4">
        <v>5</v>
      </c>
      <c r="P2504" s="4" t="b">
        <v>0</v>
      </c>
      <c r="Q2504" s="4" t="s">
        <v>8299</v>
      </c>
      <c r="R2504" s="17">
        <f>E2504/D2504*100</f>
        <v>7.8181818181818186E-2</v>
      </c>
      <c r="S2504">
        <f>AVERAGEIF(O:O,O2504,E:E)</f>
        <v>347.37</v>
      </c>
      <c r="T2504" t="str">
        <f t="shared" si="198"/>
        <v>food</v>
      </c>
      <c r="U2504" t="str">
        <f t="shared" si="199"/>
        <v>restaurants</v>
      </c>
    </row>
    <row r="2505" spans="1:21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b">
        <f t="shared" si="195"/>
        <v>0</v>
      </c>
      <c r="G2505" s="4" t="s">
        <v>8221</v>
      </c>
      <c r="H2505" s="4" t="s">
        <v>8224</v>
      </c>
      <c r="I2505" s="4" t="s">
        <v>8246</v>
      </c>
      <c r="J2505" s="4">
        <v>1465333560</v>
      </c>
      <c r="K2505" s="13">
        <f t="shared" si="196"/>
        <v>42528.712500000001</v>
      </c>
      <c r="L2505" s="4">
        <v>1462743308</v>
      </c>
      <c r="M2505" s="13">
        <f t="shared" si="197"/>
        <v>42498.732731481483</v>
      </c>
      <c r="N2505" s="4" t="b">
        <v>0</v>
      </c>
      <c r="O2505" s="4">
        <v>0</v>
      </c>
      <c r="P2505" s="4" t="b">
        <v>0</v>
      </c>
      <c r="Q2505" s="4" t="s">
        <v>8299</v>
      </c>
      <c r="R2505" s="17">
        <f>E2505/D2505*100</f>
        <v>0</v>
      </c>
      <c r="S2505">
        <f>AVERAGEIF(O:O,O2505,E:E)</f>
        <v>0</v>
      </c>
      <c r="T2505" t="str">
        <f t="shared" si="198"/>
        <v>food</v>
      </c>
      <c r="U2505" t="str">
        <f t="shared" si="199"/>
        <v>restaurants</v>
      </c>
    </row>
    <row r="2506" spans="1:21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b">
        <f t="shared" si="195"/>
        <v>0</v>
      </c>
      <c r="G2506" s="4" t="s">
        <v>8221</v>
      </c>
      <c r="H2506" s="4" t="s">
        <v>8224</v>
      </c>
      <c r="I2506" s="4" t="s">
        <v>8246</v>
      </c>
      <c r="J2506" s="4">
        <v>1416014534</v>
      </c>
      <c r="K2506" s="13">
        <f t="shared" si="196"/>
        <v>41957.890439814822</v>
      </c>
      <c r="L2506" s="4">
        <v>1413418934</v>
      </c>
      <c r="M2506" s="13">
        <f t="shared" si="197"/>
        <v>41927.848773148151</v>
      </c>
      <c r="N2506" s="4" t="b">
        <v>0</v>
      </c>
      <c r="O2506" s="4">
        <v>0</v>
      </c>
      <c r="P2506" s="4" t="b">
        <v>0</v>
      </c>
      <c r="Q2506" s="4" t="s">
        <v>8299</v>
      </c>
      <c r="R2506" s="17">
        <f>E2506/D2506*100</f>
        <v>0</v>
      </c>
      <c r="S2506">
        <f>AVERAGEIF(O:O,O2506,E:E)</f>
        <v>0</v>
      </c>
      <c r="T2506" t="str">
        <f t="shared" si="198"/>
        <v>food</v>
      </c>
      <c r="U2506" t="str">
        <f t="shared" si="199"/>
        <v>restaurants</v>
      </c>
    </row>
    <row r="2507" spans="1:21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b">
        <f t="shared" si="195"/>
        <v>0</v>
      </c>
      <c r="G2507" s="4" t="s">
        <v>8221</v>
      </c>
      <c r="H2507" s="4" t="s">
        <v>8224</v>
      </c>
      <c r="I2507" s="4" t="s">
        <v>8246</v>
      </c>
      <c r="J2507" s="4">
        <v>1426292416</v>
      </c>
      <c r="K2507" s="13">
        <f t="shared" si="196"/>
        <v>42076.847407407411</v>
      </c>
      <c r="L2507" s="4">
        <v>1423704016</v>
      </c>
      <c r="M2507" s="13">
        <f t="shared" si="197"/>
        <v>42046.889074074075</v>
      </c>
      <c r="N2507" s="4" t="b">
        <v>0</v>
      </c>
      <c r="O2507" s="4">
        <v>0</v>
      </c>
      <c r="P2507" s="4" t="b">
        <v>0</v>
      </c>
      <c r="Q2507" s="4" t="s">
        <v>8299</v>
      </c>
      <c r="R2507" s="17">
        <f>E2507/D2507*100</f>
        <v>0</v>
      </c>
      <c r="S2507">
        <f>AVERAGEIF(O:O,O2507,E:E)</f>
        <v>0</v>
      </c>
      <c r="T2507" t="str">
        <f t="shared" si="198"/>
        <v>food</v>
      </c>
      <c r="U2507" t="str">
        <f t="shared" si="199"/>
        <v>restaurants</v>
      </c>
    </row>
    <row r="2508" spans="1:21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b">
        <f t="shared" si="195"/>
        <v>0</v>
      </c>
      <c r="G2508" s="4" t="s">
        <v>8221</v>
      </c>
      <c r="H2508" s="4" t="s">
        <v>8225</v>
      </c>
      <c r="I2508" s="4" t="s">
        <v>8247</v>
      </c>
      <c r="J2508" s="4">
        <v>1443906000</v>
      </c>
      <c r="K2508" s="13">
        <f t="shared" si="196"/>
        <v>42280.708333333336</v>
      </c>
      <c r="L2508" s="4">
        <v>1441955269</v>
      </c>
      <c r="M2508" s="13">
        <f t="shared" si="197"/>
        <v>42258.130428240744</v>
      </c>
      <c r="N2508" s="4" t="b">
        <v>0</v>
      </c>
      <c r="O2508" s="4">
        <v>2</v>
      </c>
      <c r="P2508" s="4" t="b">
        <v>0</v>
      </c>
      <c r="Q2508" s="4" t="s">
        <v>8299</v>
      </c>
      <c r="R2508" s="17">
        <f>E2508/D2508*100</f>
        <v>0.6</v>
      </c>
      <c r="S2508">
        <f>AVERAGEIF(O:O,O2508,E:E)</f>
        <v>91.389593023255813</v>
      </c>
      <c r="T2508" t="str">
        <f t="shared" si="198"/>
        <v>food</v>
      </c>
      <c r="U2508" t="str">
        <f t="shared" si="199"/>
        <v>restaurants</v>
      </c>
    </row>
    <row r="2509" spans="1:21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b">
        <f t="shared" si="195"/>
        <v>0</v>
      </c>
      <c r="G2509" s="4" t="s">
        <v>8221</v>
      </c>
      <c r="H2509" s="4" t="s">
        <v>8224</v>
      </c>
      <c r="I2509" s="4" t="s">
        <v>8246</v>
      </c>
      <c r="J2509" s="4">
        <v>1431308704</v>
      </c>
      <c r="K2509" s="13">
        <f t="shared" si="196"/>
        <v>42134.9062962963</v>
      </c>
      <c r="L2509" s="4">
        <v>1428716704</v>
      </c>
      <c r="M2509" s="13">
        <f t="shared" si="197"/>
        <v>42104.9062962963</v>
      </c>
      <c r="N2509" s="4" t="b">
        <v>0</v>
      </c>
      <c r="O2509" s="4">
        <v>0</v>
      </c>
      <c r="P2509" s="4" t="b">
        <v>0</v>
      </c>
      <c r="Q2509" s="4" t="s">
        <v>8299</v>
      </c>
      <c r="R2509" s="17">
        <f>E2509/D2509*100</f>
        <v>0</v>
      </c>
      <c r="S2509">
        <f>AVERAGEIF(O:O,O2509,E:E)</f>
        <v>0</v>
      </c>
      <c r="T2509" t="str">
        <f t="shared" si="198"/>
        <v>food</v>
      </c>
      <c r="U2509" t="str">
        <f t="shared" si="199"/>
        <v>restaurants</v>
      </c>
    </row>
    <row r="2510" spans="1:21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b">
        <f t="shared" si="195"/>
        <v>0</v>
      </c>
      <c r="G2510" s="4" t="s">
        <v>8221</v>
      </c>
      <c r="H2510" s="4" t="s">
        <v>8224</v>
      </c>
      <c r="I2510" s="4" t="s">
        <v>8246</v>
      </c>
      <c r="J2510" s="4">
        <v>1408056634</v>
      </c>
      <c r="K2510" s="13">
        <f t="shared" si="196"/>
        <v>41865.785115740742</v>
      </c>
      <c r="L2510" s="4">
        <v>1405464634</v>
      </c>
      <c r="M2510" s="13">
        <f t="shared" si="197"/>
        <v>41835.785115740742</v>
      </c>
      <c r="N2510" s="4" t="b">
        <v>0</v>
      </c>
      <c r="O2510" s="4">
        <v>0</v>
      </c>
      <c r="P2510" s="4" t="b">
        <v>0</v>
      </c>
      <c r="Q2510" s="4" t="s">
        <v>8299</v>
      </c>
      <c r="R2510" s="17">
        <f>E2510/D2510*100</f>
        <v>0</v>
      </c>
      <c r="S2510">
        <f>AVERAGEIF(O:O,O2510,E:E)</f>
        <v>0</v>
      </c>
      <c r="T2510" t="str">
        <f t="shared" si="198"/>
        <v>food</v>
      </c>
      <c r="U2510" t="str">
        <f t="shared" si="199"/>
        <v>restaurants</v>
      </c>
    </row>
    <row r="2511" spans="1:21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b">
        <f t="shared" si="195"/>
        <v>0</v>
      </c>
      <c r="G2511" s="4" t="s">
        <v>8221</v>
      </c>
      <c r="H2511" s="4" t="s">
        <v>8225</v>
      </c>
      <c r="I2511" s="4" t="s">
        <v>8247</v>
      </c>
      <c r="J2511" s="4">
        <v>1429554349</v>
      </c>
      <c r="K2511" s="13">
        <f t="shared" si="196"/>
        <v>42114.601261574076</v>
      </c>
      <c r="L2511" s="4">
        <v>1424719549</v>
      </c>
      <c r="M2511" s="13">
        <f t="shared" si="197"/>
        <v>42058.642928240741</v>
      </c>
      <c r="N2511" s="4" t="b">
        <v>0</v>
      </c>
      <c r="O2511" s="4">
        <v>28</v>
      </c>
      <c r="P2511" s="4" t="b">
        <v>0</v>
      </c>
      <c r="Q2511" s="4" t="s">
        <v>8299</v>
      </c>
      <c r="R2511" s="17">
        <f>E2511/D2511*100</f>
        <v>1.0526315789473684</v>
      </c>
      <c r="S2511">
        <f>AVERAGEIF(O:O,O2511,E:E)</f>
        <v>3472.1178947368426</v>
      </c>
      <c r="T2511" t="str">
        <f t="shared" si="198"/>
        <v>food</v>
      </c>
      <c r="U2511" t="str">
        <f t="shared" si="199"/>
        <v>restaurants</v>
      </c>
    </row>
    <row r="2512" spans="1:21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b">
        <f t="shared" si="195"/>
        <v>0</v>
      </c>
      <c r="G2512" s="4" t="s">
        <v>8221</v>
      </c>
      <c r="H2512" s="4" t="s">
        <v>8224</v>
      </c>
      <c r="I2512" s="4" t="s">
        <v>8246</v>
      </c>
      <c r="J2512" s="4">
        <v>1431647772</v>
      </c>
      <c r="K2512" s="13">
        <f t="shared" si="196"/>
        <v>42138.830694444441</v>
      </c>
      <c r="L2512" s="4">
        <v>1426463772</v>
      </c>
      <c r="M2512" s="13">
        <f t="shared" si="197"/>
        <v>42078.830694444441</v>
      </c>
      <c r="N2512" s="4" t="b">
        <v>0</v>
      </c>
      <c r="O2512" s="4">
        <v>2</v>
      </c>
      <c r="P2512" s="4" t="b">
        <v>0</v>
      </c>
      <c r="Q2512" s="4" t="s">
        <v>8299</v>
      </c>
      <c r="R2512" s="17">
        <f>E2512/D2512*100</f>
        <v>0.15</v>
      </c>
      <c r="S2512">
        <f>AVERAGEIF(O:O,O2512,E:E)</f>
        <v>91.389593023255813</v>
      </c>
      <c r="T2512" t="str">
        <f t="shared" si="198"/>
        <v>food</v>
      </c>
      <c r="U2512" t="str">
        <f t="shared" si="199"/>
        <v>restaurants</v>
      </c>
    </row>
    <row r="2513" spans="1:21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b">
        <f t="shared" si="195"/>
        <v>0</v>
      </c>
      <c r="G2513" s="4" t="s">
        <v>8221</v>
      </c>
      <c r="H2513" s="4" t="s">
        <v>8225</v>
      </c>
      <c r="I2513" s="4" t="s">
        <v>8247</v>
      </c>
      <c r="J2513" s="4">
        <v>1454323413</v>
      </c>
      <c r="K2513" s="13">
        <f t="shared" si="196"/>
        <v>42401.280243055553</v>
      </c>
      <c r="L2513" s="4">
        <v>1451731413</v>
      </c>
      <c r="M2513" s="13">
        <f t="shared" si="197"/>
        <v>42371.280243055553</v>
      </c>
      <c r="N2513" s="4" t="b">
        <v>0</v>
      </c>
      <c r="O2513" s="4">
        <v>0</v>
      </c>
      <c r="P2513" s="4" t="b">
        <v>0</v>
      </c>
      <c r="Q2513" s="4" t="s">
        <v>8299</v>
      </c>
      <c r="R2513" s="17">
        <f>E2513/D2513*100</f>
        <v>0</v>
      </c>
      <c r="S2513">
        <f>AVERAGEIF(O:O,O2513,E:E)</f>
        <v>0</v>
      </c>
      <c r="T2513" t="str">
        <f t="shared" si="198"/>
        <v>food</v>
      </c>
      <c r="U2513" t="str">
        <f t="shared" si="199"/>
        <v>restaurants</v>
      </c>
    </row>
    <row r="2514" spans="1:21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b">
        <f t="shared" si="195"/>
        <v>0</v>
      </c>
      <c r="G2514" s="4" t="s">
        <v>8221</v>
      </c>
      <c r="H2514" s="4" t="s">
        <v>8224</v>
      </c>
      <c r="I2514" s="4" t="s">
        <v>8246</v>
      </c>
      <c r="J2514" s="4">
        <v>1418504561</v>
      </c>
      <c r="K2514" s="13">
        <f t="shared" si="196"/>
        <v>41986.710196759261</v>
      </c>
      <c r="L2514" s="4">
        <v>1417208561</v>
      </c>
      <c r="M2514" s="13">
        <f t="shared" si="197"/>
        <v>41971.710196759261</v>
      </c>
      <c r="N2514" s="4" t="b">
        <v>0</v>
      </c>
      <c r="O2514" s="4">
        <v>0</v>
      </c>
      <c r="P2514" s="4" t="b">
        <v>0</v>
      </c>
      <c r="Q2514" s="4" t="s">
        <v>8299</v>
      </c>
      <c r="R2514" s="17">
        <f>E2514/D2514*100</f>
        <v>0</v>
      </c>
      <c r="S2514">
        <f>AVERAGEIF(O:O,O2514,E:E)</f>
        <v>0</v>
      </c>
      <c r="T2514" t="str">
        <f t="shared" si="198"/>
        <v>food</v>
      </c>
      <c r="U2514" t="str">
        <f t="shared" si="199"/>
        <v>restaurants</v>
      </c>
    </row>
    <row r="2515" spans="1:21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b">
        <f t="shared" si="195"/>
        <v>0</v>
      </c>
      <c r="G2515" s="4" t="s">
        <v>8221</v>
      </c>
      <c r="H2515" s="4" t="s">
        <v>8236</v>
      </c>
      <c r="I2515" s="4" t="s">
        <v>8249</v>
      </c>
      <c r="J2515" s="4">
        <v>1488067789</v>
      </c>
      <c r="K2515" s="13">
        <f t="shared" si="196"/>
        <v>42791.840150462966</v>
      </c>
      <c r="L2515" s="4">
        <v>1482883789</v>
      </c>
      <c r="M2515" s="13">
        <f t="shared" si="197"/>
        <v>42731.840150462966</v>
      </c>
      <c r="N2515" s="4" t="b">
        <v>0</v>
      </c>
      <c r="O2515" s="4">
        <v>0</v>
      </c>
      <c r="P2515" s="4" t="b">
        <v>0</v>
      </c>
      <c r="Q2515" s="4" t="s">
        <v>8299</v>
      </c>
      <c r="R2515" s="17">
        <f>E2515/D2515*100</f>
        <v>0</v>
      </c>
      <c r="S2515">
        <f>AVERAGEIF(O:O,O2515,E:E)</f>
        <v>0</v>
      </c>
      <c r="T2515" t="str">
        <f t="shared" si="198"/>
        <v>food</v>
      </c>
      <c r="U2515" t="str">
        <f t="shared" si="199"/>
        <v>restaurants</v>
      </c>
    </row>
    <row r="2516" spans="1:21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b">
        <f t="shared" si="195"/>
        <v>0</v>
      </c>
      <c r="G2516" s="4" t="s">
        <v>8221</v>
      </c>
      <c r="H2516" s="4" t="s">
        <v>8224</v>
      </c>
      <c r="I2516" s="4" t="s">
        <v>8246</v>
      </c>
      <c r="J2516" s="4">
        <v>1408526477</v>
      </c>
      <c r="K2516" s="13">
        <f t="shared" si="196"/>
        <v>41871.223113425927</v>
      </c>
      <c r="L2516" s="4">
        <v>1407057677</v>
      </c>
      <c r="M2516" s="13">
        <f t="shared" si="197"/>
        <v>41854.223113425927</v>
      </c>
      <c r="N2516" s="4" t="b">
        <v>0</v>
      </c>
      <c r="O2516" s="4">
        <v>4</v>
      </c>
      <c r="P2516" s="4" t="b">
        <v>0</v>
      </c>
      <c r="Q2516" s="4" t="s">
        <v>8299</v>
      </c>
      <c r="R2516" s="17">
        <f>E2516/D2516*100</f>
        <v>1.7500000000000002</v>
      </c>
      <c r="S2516">
        <f>AVERAGEIF(O:O,O2516,E:E)</f>
        <v>227.77278688524589</v>
      </c>
      <c r="T2516" t="str">
        <f t="shared" si="198"/>
        <v>food</v>
      </c>
      <c r="U2516" t="str">
        <f t="shared" si="199"/>
        <v>restaurants</v>
      </c>
    </row>
    <row r="2517" spans="1:21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b">
        <f t="shared" si="195"/>
        <v>0</v>
      </c>
      <c r="G2517" s="4" t="s">
        <v>8221</v>
      </c>
      <c r="H2517" s="4" t="s">
        <v>8224</v>
      </c>
      <c r="I2517" s="4" t="s">
        <v>8246</v>
      </c>
      <c r="J2517" s="4">
        <v>1424635753</v>
      </c>
      <c r="K2517" s="13">
        <f t="shared" si="196"/>
        <v>42057.673067129632</v>
      </c>
      <c r="L2517" s="4">
        <v>1422043753</v>
      </c>
      <c r="M2517" s="13">
        <f t="shared" si="197"/>
        <v>42027.673067129632</v>
      </c>
      <c r="N2517" s="4" t="b">
        <v>0</v>
      </c>
      <c r="O2517" s="4">
        <v>12</v>
      </c>
      <c r="P2517" s="4" t="b">
        <v>0</v>
      </c>
      <c r="Q2517" s="4" t="s">
        <v>8299</v>
      </c>
      <c r="R2517" s="17">
        <f>E2517/D2517*100</f>
        <v>18.600000000000001</v>
      </c>
      <c r="S2517">
        <f>AVERAGEIF(O:O,O2517,E:E)</f>
        <v>1176.7069565217391</v>
      </c>
      <c r="T2517" t="str">
        <f t="shared" si="198"/>
        <v>food</v>
      </c>
      <c r="U2517" t="str">
        <f t="shared" si="199"/>
        <v>restaurants</v>
      </c>
    </row>
    <row r="2518" spans="1:21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b">
        <f t="shared" si="195"/>
        <v>0</v>
      </c>
      <c r="G2518" s="4" t="s">
        <v>8221</v>
      </c>
      <c r="H2518" s="4" t="s">
        <v>8224</v>
      </c>
      <c r="I2518" s="4" t="s">
        <v>8246</v>
      </c>
      <c r="J2518" s="4">
        <v>1417279252</v>
      </c>
      <c r="K2518" s="13">
        <f t="shared" si="196"/>
        <v>41972.528379629635</v>
      </c>
      <c r="L2518" s="4">
        <v>1414683652</v>
      </c>
      <c r="M2518" s="13">
        <f t="shared" si="197"/>
        <v>41942.486712962964</v>
      </c>
      <c r="N2518" s="4" t="b">
        <v>0</v>
      </c>
      <c r="O2518" s="4">
        <v>0</v>
      </c>
      <c r="P2518" s="4" t="b">
        <v>0</v>
      </c>
      <c r="Q2518" s="4" t="s">
        <v>8299</v>
      </c>
      <c r="R2518" s="17">
        <f>E2518/D2518*100</f>
        <v>0</v>
      </c>
      <c r="S2518">
        <f>AVERAGEIF(O:O,O2518,E:E)</f>
        <v>0</v>
      </c>
      <c r="T2518" t="str">
        <f t="shared" si="198"/>
        <v>food</v>
      </c>
      <c r="U2518" t="str">
        <f t="shared" si="199"/>
        <v>restaurants</v>
      </c>
    </row>
    <row r="2519" spans="1:21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b">
        <f t="shared" si="195"/>
        <v>0</v>
      </c>
      <c r="G2519" s="4" t="s">
        <v>8221</v>
      </c>
      <c r="H2519" s="4" t="s">
        <v>8229</v>
      </c>
      <c r="I2519" s="4" t="s">
        <v>8251</v>
      </c>
      <c r="J2519" s="4">
        <v>1426788930</v>
      </c>
      <c r="K2519" s="13">
        <f t="shared" si="196"/>
        <v>42082.594097222223</v>
      </c>
      <c r="L2519" s="4">
        <v>1424200530</v>
      </c>
      <c r="M2519" s="13">
        <f t="shared" si="197"/>
        <v>42052.635763888895</v>
      </c>
      <c r="N2519" s="4" t="b">
        <v>0</v>
      </c>
      <c r="O2519" s="4">
        <v>33</v>
      </c>
      <c r="P2519" s="4" t="b">
        <v>0</v>
      </c>
      <c r="Q2519" s="4" t="s">
        <v>8299</v>
      </c>
      <c r="R2519" s="17">
        <f>E2519/D2519*100</f>
        <v>9.8166666666666664</v>
      </c>
      <c r="S2519">
        <f>AVERAGEIF(O:O,O2519,E:E)</f>
        <v>5887.1719354838715</v>
      </c>
      <c r="T2519" t="str">
        <f t="shared" si="198"/>
        <v>food</v>
      </c>
      <c r="U2519" t="str">
        <f t="shared" si="199"/>
        <v>restaurants</v>
      </c>
    </row>
    <row r="2520" spans="1:21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b">
        <f t="shared" si="195"/>
        <v>0</v>
      </c>
      <c r="G2520" s="4" t="s">
        <v>8221</v>
      </c>
      <c r="H2520" s="4" t="s">
        <v>8224</v>
      </c>
      <c r="I2520" s="4" t="s">
        <v>8246</v>
      </c>
      <c r="J2520" s="4">
        <v>1415899228</v>
      </c>
      <c r="K2520" s="13">
        <f t="shared" si="196"/>
        <v>41956.555879629632</v>
      </c>
      <c r="L2520" s="4">
        <v>1413303628</v>
      </c>
      <c r="M2520" s="13">
        <f t="shared" si="197"/>
        <v>41926.514212962968</v>
      </c>
      <c r="N2520" s="4" t="b">
        <v>0</v>
      </c>
      <c r="O2520" s="4">
        <v>0</v>
      </c>
      <c r="P2520" s="4" t="b">
        <v>0</v>
      </c>
      <c r="Q2520" s="4" t="s">
        <v>8299</v>
      </c>
      <c r="R2520" s="17">
        <f>E2520/D2520*100</f>
        <v>0</v>
      </c>
      <c r="S2520">
        <f>AVERAGEIF(O:O,O2520,E:E)</f>
        <v>0</v>
      </c>
      <c r="T2520" t="str">
        <f t="shared" si="198"/>
        <v>food</v>
      </c>
      <c r="U2520" t="str">
        <f t="shared" si="199"/>
        <v>restaurants</v>
      </c>
    </row>
    <row r="2521" spans="1:21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b">
        <f t="shared" si="195"/>
        <v>0</v>
      </c>
      <c r="G2521" s="4" t="s">
        <v>8221</v>
      </c>
      <c r="H2521" s="4" t="s">
        <v>8224</v>
      </c>
      <c r="I2521" s="4" t="s">
        <v>8246</v>
      </c>
      <c r="J2521" s="4">
        <v>1405741404</v>
      </c>
      <c r="K2521" s="13">
        <f t="shared" si="196"/>
        <v>41838.988472222227</v>
      </c>
      <c r="L2521" s="4">
        <v>1403149404</v>
      </c>
      <c r="M2521" s="13">
        <f t="shared" si="197"/>
        <v>41808.988472222227</v>
      </c>
      <c r="N2521" s="4" t="b">
        <v>0</v>
      </c>
      <c r="O2521" s="4">
        <v>4</v>
      </c>
      <c r="P2521" s="4" t="b">
        <v>0</v>
      </c>
      <c r="Q2521" s="4" t="s">
        <v>8299</v>
      </c>
      <c r="R2521" s="17">
        <f>E2521/D2521*100</f>
        <v>4.3333333333333335E-2</v>
      </c>
      <c r="S2521">
        <f>AVERAGEIF(O:O,O2521,E:E)</f>
        <v>227.77278688524589</v>
      </c>
      <c r="T2521" t="str">
        <f t="shared" si="198"/>
        <v>food</v>
      </c>
      <c r="U2521" t="str">
        <f t="shared" si="199"/>
        <v>restaurants</v>
      </c>
    </row>
    <row r="2522" spans="1:21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b">
        <f t="shared" si="195"/>
        <v>0</v>
      </c>
      <c r="G2522" s="4" t="s">
        <v>8221</v>
      </c>
      <c r="H2522" s="4" t="s">
        <v>8224</v>
      </c>
      <c r="I2522" s="4" t="s">
        <v>8246</v>
      </c>
      <c r="J2522" s="4">
        <v>1476559260</v>
      </c>
      <c r="K2522" s="13">
        <f t="shared" si="196"/>
        <v>42658.63958333333</v>
      </c>
      <c r="L2522" s="4">
        <v>1472567085</v>
      </c>
      <c r="M2522" s="13">
        <f t="shared" si="197"/>
        <v>42612.433854166673</v>
      </c>
      <c r="N2522" s="4" t="b">
        <v>0</v>
      </c>
      <c r="O2522" s="4">
        <v>0</v>
      </c>
      <c r="P2522" s="4" t="b">
        <v>0</v>
      </c>
      <c r="Q2522" s="4" t="s">
        <v>8299</v>
      </c>
      <c r="R2522" s="17">
        <f>E2522/D2522*100</f>
        <v>0</v>
      </c>
      <c r="S2522">
        <f>AVERAGEIF(O:O,O2522,E:E)</f>
        <v>0</v>
      </c>
      <c r="T2522" t="str">
        <f t="shared" si="198"/>
        <v>food</v>
      </c>
      <c r="U2522" t="str">
        <f t="shared" si="199"/>
        <v>restaurants</v>
      </c>
    </row>
    <row r="2523" spans="1:21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tr">
        <f t="shared" si="195"/>
        <v>successful</v>
      </c>
      <c r="G2523" s="4" t="s">
        <v>8219</v>
      </c>
      <c r="H2523" s="4" t="s">
        <v>8224</v>
      </c>
      <c r="I2523" s="4" t="s">
        <v>8246</v>
      </c>
      <c r="J2523" s="4">
        <v>1444778021</v>
      </c>
      <c r="K2523" s="13">
        <f t="shared" si="196"/>
        <v>42290.801168981481</v>
      </c>
      <c r="L2523" s="4">
        <v>1442963621</v>
      </c>
      <c r="M2523" s="13">
        <f t="shared" si="197"/>
        <v>42269.801168981481</v>
      </c>
      <c r="N2523" s="4" t="b">
        <v>0</v>
      </c>
      <c r="O2523" s="4">
        <v>132</v>
      </c>
      <c r="P2523" s="4" t="b">
        <v>1</v>
      </c>
      <c r="Q2523" s="4" t="s">
        <v>8300</v>
      </c>
      <c r="R2523" s="17">
        <f>E2523/D2523*100</f>
        <v>109.48792</v>
      </c>
      <c r="S2523">
        <f>AVERAGEIF(O:O,O2523,E:E)</f>
        <v>8142.9949999999999</v>
      </c>
      <c r="T2523" t="str">
        <f t="shared" si="198"/>
        <v>music</v>
      </c>
      <c r="U2523" t="str">
        <f t="shared" si="199"/>
        <v>classical music</v>
      </c>
    </row>
    <row r="2524" spans="1:21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tr">
        <f t="shared" si="195"/>
        <v>successful</v>
      </c>
      <c r="G2524" s="4" t="s">
        <v>8219</v>
      </c>
      <c r="H2524" s="4" t="s">
        <v>8224</v>
      </c>
      <c r="I2524" s="4" t="s">
        <v>8246</v>
      </c>
      <c r="J2524" s="4">
        <v>1461336720</v>
      </c>
      <c r="K2524" s="13">
        <f t="shared" si="196"/>
        <v>42482.452777777777</v>
      </c>
      <c r="L2524" s="4">
        <v>1459431960</v>
      </c>
      <c r="M2524" s="13">
        <f t="shared" si="197"/>
        <v>42460.406944444447</v>
      </c>
      <c r="N2524" s="4" t="b">
        <v>0</v>
      </c>
      <c r="O2524" s="4">
        <v>27</v>
      </c>
      <c r="P2524" s="4" t="b">
        <v>1</v>
      </c>
      <c r="Q2524" s="4" t="s">
        <v>8300</v>
      </c>
      <c r="R2524" s="17">
        <f>E2524/D2524*100</f>
        <v>100</v>
      </c>
      <c r="S2524">
        <f>AVERAGEIF(O:O,O2524,E:E)</f>
        <v>3204.2722222222224</v>
      </c>
      <c r="T2524" t="str">
        <f t="shared" si="198"/>
        <v>music</v>
      </c>
      <c r="U2524" t="str">
        <f t="shared" si="199"/>
        <v>classical music</v>
      </c>
    </row>
    <row r="2525" spans="1:21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tr">
        <f t="shared" si="195"/>
        <v>successful</v>
      </c>
      <c r="G2525" s="4" t="s">
        <v>8219</v>
      </c>
      <c r="H2525" s="4" t="s">
        <v>8224</v>
      </c>
      <c r="I2525" s="4" t="s">
        <v>8246</v>
      </c>
      <c r="J2525" s="4">
        <v>1416270292</v>
      </c>
      <c r="K2525" s="13">
        <f t="shared" si="196"/>
        <v>41960.85060185186</v>
      </c>
      <c r="L2525" s="4">
        <v>1413674692</v>
      </c>
      <c r="M2525" s="13">
        <f t="shared" si="197"/>
        <v>41930.808935185189</v>
      </c>
      <c r="N2525" s="4" t="b">
        <v>0</v>
      </c>
      <c r="O2525" s="4">
        <v>26</v>
      </c>
      <c r="P2525" s="4" t="b">
        <v>1</v>
      </c>
      <c r="Q2525" s="4" t="s">
        <v>8300</v>
      </c>
      <c r="R2525" s="17">
        <f>E2525/D2525*100</f>
        <v>156.44444444444446</v>
      </c>
      <c r="S2525">
        <f>AVERAGEIF(O:O,O2525,E:E)</f>
        <v>2505.9714285714285</v>
      </c>
      <c r="T2525" t="str">
        <f t="shared" si="198"/>
        <v>music</v>
      </c>
      <c r="U2525" t="str">
        <f t="shared" si="199"/>
        <v>classical music</v>
      </c>
    </row>
    <row r="2526" spans="1:21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tr">
        <f t="shared" si="195"/>
        <v>successful</v>
      </c>
      <c r="G2526" s="4" t="s">
        <v>8219</v>
      </c>
      <c r="H2526" s="4" t="s">
        <v>8224</v>
      </c>
      <c r="I2526" s="4" t="s">
        <v>8246</v>
      </c>
      <c r="J2526" s="4">
        <v>1419136200</v>
      </c>
      <c r="K2526" s="13">
        <f t="shared" si="196"/>
        <v>41994.020833333336</v>
      </c>
      <c r="L2526" s="4">
        <v>1416338557</v>
      </c>
      <c r="M2526" s="13">
        <f t="shared" si="197"/>
        <v>41961.640706018523</v>
      </c>
      <c r="N2526" s="4" t="b">
        <v>0</v>
      </c>
      <c r="O2526" s="4">
        <v>43</v>
      </c>
      <c r="P2526" s="4" t="b">
        <v>1</v>
      </c>
      <c r="Q2526" s="4" t="s">
        <v>8300</v>
      </c>
      <c r="R2526" s="17">
        <f>E2526/D2526*100</f>
        <v>101.6</v>
      </c>
      <c r="S2526">
        <f>AVERAGEIF(O:O,O2526,E:E)</f>
        <v>5251.2666666666664</v>
      </c>
      <c r="T2526" t="str">
        <f t="shared" si="198"/>
        <v>music</v>
      </c>
      <c r="U2526" t="str">
        <f t="shared" si="199"/>
        <v>classical music</v>
      </c>
    </row>
    <row r="2527" spans="1:21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tr">
        <f t="shared" si="195"/>
        <v>successful</v>
      </c>
      <c r="G2527" s="4" t="s">
        <v>8219</v>
      </c>
      <c r="H2527" s="4" t="s">
        <v>8224</v>
      </c>
      <c r="I2527" s="4" t="s">
        <v>8246</v>
      </c>
      <c r="J2527" s="4">
        <v>1340914571</v>
      </c>
      <c r="K2527" s="13">
        <f t="shared" si="196"/>
        <v>41088.677905092598</v>
      </c>
      <c r="L2527" s="4">
        <v>1338322571</v>
      </c>
      <c r="M2527" s="13">
        <f t="shared" si="197"/>
        <v>41058.677905092598</v>
      </c>
      <c r="N2527" s="4" t="b">
        <v>0</v>
      </c>
      <c r="O2527" s="4">
        <v>80</v>
      </c>
      <c r="P2527" s="4" t="b">
        <v>1</v>
      </c>
      <c r="Q2527" s="4" t="s">
        <v>8300</v>
      </c>
      <c r="R2527" s="17">
        <f>E2527/D2527*100</f>
        <v>100.325</v>
      </c>
      <c r="S2527">
        <f>AVERAGEIF(O:O,O2527,E:E)</f>
        <v>7609</v>
      </c>
      <c r="T2527" t="str">
        <f t="shared" si="198"/>
        <v>music</v>
      </c>
      <c r="U2527" t="str">
        <f t="shared" si="199"/>
        <v>classical music</v>
      </c>
    </row>
    <row r="2528" spans="1:21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tr">
        <f t="shared" si="195"/>
        <v>successful</v>
      </c>
      <c r="G2528" s="4" t="s">
        <v>8219</v>
      </c>
      <c r="H2528" s="4" t="s">
        <v>8224</v>
      </c>
      <c r="I2528" s="4" t="s">
        <v>8246</v>
      </c>
      <c r="J2528" s="4">
        <v>1418014740</v>
      </c>
      <c r="K2528" s="13">
        <f t="shared" si="196"/>
        <v>41981.040972222225</v>
      </c>
      <c r="L2528" s="4">
        <v>1415585474</v>
      </c>
      <c r="M2528" s="13">
        <f t="shared" si="197"/>
        <v>41952.924467592595</v>
      </c>
      <c r="N2528" s="4" t="b">
        <v>0</v>
      </c>
      <c r="O2528" s="4">
        <v>33</v>
      </c>
      <c r="P2528" s="4" t="b">
        <v>1</v>
      </c>
      <c r="Q2528" s="4" t="s">
        <v>8300</v>
      </c>
      <c r="R2528" s="17">
        <f>E2528/D2528*100</f>
        <v>112.94999999999999</v>
      </c>
      <c r="S2528">
        <f>AVERAGEIF(O:O,O2528,E:E)</f>
        <v>5887.1719354838715</v>
      </c>
      <c r="T2528" t="str">
        <f t="shared" si="198"/>
        <v>music</v>
      </c>
      <c r="U2528" t="str">
        <f t="shared" si="199"/>
        <v>classical music</v>
      </c>
    </row>
    <row r="2529" spans="1:21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tr">
        <f t="shared" si="195"/>
        <v>successful</v>
      </c>
      <c r="G2529" s="4" t="s">
        <v>8219</v>
      </c>
      <c r="H2529" s="4" t="s">
        <v>8224</v>
      </c>
      <c r="I2529" s="4" t="s">
        <v>8246</v>
      </c>
      <c r="J2529" s="4">
        <v>1382068740</v>
      </c>
      <c r="K2529" s="13">
        <f t="shared" si="196"/>
        <v>41564.999305555561</v>
      </c>
      <c r="L2529" s="4">
        <v>1380477691</v>
      </c>
      <c r="M2529" s="13">
        <f t="shared" si="197"/>
        <v>41546.584386574075</v>
      </c>
      <c r="N2529" s="4" t="b">
        <v>0</v>
      </c>
      <c r="O2529" s="4">
        <v>71</v>
      </c>
      <c r="P2529" s="4" t="b">
        <v>1</v>
      </c>
      <c r="Q2529" s="4" t="s">
        <v>8300</v>
      </c>
      <c r="R2529" s="17">
        <f>E2529/D2529*100</f>
        <v>102.125</v>
      </c>
      <c r="S2529">
        <f>AVERAGEIF(O:O,O2529,E:E)</f>
        <v>5650.0581249999996</v>
      </c>
      <c r="T2529" t="str">
        <f t="shared" si="198"/>
        <v>music</v>
      </c>
      <c r="U2529" t="str">
        <f t="shared" si="199"/>
        <v>classical music</v>
      </c>
    </row>
    <row r="2530" spans="1:21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tr">
        <f t="shared" si="195"/>
        <v>successful</v>
      </c>
      <c r="G2530" s="4" t="s">
        <v>8219</v>
      </c>
      <c r="H2530" s="4" t="s">
        <v>8225</v>
      </c>
      <c r="I2530" s="4" t="s">
        <v>8247</v>
      </c>
      <c r="J2530" s="4">
        <v>1440068400</v>
      </c>
      <c r="K2530" s="13">
        <f t="shared" si="196"/>
        <v>42236.291666666664</v>
      </c>
      <c r="L2530" s="4">
        <v>1438459303</v>
      </c>
      <c r="M2530" s="13">
        <f t="shared" si="197"/>
        <v>42217.667858796303</v>
      </c>
      <c r="N2530" s="4" t="b">
        <v>0</v>
      </c>
      <c r="O2530" s="4">
        <v>81</v>
      </c>
      <c r="P2530" s="4" t="b">
        <v>1</v>
      </c>
      <c r="Q2530" s="4" t="s">
        <v>8300</v>
      </c>
      <c r="R2530" s="17">
        <f>E2530/D2530*100</f>
        <v>107.24974999999999</v>
      </c>
      <c r="S2530">
        <f>AVERAGEIF(O:O,O2530,E:E)</f>
        <v>4602.4861538461537</v>
      </c>
      <c r="T2530" t="str">
        <f t="shared" si="198"/>
        <v>music</v>
      </c>
      <c r="U2530" t="str">
        <f t="shared" si="199"/>
        <v>classical music</v>
      </c>
    </row>
    <row r="2531" spans="1:21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tr">
        <f t="shared" si="195"/>
        <v>successful</v>
      </c>
      <c r="G2531" s="4" t="s">
        <v>8219</v>
      </c>
      <c r="H2531" s="4" t="s">
        <v>8224</v>
      </c>
      <c r="I2531" s="4" t="s">
        <v>8246</v>
      </c>
      <c r="J2531" s="4">
        <v>1332636975</v>
      </c>
      <c r="K2531" s="13">
        <f t="shared" si="196"/>
        <v>40992.872395833336</v>
      </c>
      <c r="L2531" s="4">
        <v>1328752575</v>
      </c>
      <c r="M2531" s="13">
        <f t="shared" si="197"/>
        <v>40947.9140625</v>
      </c>
      <c r="N2531" s="4" t="b">
        <v>0</v>
      </c>
      <c r="O2531" s="4">
        <v>76</v>
      </c>
      <c r="P2531" s="4" t="b">
        <v>1</v>
      </c>
      <c r="Q2531" s="4" t="s">
        <v>8300</v>
      </c>
      <c r="R2531" s="17">
        <f>E2531/D2531*100</f>
        <v>104.28333333333333</v>
      </c>
      <c r="S2531">
        <f>AVERAGEIF(O:O,O2531,E:E)</f>
        <v>6833.6214285714286</v>
      </c>
      <c r="T2531" t="str">
        <f t="shared" si="198"/>
        <v>music</v>
      </c>
      <c r="U2531" t="str">
        <f t="shared" si="199"/>
        <v>classical music</v>
      </c>
    </row>
    <row r="2532" spans="1:21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tr">
        <f t="shared" si="195"/>
        <v>successful</v>
      </c>
      <c r="G2532" s="4" t="s">
        <v>8219</v>
      </c>
      <c r="H2532" s="4" t="s">
        <v>8224</v>
      </c>
      <c r="I2532" s="4" t="s">
        <v>8246</v>
      </c>
      <c r="J2532" s="4">
        <v>1429505400</v>
      </c>
      <c r="K2532" s="13">
        <f t="shared" si="196"/>
        <v>42114.034722222226</v>
      </c>
      <c r="L2532" s="4">
        <v>1426711505</v>
      </c>
      <c r="M2532" s="13">
        <f t="shared" si="197"/>
        <v>42081.697974537041</v>
      </c>
      <c r="N2532" s="4" t="b">
        <v>0</v>
      </c>
      <c r="O2532" s="4">
        <v>48</v>
      </c>
      <c r="P2532" s="4" t="b">
        <v>1</v>
      </c>
      <c r="Q2532" s="4" t="s">
        <v>8300</v>
      </c>
      <c r="R2532" s="17">
        <f>E2532/D2532*100</f>
        <v>100</v>
      </c>
      <c r="S2532">
        <f>AVERAGEIF(O:O,O2532,E:E)</f>
        <v>6681.7362499999999</v>
      </c>
      <c r="T2532" t="str">
        <f t="shared" si="198"/>
        <v>music</v>
      </c>
      <c r="U2532" t="str">
        <f t="shared" si="199"/>
        <v>classical music</v>
      </c>
    </row>
    <row r="2533" spans="1:21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tr">
        <f t="shared" si="195"/>
        <v>successful</v>
      </c>
      <c r="G2533" s="4" t="s">
        <v>8219</v>
      </c>
      <c r="H2533" s="4" t="s">
        <v>8224</v>
      </c>
      <c r="I2533" s="4" t="s">
        <v>8246</v>
      </c>
      <c r="J2533" s="4">
        <v>1439611140</v>
      </c>
      <c r="K2533" s="13">
        <f t="shared" si="196"/>
        <v>42230.999305555561</v>
      </c>
      <c r="L2533" s="4">
        <v>1437668354</v>
      </c>
      <c r="M2533" s="13">
        <f t="shared" si="197"/>
        <v>42208.513356481482</v>
      </c>
      <c r="N2533" s="4" t="b">
        <v>0</v>
      </c>
      <c r="O2533" s="4">
        <v>61</v>
      </c>
      <c r="P2533" s="4" t="b">
        <v>1</v>
      </c>
      <c r="Q2533" s="4" t="s">
        <v>8300</v>
      </c>
      <c r="R2533" s="17">
        <f>E2533/D2533*100</f>
        <v>100.4</v>
      </c>
      <c r="S2533">
        <f>AVERAGEIF(O:O,O2533,E:E)</f>
        <v>5367.37</v>
      </c>
      <c r="T2533" t="str">
        <f t="shared" si="198"/>
        <v>music</v>
      </c>
      <c r="U2533" t="str">
        <f t="shared" si="199"/>
        <v>classical music</v>
      </c>
    </row>
    <row r="2534" spans="1:21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tr">
        <f t="shared" si="195"/>
        <v>successful</v>
      </c>
      <c r="G2534" s="4" t="s">
        <v>8219</v>
      </c>
      <c r="H2534" s="4" t="s">
        <v>8224</v>
      </c>
      <c r="I2534" s="4" t="s">
        <v>8246</v>
      </c>
      <c r="J2534" s="4">
        <v>1345148566</v>
      </c>
      <c r="K2534" s="13">
        <f t="shared" si="196"/>
        <v>41137.682476851856</v>
      </c>
      <c r="L2534" s="4">
        <v>1342556566</v>
      </c>
      <c r="M2534" s="13">
        <f t="shared" si="197"/>
        <v>41107.682476851856</v>
      </c>
      <c r="N2534" s="4" t="b">
        <v>0</v>
      </c>
      <c r="O2534" s="4">
        <v>60</v>
      </c>
      <c r="P2534" s="4" t="b">
        <v>1</v>
      </c>
      <c r="Q2534" s="4" t="s">
        <v>8300</v>
      </c>
      <c r="R2534" s="17">
        <f>E2534/D2534*100</f>
        <v>126.125</v>
      </c>
      <c r="S2534">
        <f>AVERAGEIF(O:O,O2534,E:E)</f>
        <v>4999.4192857142853</v>
      </c>
      <c r="T2534" t="str">
        <f t="shared" si="198"/>
        <v>music</v>
      </c>
      <c r="U2534" t="str">
        <f t="shared" si="199"/>
        <v>classical music</v>
      </c>
    </row>
    <row r="2535" spans="1:21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tr">
        <f t="shared" si="195"/>
        <v>successful</v>
      </c>
      <c r="G2535" s="4" t="s">
        <v>8219</v>
      </c>
      <c r="H2535" s="4" t="s">
        <v>8224</v>
      </c>
      <c r="I2535" s="4" t="s">
        <v>8246</v>
      </c>
      <c r="J2535" s="4">
        <v>1362160868</v>
      </c>
      <c r="K2535" s="13">
        <f t="shared" si="196"/>
        <v>41334.584120370375</v>
      </c>
      <c r="L2535" s="4">
        <v>1359568911</v>
      </c>
      <c r="M2535" s="13">
        <f t="shared" si="197"/>
        <v>41304.58461805556</v>
      </c>
      <c r="N2535" s="4" t="b">
        <v>0</v>
      </c>
      <c r="O2535" s="4">
        <v>136</v>
      </c>
      <c r="P2535" s="4" t="b">
        <v>1</v>
      </c>
      <c r="Q2535" s="4" t="s">
        <v>8300</v>
      </c>
      <c r="R2535" s="17">
        <f>E2535/D2535*100</f>
        <v>110.66666666666667</v>
      </c>
      <c r="S2535">
        <f>AVERAGEIF(O:O,O2535,E:E)</f>
        <v>7652</v>
      </c>
      <c r="T2535" t="str">
        <f t="shared" si="198"/>
        <v>music</v>
      </c>
      <c r="U2535" t="str">
        <f t="shared" si="199"/>
        <v>classical music</v>
      </c>
    </row>
    <row r="2536" spans="1:21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tr">
        <f t="shared" si="195"/>
        <v>successful</v>
      </c>
      <c r="G2536" s="4" t="s">
        <v>8219</v>
      </c>
      <c r="H2536" s="4" t="s">
        <v>8224</v>
      </c>
      <c r="I2536" s="4" t="s">
        <v>8246</v>
      </c>
      <c r="J2536" s="4">
        <v>1262325600</v>
      </c>
      <c r="K2536" s="13">
        <f t="shared" si="196"/>
        <v>40179.083333333336</v>
      </c>
      <c r="L2536" s="4">
        <v>1257871712</v>
      </c>
      <c r="M2536" s="13">
        <f t="shared" si="197"/>
        <v>40127.53370370371</v>
      </c>
      <c r="N2536" s="4" t="b">
        <v>0</v>
      </c>
      <c r="O2536" s="4">
        <v>14</v>
      </c>
      <c r="P2536" s="4" t="b">
        <v>1</v>
      </c>
      <c r="Q2536" s="4" t="s">
        <v>8300</v>
      </c>
      <c r="R2536" s="17">
        <f>E2536/D2536*100</f>
        <v>105</v>
      </c>
      <c r="S2536">
        <f>AVERAGEIF(O:O,O2536,E:E)</f>
        <v>1006.2454545454545</v>
      </c>
      <c r="T2536" t="str">
        <f t="shared" si="198"/>
        <v>music</v>
      </c>
      <c r="U2536" t="str">
        <f t="shared" si="199"/>
        <v>classical music</v>
      </c>
    </row>
    <row r="2537" spans="1:21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tr">
        <f t="shared" si="195"/>
        <v>successful</v>
      </c>
      <c r="G2537" s="4" t="s">
        <v>8219</v>
      </c>
      <c r="H2537" s="4" t="s">
        <v>8224</v>
      </c>
      <c r="I2537" s="4" t="s">
        <v>8246</v>
      </c>
      <c r="J2537" s="4">
        <v>1417463945</v>
      </c>
      <c r="K2537" s="13">
        <f t="shared" si="196"/>
        <v>41974.666030092594</v>
      </c>
      <c r="L2537" s="4">
        <v>1414781945</v>
      </c>
      <c r="M2537" s="13">
        <f t="shared" si="197"/>
        <v>41943.62436342593</v>
      </c>
      <c r="N2537" s="4" t="b">
        <v>0</v>
      </c>
      <c r="O2537" s="4">
        <v>78</v>
      </c>
      <c r="P2537" s="4" t="b">
        <v>1</v>
      </c>
      <c r="Q2537" s="4" t="s">
        <v>8300</v>
      </c>
      <c r="R2537" s="17">
        <f>E2537/D2537*100</f>
        <v>103.77499999999999</v>
      </c>
      <c r="S2537">
        <f>AVERAGEIF(O:O,O2537,E:E)</f>
        <v>7578.5161538461534</v>
      </c>
      <c r="T2537" t="str">
        <f t="shared" si="198"/>
        <v>music</v>
      </c>
      <c r="U2537" t="str">
        <f t="shared" si="199"/>
        <v>classical music</v>
      </c>
    </row>
    <row r="2538" spans="1:21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tr">
        <f t="shared" si="195"/>
        <v>successful</v>
      </c>
      <c r="G2538" s="4" t="s">
        <v>8219</v>
      </c>
      <c r="H2538" s="4" t="s">
        <v>8224</v>
      </c>
      <c r="I2538" s="4" t="s">
        <v>8246</v>
      </c>
      <c r="J2538" s="4">
        <v>1375151566</v>
      </c>
      <c r="K2538" s="13">
        <f t="shared" si="196"/>
        <v>41484.939421296302</v>
      </c>
      <c r="L2538" s="4">
        <v>1373337166</v>
      </c>
      <c r="M2538" s="13">
        <f t="shared" si="197"/>
        <v>41463.939421296302</v>
      </c>
      <c r="N2538" s="4" t="b">
        <v>0</v>
      </c>
      <c r="O2538" s="4">
        <v>4</v>
      </c>
      <c r="P2538" s="4" t="b">
        <v>1</v>
      </c>
      <c r="Q2538" s="4" t="s">
        <v>8300</v>
      </c>
      <c r="R2538" s="17">
        <f>E2538/D2538*100</f>
        <v>115.99999999999999</v>
      </c>
      <c r="S2538">
        <f>AVERAGEIF(O:O,O2538,E:E)</f>
        <v>227.77278688524589</v>
      </c>
      <c r="T2538" t="str">
        <f t="shared" si="198"/>
        <v>music</v>
      </c>
      <c r="U2538" t="str">
        <f t="shared" si="199"/>
        <v>classical music</v>
      </c>
    </row>
    <row r="2539" spans="1:21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tr">
        <f t="shared" si="195"/>
        <v>successful</v>
      </c>
      <c r="G2539" s="4" t="s">
        <v>8219</v>
      </c>
      <c r="H2539" s="4" t="s">
        <v>8224</v>
      </c>
      <c r="I2539" s="4" t="s">
        <v>8246</v>
      </c>
      <c r="J2539" s="4">
        <v>1312212855</v>
      </c>
      <c r="K2539" s="13">
        <f t="shared" si="196"/>
        <v>40756.482118055559</v>
      </c>
      <c r="L2539" s="4">
        <v>1307028855</v>
      </c>
      <c r="M2539" s="13">
        <f t="shared" si="197"/>
        <v>40696.482118055559</v>
      </c>
      <c r="N2539" s="4" t="b">
        <v>0</v>
      </c>
      <c r="O2539" s="4">
        <v>11</v>
      </c>
      <c r="P2539" s="4" t="b">
        <v>1</v>
      </c>
      <c r="Q2539" s="4" t="s">
        <v>8300</v>
      </c>
      <c r="R2539" s="17">
        <f>E2539/D2539*100</f>
        <v>110.00000000000001</v>
      </c>
      <c r="S2539">
        <f>AVERAGEIF(O:O,O2539,E:E)</f>
        <v>1461.2</v>
      </c>
      <c r="T2539" t="str">
        <f t="shared" si="198"/>
        <v>music</v>
      </c>
      <c r="U2539" t="str">
        <f t="shared" si="199"/>
        <v>classical music</v>
      </c>
    </row>
    <row r="2540" spans="1:21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tr">
        <f t="shared" si="195"/>
        <v>successful</v>
      </c>
      <c r="G2540" s="4" t="s">
        <v>8219</v>
      </c>
      <c r="H2540" s="4" t="s">
        <v>8224</v>
      </c>
      <c r="I2540" s="4" t="s">
        <v>8246</v>
      </c>
      <c r="J2540" s="4">
        <v>1361681940</v>
      </c>
      <c r="K2540" s="13">
        <f t="shared" si="196"/>
        <v>41329.040972222225</v>
      </c>
      <c r="L2540" s="4">
        <v>1359029661</v>
      </c>
      <c r="M2540" s="13">
        <f t="shared" si="197"/>
        <v>41298.343298611115</v>
      </c>
      <c r="N2540" s="4" t="b">
        <v>0</v>
      </c>
      <c r="O2540" s="4">
        <v>185</v>
      </c>
      <c r="P2540" s="4" t="b">
        <v>1</v>
      </c>
      <c r="Q2540" s="4" t="s">
        <v>8300</v>
      </c>
      <c r="R2540" s="17">
        <f>E2540/D2540*100</f>
        <v>113.01761111111111</v>
      </c>
      <c r="S2540">
        <f>AVERAGEIF(O:O,O2540,E:E)</f>
        <v>14149.056666666665</v>
      </c>
      <c r="T2540" t="str">
        <f t="shared" si="198"/>
        <v>music</v>
      </c>
      <c r="U2540" t="str">
        <f t="shared" si="199"/>
        <v>classical music</v>
      </c>
    </row>
    <row r="2541" spans="1:21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tr">
        <f t="shared" si="195"/>
        <v>successful</v>
      </c>
      <c r="G2541" s="4" t="s">
        <v>8219</v>
      </c>
      <c r="H2541" s="4" t="s">
        <v>8224</v>
      </c>
      <c r="I2541" s="4" t="s">
        <v>8246</v>
      </c>
      <c r="J2541" s="4">
        <v>1422913152</v>
      </c>
      <c r="K2541" s="13">
        <f t="shared" si="196"/>
        <v>42037.735555555562</v>
      </c>
      <c r="L2541" s="4">
        <v>1417729152</v>
      </c>
      <c r="M2541" s="13">
        <f t="shared" si="197"/>
        <v>41977.735555555562</v>
      </c>
      <c r="N2541" s="4" t="b">
        <v>0</v>
      </c>
      <c r="O2541" s="4">
        <v>59</v>
      </c>
      <c r="P2541" s="4" t="b">
        <v>1</v>
      </c>
      <c r="Q2541" s="4" t="s">
        <v>8300</v>
      </c>
      <c r="R2541" s="17">
        <f>E2541/D2541*100</f>
        <v>100.25</v>
      </c>
      <c r="S2541">
        <f>AVERAGEIF(O:O,O2541,E:E)</f>
        <v>5506.1350000000002</v>
      </c>
      <c r="T2541" t="str">
        <f t="shared" si="198"/>
        <v>music</v>
      </c>
      <c r="U2541" t="str">
        <f t="shared" si="199"/>
        <v>classical music</v>
      </c>
    </row>
    <row r="2542" spans="1:21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tr">
        <f t="shared" si="195"/>
        <v>successful</v>
      </c>
      <c r="G2542" s="4" t="s">
        <v>8219</v>
      </c>
      <c r="H2542" s="4" t="s">
        <v>8224</v>
      </c>
      <c r="I2542" s="4" t="s">
        <v>8246</v>
      </c>
      <c r="J2542" s="4">
        <v>1319904721</v>
      </c>
      <c r="K2542" s="13">
        <f t="shared" si="196"/>
        <v>40845.508344907408</v>
      </c>
      <c r="L2542" s="4">
        <v>1314720721</v>
      </c>
      <c r="M2542" s="13">
        <f t="shared" si="197"/>
        <v>40785.508344907408</v>
      </c>
      <c r="N2542" s="4" t="b">
        <v>0</v>
      </c>
      <c r="O2542" s="4">
        <v>27</v>
      </c>
      <c r="P2542" s="4" t="b">
        <v>1</v>
      </c>
      <c r="Q2542" s="4" t="s">
        <v>8300</v>
      </c>
      <c r="R2542" s="17">
        <f>E2542/D2542*100</f>
        <v>103.4</v>
      </c>
      <c r="S2542">
        <f>AVERAGEIF(O:O,O2542,E:E)</f>
        <v>3204.2722222222224</v>
      </c>
      <c r="T2542" t="str">
        <f t="shared" si="198"/>
        <v>music</v>
      </c>
      <c r="U2542" t="str">
        <f t="shared" si="199"/>
        <v>classical music</v>
      </c>
    </row>
    <row r="2543" spans="1:21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tr">
        <f t="shared" si="195"/>
        <v>successful</v>
      </c>
      <c r="G2543" s="4" t="s">
        <v>8219</v>
      </c>
      <c r="H2543" s="4" t="s">
        <v>8225</v>
      </c>
      <c r="I2543" s="4" t="s">
        <v>8247</v>
      </c>
      <c r="J2543" s="4">
        <v>1380192418</v>
      </c>
      <c r="K2543" s="13">
        <f t="shared" si="196"/>
        <v>41543.28261574074</v>
      </c>
      <c r="L2543" s="4">
        <v>1375008418</v>
      </c>
      <c r="M2543" s="13">
        <f t="shared" si="197"/>
        <v>41483.28261574074</v>
      </c>
      <c r="N2543" s="4" t="b">
        <v>0</v>
      </c>
      <c r="O2543" s="4">
        <v>63</v>
      </c>
      <c r="P2543" s="4" t="b">
        <v>1</v>
      </c>
      <c r="Q2543" s="4" t="s">
        <v>8300</v>
      </c>
      <c r="R2543" s="17">
        <f>E2543/D2543*100</f>
        <v>107.02857142857142</v>
      </c>
      <c r="S2543">
        <f>AVERAGEIF(O:O,O2543,E:E)</f>
        <v>4218.583333333333</v>
      </c>
      <c r="T2543" t="str">
        <f t="shared" si="198"/>
        <v>music</v>
      </c>
      <c r="U2543" t="str">
        <f t="shared" si="199"/>
        <v>classical music</v>
      </c>
    </row>
    <row r="2544" spans="1:21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tr">
        <f t="shared" si="195"/>
        <v>successful</v>
      </c>
      <c r="G2544" s="4" t="s">
        <v>8219</v>
      </c>
      <c r="H2544" s="4" t="s">
        <v>8224</v>
      </c>
      <c r="I2544" s="4" t="s">
        <v>8246</v>
      </c>
      <c r="J2544" s="4">
        <v>1380599940</v>
      </c>
      <c r="K2544" s="13">
        <f t="shared" si="196"/>
        <v>41547.999305555561</v>
      </c>
      <c r="L2544" s="4">
        <v>1377252857</v>
      </c>
      <c r="M2544" s="13">
        <f t="shared" si="197"/>
        <v>41509.259918981486</v>
      </c>
      <c r="N2544" s="4" t="b">
        <v>0</v>
      </c>
      <c r="O2544" s="4">
        <v>13</v>
      </c>
      <c r="P2544" s="4" t="b">
        <v>1</v>
      </c>
      <c r="Q2544" s="4" t="s">
        <v>8300</v>
      </c>
      <c r="R2544" s="17">
        <f>E2544/D2544*100</f>
        <v>103.57142857142858</v>
      </c>
      <c r="S2544">
        <f>AVERAGEIF(O:O,O2544,E:E)</f>
        <v>969.35458333333338</v>
      </c>
      <c r="T2544" t="str">
        <f t="shared" si="198"/>
        <v>music</v>
      </c>
      <c r="U2544" t="str">
        <f t="shared" si="199"/>
        <v>classical music</v>
      </c>
    </row>
    <row r="2545" spans="1:21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tr">
        <f t="shared" si="195"/>
        <v>successful</v>
      </c>
      <c r="G2545" s="4" t="s">
        <v>8219</v>
      </c>
      <c r="H2545" s="4" t="s">
        <v>8224</v>
      </c>
      <c r="I2545" s="4" t="s">
        <v>8246</v>
      </c>
      <c r="J2545" s="4">
        <v>1293937200</v>
      </c>
      <c r="K2545" s="13">
        <f t="shared" si="196"/>
        <v>40544.958333333336</v>
      </c>
      <c r="L2545" s="4">
        <v>1291257298</v>
      </c>
      <c r="M2545" s="13">
        <f t="shared" si="197"/>
        <v>40513.940949074073</v>
      </c>
      <c r="N2545" s="4" t="b">
        <v>0</v>
      </c>
      <c r="O2545" s="4">
        <v>13</v>
      </c>
      <c r="P2545" s="4" t="b">
        <v>1</v>
      </c>
      <c r="Q2545" s="4" t="s">
        <v>8300</v>
      </c>
      <c r="R2545" s="17">
        <f>E2545/D2545*100</f>
        <v>156.4</v>
      </c>
      <c r="S2545">
        <f>AVERAGEIF(O:O,O2545,E:E)</f>
        <v>969.35458333333338</v>
      </c>
      <c r="T2545" t="str">
        <f t="shared" si="198"/>
        <v>music</v>
      </c>
      <c r="U2545" t="str">
        <f t="shared" si="199"/>
        <v>classical music</v>
      </c>
    </row>
    <row r="2546" spans="1:21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tr">
        <f t="shared" si="195"/>
        <v>successful</v>
      </c>
      <c r="G2546" s="4" t="s">
        <v>8219</v>
      </c>
      <c r="H2546" s="4" t="s">
        <v>8224</v>
      </c>
      <c r="I2546" s="4" t="s">
        <v>8246</v>
      </c>
      <c r="J2546" s="4">
        <v>1341750569</v>
      </c>
      <c r="K2546" s="13">
        <f t="shared" si="196"/>
        <v>41098.353807870371</v>
      </c>
      <c r="L2546" s="4">
        <v>1339158569</v>
      </c>
      <c r="M2546" s="13">
        <f t="shared" si="197"/>
        <v>41068.353807870371</v>
      </c>
      <c r="N2546" s="4" t="b">
        <v>0</v>
      </c>
      <c r="O2546" s="4">
        <v>57</v>
      </c>
      <c r="P2546" s="4" t="b">
        <v>1</v>
      </c>
      <c r="Q2546" s="4" t="s">
        <v>8300</v>
      </c>
      <c r="R2546" s="17">
        <f>E2546/D2546*100</f>
        <v>100.82</v>
      </c>
      <c r="S2546">
        <f>AVERAGEIF(O:O,O2546,E:E)</f>
        <v>5781.163043478261</v>
      </c>
      <c r="T2546" t="str">
        <f t="shared" si="198"/>
        <v>music</v>
      </c>
      <c r="U2546" t="str">
        <f t="shared" si="199"/>
        <v>classical music</v>
      </c>
    </row>
    <row r="2547" spans="1:21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tr">
        <f t="shared" si="195"/>
        <v>successful</v>
      </c>
      <c r="G2547" s="4" t="s">
        <v>8219</v>
      </c>
      <c r="H2547" s="4" t="s">
        <v>8224</v>
      </c>
      <c r="I2547" s="4" t="s">
        <v>8246</v>
      </c>
      <c r="J2547" s="4">
        <v>1424997000</v>
      </c>
      <c r="K2547" s="13">
        <f t="shared" si="196"/>
        <v>42061.854166666664</v>
      </c>
      <c r="L2547" s="4">
        <v>1421983138</v>
      </c>
      <c r="M2547" s="13">
        <f t="shared" si="197"/>
        <v>42026.971504629626</v>
      </c>
      <c r="N2547" s="4" t="b">
        <v>0</v>
      </c>
      <c r="O2547" s="4">
        <v>61</v>
      </c>
      <c r="P2547" s="4" t="b">
        <v>1</v>
      </c>
      <c r="Q2547" s="4" t="s">
        <v>8300</v>
      </c>
      <c r="R2547" s="17">
        <f>E2547/D2547*100</f>
        <v>195.3</v>
      </c>
      <c r="S2547">
        <f>AVERAGEIF(O:O,O2547,E:E)</f>
        <v>5367.37</v>
      </c>
      <c r="T2547" t="str">
        <f t="shared" si="198"/>
        <v>music</v>
      </c>
      <c r="U2547" t="str">
        <f t="shared" si="199"/>
        <v>classical music</v>
      </c>
    </row>
    <row r="2548" spans="1:21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tr">
        <f t="shared" si="195"/>
        <v>successful</v>
      </c>
      <c r="G2548" s="4" t="s">
        <v>8219</v>
      </c>
      <c r="H2548" s="4" t="s">
        <v>8224</v>
      </c>
      <c r="I2548" s="4" t="s">
        <v>8246</v>
      </c>
      <c r="J2548" s="4">
        <v>1380949200</v>
      </c>
      <c r="K2548" s="13">
        <f t="shared" si="196"/>
        <v>41552.041666666672</v>
      </c>
      <c r="L2548" s="4">
        <v>1378586179</v>
      </c>
      <c r="M2548" s="13">
        <f t="shared" si="197"/>
        <v>41524.691886574074</v>
      </c>
      <c r="N2548" s="4" t="b">
        <v>0</v>
      </c>
      <c r="O2548" s="4">
        <v>65</v>
      </c>
      <c r="P2548" s="4" t="b">
        <v>1</v>
      </c>
      <c r="Q2548" s="4" t="s">
        <v>8300</v>
      </c>
      <c r="R2548" s="17">
        <f>E2548/D2548*100</f>
        <v>111.71428571428572</v>
      </c>
      <c r="S2548">
        <f>AVERAGEIF(O:O,O2548,E:E)</f>
        <v>5722.2508333333344</v>
      </c>
      <c r="T2548" t="str">
        <f t="shared" si="198"/>
        <v>music</v>
      </c>
      <c r="U2548" t="str">
        <f t="shared" si="199"/>
        <v>classical music</v>
      </c>
    </row>
    <row r="2549" spans="1:21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tr">
        <f t="shared" si="195"/>
        <v>successful</v>
      </c>
      <c r="G2549" s="4" t="s">
        <v>8219</v>
      </c>
      <c r="H2549" s="4" t="s">
        <v>8224</v>
      </c>
      <c r="I2549" s="4" t="s">
        <v>8246</v>
      </c>
      <c r="J2549" s="4">
        <v>1333560803</v>
      </c>
      <c r="K2549" s="13">
        <f t="shared" si="196"/>
        <v>41003.564849537041</v>
      </c>
      <c r="L2549" s="4">
        <v>1330972403</v>
      </c>
      <c r="M2549" s="13">
        <f t="shared" si="197"/>
        <v>40973.606516203705</v>
      </c>
      <c r="N2549" s="4" t="b">
        <v>0</v>
      </c>
      <c r="O2549" s="4">
        <v>134</v>
      </c>
      <c r="P2549" s="4" t="b">
        <v>1</v>
      </c>
      <c r="Q2549" s="4" t="s">
        <v>8300</v>
      </c>
      <c r="R2549" s="17">
        <f>E2549/D2549*100</f>
        <v>119.85454545454546</v>
      </c>
      <c r="S2549">
        <f>AVERAGEIF(O:O,O2549,E:E)</f>
        <v>19003.183333333334</v>
      </c>
      <c r="T2549" t="str">
        <f t="shared" si="198"/>
        <v>music</v>
      </c>
      <c r="U2549" t="str">
        <f t="shared" si="199"/>
        <v>classical music</v>
      </c>
    </row>
    <row r="2550" spans="1:21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tr">
        <f t="shared" si="195"/>
        <v>successful</v>
      </c>
      <c r="G2550" s="4" t="s">
        <v>8219</v>
      </c>
      <c r="H2550" s="4" t="s">
        <v>8230</v>
      </c>
      <c r="I2550" s="4" t="s">
        <v>8249</v>
      </c>
      <c r="J2550" s="4">
        <v>1475209620</v>
      </c>
      <c r="K2550" s="13">
        <f t="shared" si="196"/>
        <v>42643.018750000003</v>
      </c>
      <c r="L2550" s="4">
        <v>1473087637</v>
      </c>
      <c r="M2550" s="13">
        <f t="shared" si="197"/>
        <v>42618.458761574082</v>
      </c>
      <c r="N2550" s="4" t="b">
        <v>0</v>
      </c>
      <c r="O2550" s="4">
        <v>37</v>
      </c>
      <c r="P2550" s="4" t="b">
        <v>1</v>
      </c>
      <c r="Q2550" s="4" t="s">
        <v>8300</v>
      </c>
      <c r="R2550" s="17">
        <f>E2550/D2550*100</f>
        <v>101.85</v>
      </c>
      <c r="S2550">
        <f>AVERAGEIF(O:O,O2550,E:E)</f>
        <v>4326.8844444444449</v>
      </c>
      <c r="T2550" t="str">
        <f t="shared" si="198"/>
        <v>music</v>
      </c>
      <c r="U2550" t="str">
        <f t="shared" si="199"/>
        <v>classical music</v>
      </c>
    </row>
    <row r="2551" spans="1:21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tr">
        <f t="shared" si="195"/>
        <v>successful</v>
      </c>
      <c r="G2551" s="4" t="s">
        <v>8219</v>
      </c>
      <c r="H2551" s="4" t="s">
        <v>8225</v>
      </c>
      <c r="I2551" s="4" t="s">
        <v>8247</v>
      </c>
      <c r="J2551" s="4">
        <v>1370019600</v>
      </c>
      <c r="K2551" s="13">
        <f t="shared" si="196"/>
        <v>41425.541666666672</v>
      </c>
      <c r="L2551" s="4">
        <v>1366999870</v>
      </c>
      <c r="M2551" s="13">
        <f t="shared" si="197"/>
        <v>41390.591087962966</v>
      </c>
      <c r="N2551" s="4" t="b">
        <v>0</v>
      </c>
      <c r="O2551" s="4">
        <v>37</v>
      </c>
      <c r="P2551" s="4" t="b">
        <v>1</v>
      </c>
      <c r="Q2551" s="4" t="s">
        <v>8300</v>
      </c>
      <c r="R2551" s="17">
        <f>E2551/D2551*100</f>
        <v>102.80254777070064</v>
      </c>
      <c r="S2551">
        <f>AVERAGEIF(O:O,O2551,E:E)</f>
        <v>4326.8844444444449</v>
      </c>
      <c r="T2551" t="str">
        <f t="shared" si="198"/>
        <v>music</v>
      </c>
      <c r="U2551" t="str">
        <f t="shared" si="199"/>
        <v>classical music</v>
      </c>
    </row>
    <row r="2552" spans="1:21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tr">
        <f t="shared" si="195"/>
        <v>successful</v>
      </c>
      <c r="G2552" s="4" t="s">
        <v>8219</v>
      </c>
      <c r="H2552" s="4" t="s">
        <v>8224</v>
      </c>
      <c r="I2552" s="4" t="s">
        <v>8246</v>
      </c>
      <c r="J2552" s="4">
        <v>1444276740</v>
      </c>
      <c r="K2552" s="13">
        <f t="shared" si="196"/>
        <v>42284.999305555561</v>
      </c>
      <c r="L2552" s="4">
        <v>1439392406</v>
      </c>
      <c r="M2552" s="13">
        <f t="shared" si="197"/>
        <v>42228.467662037037</v>
      </c>
      <c r="N2552" s="4" t="b">
        <v>0</v>
      </c>
      <c r="O2552" s="4">
        <v>150</v>
      </c>
      <c r="P2552" s="4" t="b">
        <v>1</v>
      </c>
      <c r="Q2552" s="4" t="s">
        <v>8300</v>
      </c>
      <c r="R2552" s="17">
        <f>E2552/D2552*100</f>
        <v>100.84615384615385</v>
      </c>
      <c r="S2552">
        <f>AVERAGEIF(O:O,O2552,E:E)</f>
        <v>12890.206</v>
      </c>
      <c r="T2552" t="str">
        <f t="shared" si="198"/>
        <v>music</v>
      </c>
      <c r="U2552" t="str">
        <f t="shared" si="199"/>
        <v>classical music</v>
      </c>
    </row>
    <row r="2553" spans="1:21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tr">
        <f t="shared" si="195"/>
        <v>successful</v>
      </c>
      <c r="G2553" s="4" t="s">
        <v>8219</v>
      </c>
      <c r="H2553" s="4" t="s">
        <v>8224</v>
      </c>
      <c r="I2553" s="4" t="s">
        <v>8246</v>
      </c>
      <c r="J2553" s="4">
        <v>1332362880</v>
      </c>
      <c r="K2553" s="13">
        <f t="shared" si="196"/>
        <v>40989.700000000004</v>
      </c>
      <c r="L2553" s="4">
        <v>1329890585</v>
      </c>
      <c r="M2553" s="13">
        <f t="shared" si="197"/>
        <v>40961.085474537038</v>
      </c>
      <c r="N2553" s="4" t="b">
        <v>0</v>
      </c>
      <c r="O2553" s="4">
        <v>56</v>
      </c>
      <c r="P2553" s="4" t="b">
        <v>1</v>
      </c>
      <c r="Q2553" s="4" t="s">
        <v>8300</v>
      </c>
      <c r="R2553" s="17">
        <f>E2553/D2553*100</f>
        <v>102.73469387755102</v>
      </c>
      <c r="S2553">
        <f>AVERAGEIF(O:O,O2553,E:E)</f>
        <v>4556.6774999999998</v>
      </c>
      <c r="T2553" t="str">
        <f t="shared" si="198"/>
        <v>music</v>
      </c>
      <c r="U2553" t="str">
        <f t="shared" si="199"/>
        <v>classical music</v>
      </c>
    </row>
    <row r="2554" spans="1:21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tr">
        <f t="shared" si="195"/>
        <v>successful</v>
      </c>
      <c r="G2554" s="4" t="s">
        <v>8219</v>
      </c>
      <c r="H2554" s="4" t="s">
        <v>8224</v>
      </c>
      <c r="I2554" s="4" t="s">
        <v>8246</v>
      </c>
      <c r="J2554" s="4">
        <v>1488741981</v>
      </c>
      <c r="K2554" s="13">
        <f t="shared" si="196"/>
        <v>42799.64329861111</v>
      </c>
      <c r="L2554" s="4">
        <v>1486149981</v>
      </c>
      <c r="M2554" s="13">
        <f t="shared" si="197"/>
        <v>42769.64329861111</v>
      </c>
      <c r="N2554" s="4" t="b">
        <v>0</v>
      </c>
      <c r="O2554" s="4">
        <v>18</v>
      </c>
      <c r="P2554" s="4" t="b">
        <v>1</v>
      </c>
      <c r="Q2554" s="4" t="s">
        <v>8300</v>
      </c>
      <c r="R2554" s="17">
        <f>E2554/D2554*100</f>
        <v>106.5</v>
      </c>
      <c r="S2554">
        <f>AVERAGEIF(O:O,O2554,E:E)</f>
        <v>1443.423</v>
      </c>
      <c r="T2554" t="str">
        <f t="shared" si="198"/>
        <v>music</v>
      </c>
      <c r="U2554" t="str">
        <f t="shared" si="199"/>
        <v>classical music</v>
      </c>
    </row>
    <row r="2555" spans="1:21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tr">
        <f t="shared" si="195"/>
        <v>successful</v>
      </c>
      <c r="G2555" s="4" t="s">
        <v>8219</v>
      </c>
      <c r="H2555" s="4" t="s">
        <v>8224</v>
      </c>
      <c r="I2555" s="4" t="s">
        <v>8246</v>
      </c>
      <c r="J2555" s="4">
        <v>1348202807</v>
      </c>
      <c r="K2555" s="13">
        <f t="shared" si="196"/>
        <v>41173.032488425932</v>
      </c>
      <c r="L2555" s="4">
        <v>1343018807</v>
      </c>
      <c r="M2555" s="13">
        <f t="shared" si="197"/>
        <v>41113.032488425932</v>
      </c>
      <c r="N2555" s="4" t="b">
        <v>0</v>
      </c>
      <c r="O2555" s="4">
        <v>60</v>
      </c>
      <c r="P2555" s="4" t="b">
        <v>1</v>
      </c>
      <c r="Q2555" s="4" t="s">
        <v>8300</v>
      </c>
      <c r="R2555" s="17">
        <f>E2555/D2555*100</f>
        <v>155.53333333333333</v>
      </c>
      <c r="S2555">
        <f>AVERAGEIF(O:O,O2555,E:E)</f>
        <v>4999.4192857142853</v>
      </c>
      <c r="T2555" t="str">
        <f t="shared" si="198"/>
        <v>music</v>
      </c>
      <c r="U2555" t="str">
        <f t="shared" si="199"/>
        <v>classical music</v>
      </c>
    </row>
    <row r="2556" spans="1:21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tr">
        <f t="shared" si="195"/>
        <v>successful</v>
      </c>
      <c r="G2556" s="4" t="s">
        <v>8219</v>
      </c>
      <c r="H2556" s="4" t="s">
        <v>8224</v>
      </c>
      <c r="I2556" s="4" t="s">
        <v>8246</v>
      </c>
      <c r="J2556" s="4">
        <v>1433131140</v>
      </c>
      <c r="K2556" s="13">
        <f t="shared" si="196"/>
        <v>42155.999305555561</v>
      </c>
      <c r="L2556" s="4">
        <v>1430445163</v>
      </c>
      <c r="M2556" s="13">
        <f t="shared" si="197"/>
        <v>42124.911608796298</v>
      </c>
      <c r="N2556" s="4" t="b">
        <v>0</v>
      </c>
      <c r="O2556" s="4">
        <v>67</v>
      </c>
      <c r="P2556" s="4" t="b">
        <v>1</v>
      </c>
      <c r="Q2556" s="4" t="s">
        <v>8300</v>
      </c>
      <c r="R2556" s="17">
        <f>E2556/D2556*100</f>
        <v>122.8</v>
      </c>
      <c r="S2556">
        <f>AVERAGEIF(O:O,O2556,E:E)</f>
        <v>6906.636363636364</v>
      </c>
      <c r="T2556" t="str">
        <f t="shared" si="198"/>
        <v>music</v>
      </c>
      <c r="U2556" t="str">
        <f t="shared" si="199"/>
        <v>classical music</v>
      </c>
    </row>
    <row r="2557" spans="1:21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tr">
        <f t="shared" si="195"/>
        <v>successful</v>
      </c>
      <c r="G2557" s="4" t="s">
        <v>8219</v>
      </c>
      <c r="H2557" s="4" t="s">
        <v>8224</v>
      </c>
      <c r="I2557" s="4" t="s">
        <v>8246</v>
      </c>
      <c r="J2557" s="4">
        <v>1338219793</v>
      </c>
      <c r="K2557" s="13">
        <f t="shared" si="196"/>
        <v>41057.488344907411</v>
      </c>
      <c r="L2557" s="4">
        <v>1335541393</v>
      </c>
      <c r="M2557" s="13">
        <f t="shared" si="197"/>
        <v>41026.488344907411</v>
      </c>
      <c r="N2557" s="4" t="b">
        <v>0</v>
      </c>
      <c r="O2557" s="4">
        <v>35</v>
      </c>
      <c r="P2557" s="4" t="b">
        <v>1</v>
      </c>
      <c r="Q2557" s="4" t="s">
        <v>8300</v>
      </c>
      <c r="R2557" s="17">
        <f>E2557/D2557*100</f>
        <v>107.35</v>
      </c>
      <c r="S2557">
        <f>AVERAGEIF(O:O,O2557,E:E)</f>
        <v>3370.6326923076922</v>
      </c>
      <c r="T2557" t="str">
        <f t="shared" si="198"/>
        <v>music</v>
      </c>
      <c r="U2557" t="str">
        <f t="shared" si="199"/>
        <v>classical music</v>
      </c>
    </row>
    <row r="2558" spans="1:21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tr">
        <f t="shared" si="195"/>
        <v>successful</v>
      </c>
      <c r="G2558" s="4" t="s">
        <v>8219</v>
      </c>
      <c r="H2558" s="4" t="s">
        <v>8224</v>
      </c>
      <c r="I2558" s="4" t="s">
        <v>8246</v>
      </c>
      <c r="J2558" s="4">
        <v>1356392857</v>
      </c>
      <c r="K2558" s="13">
        <f t="shared" si="196"/>
        <v>41267.824733796297</v>
      </c>
      <c r="L2558" s="4">
        <v>1352504857</v>
      </c>
      <c r="M2558" s="13">
        <f t="shared" si="197"/>
        <v>41222.824733796297</v>
      </c>
      <c r="N2558" s="4" t="b">
        <v>0</v>
      </c>
      <c r="O2558" s="4">
        <v>34</v>
      </c>
      <c r="P2558" s="4" t="b">
        <v>1</v>
      </c>
      <c r="Q2558" s="4" t="s">
        <v>8300</v>
      </c>
      <c r="R2558" s="17">
        <f>E2558/D2558*100</f>
        <v>105.50335570469798</v>
      </c>
      <c r="S2558">
        <f>AVERAGEIF(O:O,O2558,E:E)</f>
        <v>3216.0669696969699</v>
      </c>
      <c r="T2558" t="str">
        <f t="shared" si="198"/>
        <v>music</v>
      </c>
      <c r="U2558" t="str">
        <f t="shared" si="199"/>
        <v>classical music</v>
      </c>
    </row>
    <row r="2559" spans="1:21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tr">
        <f t="shared" si="195"/>
        <v>successful</v>
      </c>
      <c r="G2559" s="4" t="s">
        <v>8219</v>
      </c>
      <c r="H2559" s="4" t="s">
        <v>8225</v>
      </c>
      <c r="I2559" s="4" t="s">
        <v>8247</v>
      </c>
      <c r="J2559" s="4">
        <v>1400176386</v>
      </c>
      <c r="K2559" s="13">
        <f t="shared" si="196"/>
        <v>41774.578541666669</v>
      </c>
      <c r="L2559" s="4">
        <v>1397584386</v>
      </c>
      <c r="M2559" s="13">
        <f t="shared" si="197"/>
        <v>41744.578541666669</v>
      </c>
      <c r="N2559" s="4" t="b">
        <v>0</v>
      </c>
      <c r="O2559" s="4">
        <v>36</v>
      </c>
      <c r="P2559" s="4" t="b">
        <v>1</v>
      </c>
      <c r="Q2559" s="4" t="s">
        <v>8300</v>
      </c>
      <c r="R2559" s="17">
        <f>E2559/D2559*100</f>
        <v>118.44444444444444</v>
      </c>
      <c r="S2559">
        <f>AVERAGEIF(O:O,O2559,E:E)</f>
        <v>2893.0464999999999</v>
      </c>
      <c r="T2559" t="str">
        <f t="shared" si="198"/>
        <v>music</v>
      </c>
      <c r="U2559" t="str">
        <f t="shared" si="199"/>
        <v>classical music</v>
      </c>
    </row>
    <row r="2560" spans="1:21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tr">
        <f t="shared" si="195"/>
        <v>successful</v>
      </c>
      <c r="G2560" s="4" t="s">
        <v>8219</v>
      </c>
      <c r="H2560" s="4" t="s">
        <v>8226</v>
      </c>
      <c r="I2560" s="4" t="s">
        <v>8248</v>
      </c>
      <c r="J2560" s="4">
        <v>1430488740</v>
      </c>
      <c r="K2560" s="13">
        <f t="shared" si="196"/>
        <v>42125.415972222225</v>
      </c>
      <c r="L2560" s="4">
        <v>1427747906</v>
      </c>
      <c r="M2560" s="13">
        <f t="shared" si="197"/>
        <v>42093.69335648149</v>
      </c>
      <c r="N2560" s="4" t="b">
        <v>0</v>
      </c>
      <c r="O2560" s="4">
        <v>18</v>
      </c>
      <c r="P2560" s="4" t="b">
        <v>1</v>
      </c>
      <c r="Q2560" s="4" t="s">
        <v>8300</v>
      </c>
      <c r="R2560" s="17">
        <f>E2560/D2560*100</f>
        <v>108.88</v>
      </c>
      <c r="S2560">
        <f>AVERAGEIF(O:O,O2560,E:E)</f>
        <v>1443.423</v>
      </c>
      <c r="T2560" t="str">
        <f t="shared" si="198"/>
        <v>music</v>
      </c>
      <c r="U2560" t="str">
        <f t="shared" si="199"/>
        <v>classical music</v>
      </c>
    </row>
    <row r="2561" spans="1:21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tr">
        <f t="shared" si="195"/>
        <v>successful</v>
      </c>
      <c r="G2561" s="4" t="s">
        <v>8219</v>
      </c>
      <c r="H2561" s="4" t="s">
        <v>8224</v>
      </c>
      <c r="I2561" s="4" t="s">
        <v>8246</v>
      </c>
      <c r="J2561" s="4">
        <v>1321385820</v>
      </c>
      <c r="K2561" s="13">
        <f t="shared" si="196"/>
        <v>40862.650694444448</v>
      </c>
      <c r="L2561" s="4">
        <v>1318539484</v>
      </c>
      <c r="M2561" s="13">
        <f t="shared" si="197"/>
        <v>40829.706990740742</v>
      </c>
      <c r="N2561" s="4" t="b">
        <v>0</v>
      </c>
      <c r="O2561" s="4">
        <v>25</v>
      </c>
      <c r="P2561" s="4" t="b">
        <v>1</v>
      </c>
      <c r="Q2561" s="4" t="s">
        <v>8300</v>
      </c>
      <c r="R2561" s="17">
        <f>E2561/D2561*100</f>
        <v>111.25</v>
      </c>
      <c r="S2561">
        <f>AVERAGEIF(O:O,O2561,E:E)</f>
        <v>1634.83275</v>
      </c>
      <c r="T2561" t="str">
        <f t="shared" si="198"/>
        <v>music</v>
      </c>
      <c r="U2561" t="str">
        <f t="shared" si="199"/>
        <v>classical music</v>
      </c>
    </row>
    <row r="2562" spans="1:21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tr">
        <f t="shared" si="195"/>
        <v>successful</v>
      </c>
      <c r="G2562" s="4" t="s">
        <v>8219</v>
      </c>
      <c r="H2562" s="4" t="s">
        <v>8225</v>
      </c>
      <c r="I2562" s="4" t="s">
        <v>8247</v>
      </c>
      <c r="J2562" s="4">
        <v>1425682174</v>
      </c>
      <c r="K2562" s="13">
        <f t="shared" si="196"/>
        <v>42069.784421296303</v>
      </c>
      <c r="L2562" s="4">
        <v>1423090174</v>
      </c>
      <c r="M2562" s="13">
        <f t="shared" si="197"/>
        <v>42039.784421296303</v>
      </c>
      <c r="N2562" s="4" t="b">
        <v>0</v>
      </c>
      <c r="O2562" s="4">
        <v>21</v>
      </c>
      <c r="P2562" s="4" t="b">
        <v>1</v>
      </c>
      <c r="Q2562" s="4" t="s">
        <v>8300</v>
      </c>
      <c r="R2562" s="17">
        <f>E2562/D2562*100</f>
        <v>100.1</v>
      </c>
      <c r="S2562">
        <f>AVERAGEIF(O:O,O2562,E:E)</f>
        <v>1658.1821621621621</v>
      </c>
      <c r="T2562" t="str">
        <f t="shared" si="198"/>
        <v>music</v>
      </c>
      <c r="U2562" t="str">
        <f t="shared" si="199"/>
        <v>classical music</v>
      </c>
    </row>
    <row r="2563" spans="1:21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b">
        <f t="shared" ref="F2563:F2626" si="200">IF(E2563&gt;=D2563,"successful")</f>
        <v>0</v>
      </c>
      <c r="G2563" s="4" t="s">
        <v>8220</v>
      </c>
      <c r="H2563" s="4" t="s">
        <v>8229</v>
      </c>
      <c r="I2563" s="4" t="s">
        <v>8251</v>
      </c>
      <c r="J2563" s="4">
        <v>1444740089</v>
      </c>
      <c r="K2563" s="13">
        <f t="shared" ref="K2563:K2626" si="201">(J2563/60)/60/24+DATE(1970,1,1)+(-4/24)</f>
        <v>42290.36214120371</v>
      </c>
      <c r="L2563" s="4">
        <v>1442148089</v>
      </c>
      <c r="M2563" s="13">
        <f t="shared" ref="M2563:M2626" si="202">(L2563/60)/60/24+DATE(1970,1,1)+(-4/24)</f>
        <v>42260.36214120371</v>
      </c>
      <c r="N2563" s="4" t="b">
        <v>0</v>
      </c>
      <c r="O2563" s="4">
        <v>0</v>
      </c>
      <c r="P2563" s="4" t="b">
        <v>0</v>
      </c>
      <c r="Q2563" s="4" t="s">
        <v>8284</v>
      </c>
      <c r="R2563" s="17">
        <f>E2563/D2563*100</f>
        <v>0</v>
      </c>
      <c r="S2563">
        <f>AVERAGEIF(O:O,O2563,E:E)</f>
        <v>0</v>
      </c>
      <c r="T2563" t="str">
        <f t="shared" ref="T2563:T2626" si="203">LEFT(Q2563,FIND("/",Q2563)-1)</f>
        <v>food</v>
      </c>
      <c r="U2563" t="str">
        <f t="shared" ref="U2563:U2626" si="204">RIGHT(Q2563,LEN(Q2563)-FIND("/",Q2563))</f>
        <v>food trucks</v>
      </c>
    </row>
    <row r="2564" spans="1:21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b">
        <f t="shared" si="200"/>
        <v>0</v>
      </c>
      <c r="G2564" s="4" t="s">
        <v>8220</v>
      </c>
      <c r="H2564" s="4" t="s">
        <v>8236</v>
      </c>
      <c r="I2564" s="4" t="s">
        <v>8249</v>
      </c>
      <c r="J2564" s="4">
        <v>1476189339</v>
      </c>
      <c r="K2564" s="13">
        <f t="shared" si="201"/>
        <v>42654.358090277783</v>
      </c>
      <c r="L2564" s="4">
        <v>1471005339</v>
      </c>
      <c r="M2564" s="13">
        <f t="shared" si="202"/>
        <v>42594.358090277783</v>
      </c>
      <c r="N2564" s="4" t="b">
        <v>0</v>
      </c>
      <c r="O2564" s="4">
        <v>3</v>
      </c>
      <c r="P2564" s="4" t="b">
        <v>0</v>
      </c>
      <c r="Q2564" s="4" t="s">
        <v>8284</v>
      </c>
      <c r="R2564" s="17">
        <f>E2564/D2564*100</f>
        <v>0.75</v>
      </c>
      <c r="S2564">
        <f>AVERAGEIF(O:O,O2564,E:E)</f>
        <v>191.76785714285714</v>
      </c>
      <c r="T2564" t="str">
        <f t="shared" si="203"/>
        <v>food</v>
      </c>
      <c r="U2564" t="str">
        <f t="shared" si="204"/>
        <v>food trucks</v>
      </c>
    </row>
    <row r="2565" spans="1:21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b">
        <f t="shared" si="200"/>
        <v>0</v>
      </c>
      <c r="G2565" s="4" t="s">
        <v>8220</v>
      </c>
      <c r="H2565" s="4" t="s">
        <v>8224</v>
      </c>
      <c r="I2565" s="4" t="s">
        <v>8246</v>
      </c>
      <c r="J2565" s="4">
        <v>1438226451</v>
      </c>
      <c r="K2565" s="13">
        <f t="shared" si="201"/>
        <v>42214.972812500004</v>
      </c>
      <c r="L2565" s="4">
        <v>1433042451</v>
      </c>
      <c r="M2565" s="13">
        <f t="shared" si="202"/>
        <v>42154.972812500004</v>
      </c>
      <c r="N2565" s="4" t="b">
        <v>0</v>
      </c>
      <c r="O2565" s="4">
        <v>0</v>
      </c>
      <c r="P2565" s="4" t="b">
        <v>0</v>
      </c>
      <c r="Q2565" s="4" t="s">
        <v>8284</v>
      </c>
      <c r="R2565" s="17">
        <f>E2565/D2565*100</f>
        <v>0</v>
      </c>
      <c r="S2565">
        <f>AVERAGEIF(O:O,O2565,E:E)</f>
        <v>0</v>
      </c>
      <c r="T2565" t="str">
        <f t="shared" si="203"/>
        <v>food</v>
      </c>
      <c r="U2565" t="str">
        <f t="shared" si="204"/>
        <v>food trucks</v>
      </c>
    </row>
    <row r="2566" spans="1:21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b">
        <f t="shared" si="200"/>
        <v>0</v>
      </c>
      <c r="G2566" s="4" t="s">
        <v>8220</v>
      </c>
      <c r="H2566" s="4" t="s">
        <v>8229</v>
      </c>
      <c r="I2566" s="4" t="s">
        <v>8251</v>
      </c>
      <c r="J2566" s="4">
        <v>1406854699</v>
      </c>
      <c r="K2566" s="13">
        <f t="shared" si="201"/>
        <v>41851.873831018522</v>
      </c>
      <c r="L2566" s="4">
        <v>1404262699</v>
      </c>
      <c r="M2566" s="13">
        <f t="shared" si="202"/>
        <v>41821.873831018522</v>
      </c>
      <c r="N2566" s="4" t="b">
        <v>0</v>
      </c>
      <c r="O2566" s="4">
        <v>0</v>
      </c>
      <c r="P2566" s="4" t="b">
        <v>0</v>
      </c>
      <c r="Q2566" s="4" t="s">
        <v>8284</v>
      </c>
      <c r="R2566" s="17">
        <f>E2566/D2566*100</f>
        <v>0</v>
      </c>
      <c r="S2566">
        <f>AVERAGEIF(O:O,O2566,E:E)</f>
        <v>0</v>
      </c>
      <c r="T2566" t="str">
        <f t="shared" si="203"/>
        <v>food</v>
      </c>
      <c r="U2566" t="str">
        <f t="shared" si="204"/>
        <v>food trucks</v>
      </c>
    </row>
    <row r="2567" spans="1:21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b">
        <f t="shared" si="200"/>
        <v>0</v>
      </c>
      <c r="G2567" s="4" t="s">
        <v>8220</v>
      </c>
      <c r="H2567" s="4" t="s">
        <v>8224</v>
      </c>
      <c r="I2567" s="4" t="s">
        <v>8246</v>
      </c>
      <c r="J2567" s="4">
        <v>1462827000</v>
      </c>
      <c r="K2567" s="13">
        <f t="shared" si="201"/>
        <v>42499.701388888891</v>
      </c>
      <c r="L2567" s="4">
        <v>1457710589</v>
      </c>
      <c r="M2567" s="13">
        <f t="shared" si="202"/>
        <v>42440.483668981484</v>
      </c>
      <c r="N2567" s="4" t="b">
        <v>0</v>
      </c>
      <c r="O2567" s="4">
        <v>1</v>
      </c>
      <c r="P2567" s="4" t="b">
        <v>0</v>
      </c>
      <c r="Q2567" s="4" t="s">
        <v>8284</v>
      </c>
      <c r="R2567" s="17">
        <f>E2567/D2567*100</f>
        <v>1</v>
      </c>
      <c r="S2567">
        <f>AVERAGEIF(O:O,O2567,E:E)</f>
        <v>50.223295454545458</v>
      </c>
      <c r="T2567" t="str">
        <f t="shared" si="203"/>
        <v>food</v>
      </c>
      <c r="U2567" t="str">
        <f t="shared" si="204"/>
        <v>food trucks</v>
      </c>
    </row>
    <row r="2568" spans="1:21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b">
        <f t="shared" si="200"/>
        <v>0</v>
      </c>
      <c r="G2568" s="4" t="s">
        <v>8220</v>
      </c>
      <c r="H2568" s="4" t="s">
        <v>8224</v>
      </c>
      <c r="I2568" s="4" t="s">
        <v>8246</v>
      </c>
      <c r="J2568" s="4">
        <v>1408663948</v>
      </c>
      <c r="K2568" s="13">
        <f t="shared" si="201"/>
        <v>41872.814212962963</v>
      </c>
      <c r="L2568" s="4">
        <v>1406071948</v>
      </c>
      <c r="M2568" s="13">
        <f t="shared" si="202"/>
        <v>41842.814212962963</v>
      </c>
      <c r="N2568" s="4" t="b">
        <v>0</v>
      </c>
      <c r="O2568" s="4">
        <v>0</v>
      </c>
      <c r="P2568" s="4" t="b">
        <v>0</v>
      </c>
      <c r="Q2568" s="4" t="s">
        <v>8284</v>
      </c>
      <c r="R2568" s="17">
        <f>E2568/D2568*100</f>
        <v>0</v>
      </c>
      <c r="S2568">
        <f>AVERAGEIF(O:O,O2568,E:E)</f>
        <v>0</v>
      </c>
      <c r="T2568" t="str">
        <f t="shared" si="203"/>
        <v>food</v>
      </c>
      <c r="U2568" t="str">
        <f t="shared" si="204"/>
        <v>food trucks</v>
      </c>
    </row>
    <row r="2569" spans="1:21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b">
        <f t="shared" si="200"/>
        <v>0</v>
      </c>
      <c r="G2569" s="4" t="s">
        <v>8220</v>
      </c>
      <c r="H2569" s="4" t="s">
        <v>8224</v>
      </c>
      <c r="I2569" s="4" t="s">
        <v>8246</v>
      </c>
      <c r="J2569" s="4">
        <v>1429823138</v>
      </c>
      <c r="K2569" s="13">
        <f t="shared" si="201"/>
        <v>42117.712245370371</v>
      </c>
      <c r="L2569" s="4">
        <v>1427231138</v>
      </c>
      <c r="M2569" s="13">
        <f t="shared" si="202"/>
        <v>42087.712245370371</v>
      </c>
      <c r="N2569" s="4" t="b">
        <v>0</v>
      </c>
      <c r="O2569" s="4">
        <v>2</v>
      </c>
      <c r="P2569" s="4" t="b">
        <v>0</v>
      </c>
      <c r="Q2569" s="4" t="s">
        <v>8284</v>
      </c>
      <c r="R2569" s="17">
        <f>E2569/D2569*100</f>
        <v>0.26666666666666666</v>
      </c>
      <c r="S2569">
        <f>AVERAGEIF(O:O,O2569,E:E)</f>
        <v>91.389593023255813</v>
      </c>
      <c r="T2569" t="str">
        <f t="shared" si="203"/>
        <v>food</v>
      </c>
      <c r="U2569" t="str">
        <f t="shared" si="204"/>
        <v>food trucks</v>
      </c>
    </row>
    <row r="2570" spans="1:21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b">
        <f t="shared" si="200"/>
        <v>0</v>
      </c>
      <c r="G2570" s="4" t="s">
        <v>8220</v>
      </c>
      <c r="H2570" s="4" t="s">
        <v>8225</v>
      </c>
      <c r="I2570" s="4" t="s">
        <v>8247</v>
      </c>
      <c r="J2570" s="4">
        <v>1472745594</v>
      </c>
      <c r="K2570" s="13">
        <f t="shared" si="201"/>
        <v>42614.499930555561</v>
      </c>
      <c r="L2570" s="4">
        <v>1470153594</v>
      </c>
      <c r="M2570" s="13">
        <f t="shared" si="202"/>
        <v>42584.499930555561</v>
      </c>
      <c r="N2570" s="4" t="b">
        <v>0</v>
      </c>
      <c r="O2570" s="4">
        <v>1</v>
      </c>
      <c r="P2570" s="4" t="b">
        <v>0</v>
      </c>
      <c r="Q2570" s="4" t="s">
        <v>8284</v>
      </c>
      <c r="R2570" s="17">
        <f>E2570/D2570*100</f>
        <v>0.5</v>
      </c>
      <c r="S2570">
        <f>AVERAGEIF(O:O,O2570,E:E)</f>
        <v>50.223295454545458</v>
      </c>
      <c r="T2570" t="str">
        <f t="shared" si="203"/>
        <v>food</v>
      </c>
      <c r="U2570" t="str">
        <f t="shared" si="204"/>
        <v>food trucks</v>
      </c>
    </row>
    <row r="2571" spans="1:21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b">
        <f t="shared" si="200"/>
        <v>0</v>
      </c>
      <c r="G2571" s="4" t="s">
        <v>8220</v>
      </c>
      <c r="H2571" s="4" t="s">
        <v>8224</v>
      </c>
      <c r="I2571" s="4" t="s">
        <v>8246</v>
      </c>
      <c r="J2571" s="4">
        <v>1442457112</v>
      </c>
      <c r="K2571" s="13">
        <f t="shared" si="201"/>
        <v>42263.938796296301</v>
      </c>
      <c r="L2571" s="4">
        <v>1439865112</v>
      </c>
      <c r="M2571" s="13">
        <f t="shared" si="202"/>
        <v>42233.938796296301</v>
      </c>
      <c r="N2571" s="4" t="b">
        <v>0</v>
      </c>
      <c r="O2571" s="4">
        <v>2</v>
      </c>
      <c r="P2571" s="4" t="b">
        <v>0</v>
      </c>
      <c r="Q2571" s="4" t="s">
        <v>8284</v>
      </c>
      <c r="R2571" s="17">
        <f>E2571/D2571*100</f>
        <v>2.2307692307692308</v>
      </c>
      <c r="S2571">
        <f>AVERAGEIF(O:O,O2571,E:E)</f>
        <v>91.389593023255813</v>
      </c>
      <c r="T2571" t="str">
        <f t="shared" si="203"/>
        <v>food</v>
      </c>
      <c r="U2571" t="str">
        <f t="shared" si="204"/>
        <v>food trucks</v>
      </c>
    </row>
    <row r="2572" spans="1:21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b">
        <f t="shared" si="200"/>
        <v>0</v>
      </c>
      <c r="G2572" s="4" t="s">
        <v>8220</v>
      </c>
      <c r="H2572" s="4" t="s">
        <v>8224</v>
      </c>
      <c r="I2572" s="4" t="s">
        <v>8246</v>
      </c>
      <c r="J2572" s="4">
        <v>1486590035</v>
      </c>
      <c r="K2572" s="13">
        <f t="shared" si="201"/>
        <v>42774.736516203709</v>
      </c>
      <c r="L2572" s="4">
        <v>1483998035</v>
      </c>
      <c r="M2572" s="13">
        <f t="shared" si="202"/>
        <v>42744.736516203709</v>
      </c>
      <c r="N2572" s="4" t="b">
        <v>0</v>
      </c>
      <c r="O2572" s="4">
        <v>2</v>
      </c>
      <c r="P2572" s="4" t="b">
        <v>0</v>
      </c>
      <c r="Q2572" s="4" t="s">
        <v>8284</v>
      </c>
      <c r="R2572" s="17">
        <f>E2572/D2572*100</f>
        <v>0.84285714285714297</v>
      </c>
      <c r="S2572">
        <f>AVERAGEIF(O:O,O2572,E:E)</f>
        <v>91.389593023255813</v>
      </c>
      <c r="T2572" t="str">
        <f t="shared" si="203"/>
        <v>food</v>
      </c>
      <c r="U2572" t="str">
        <f t="shared" si="204"/>
        <v>food trucks</v>
      </c>
    </row>
    <row r="2573" spans="1:21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b">
        <f t="shared" si="200"/>
        <v>0</v>
      </c>
      <c r="G2573" s="4" t="s">
        <v>8220</v>
      </c>
      <c r="H2573" s="4" t="s">
        <v>8226</v>
      </c>
      <c r="I2573" s="4" t="s">
        <v>8248</v>
      </c>
      <c r="J2573" s="4">
        <v>1463645521</v>
      </c>
      <c r="K2573" s="13">
        <f t="shared" si="201"/>
        <v>42509.17501157408</v>
      </c>
      <c r="L2573" s="4">
        <v>1458461521</v>
      </c>
      <c r="M2573" s="13">
        <f t="shared" si="202"/>
        <v>42449.17501157408</v>
      </c>
      <c r="N2573" s="4" t="b">
        <v>0</v>
      </c>
      <c r="O2573" s="4">
        <v>4</v>
      </c>
      <c r="P2573" s="4" t="b">
        <v>0</v>
      </c>
      <c r="Q2573" s="4" t="s">
        <v>8284</v>
      </c>
      <c r="R2573" s="17">
        <f>E2573/D2573*100</f>
        <v>0.25</v>
      </c>
      <c r="S2573">
        <f>AVERAGEIF(O:O,O2573,E:E)</f>
        <v>227.77278688524589</v>
      </c>
      <c r="T2573" t="str">
        <f t="shared" si="203"/>
        <v>food</v>
      </c>
      <c r="U2573" t="str">
        <f t="shared" si="204"/>
        <v>food trucks</v>
      </c>
    </row>
    <row r="2574" spans="1:21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b">
        <f t="shared" si="200"/>
        <v>0</v>
      </c>
      <c r="G2574" s="4" t="s">
        <v>8220</v>
      </c>
      <c r="H2574" s="4" t="s">
        <v>8224</v>
      </c>
      <c r="I2574" s="4" t="s">
        <v>8246</v>
      </c>
      <c r="J2574" s="4">
        <v>1428893517</v>
      </c>
      <c r="K2574" s="13">
        <f t="shared" si="201"/>
        <v>42106.952743055554</v>
      </c>
      <c r="L2574" s="4">
        <v>1426301517</v>
      </c>
      <c r="M2574" s="13">
        <f t="shared" si="202"/>
        <v>42076.952743055554</v>
      </c>
      <c r="N2574" s="4" t="b">
        <v>0</v>
      </c>
      <c r="O2574" s="4">
        <v>0</v>
      </c>
      <c r="P2574" s="4" t="b">
        <v>0</v>
      </c>
      <c r="Q2574" s="4" t="s">
        <v>8284</v>
      </c>
      <c r="R2574" s="17">
        <f>E2574/D2574*100</f>
        <v>0</v>
      </c>
      <c r="S2574">
        <f>AVERAGEIF(O:O,O2574,E:E)</f>
        <v>0</v>
      </c>
      <c r="T2574" t="str">
        <f t="shared" si="203"/>
        <v>food</v>
      </c>
      <c r="U2574" t="str">
        <f t="shared" si="204"/>
        <v>food trucks</v>
      </c>
    </row>
    <row r="2575" spans="1:21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b">
        <f t="shared" si="200"/>
        <v>0</v>
      </c>
      <c r="G2575" s="4" t="s">
        <v>8220</v>
      </c>
      <c r="H2575" s="4" t="s">
        <v>8224</v>
      </c>
      <c r="I2575" s="4" t="s">
        <v>8246</v>
      </c>
      <c r="J2575" s="4">
        <v>1408803149</v>
      </c>
      <c r="K2575" s="13">
        <f t="shared" si="201"/>
        <v>41874.425335648149</v>
      </c>
      <c r="L2575" s="4">
        <v>1404915149</v>
      </c>
      <c r="M2575" s="13">
        <f t="shared" si="202"/>
        <v>41829.425335648149</v>
      </c>
      <c r="N2575" s="4" t="b">
        <v>0</v>
      </c>
      <c r="O2575" s="4">
        <v>0</v>
      </c>
      <c r="P2575" s="4" t="b">
        <v>0</v>
      </c>
      <c r="Q2575" s="4" t="s">
        <v>8284</v>
      </c>
      <c r="R2575" s="17">
        <f>E2575/D2575*100</f>
        <v>0</v>
      </c>
      <c r="S2575">
        <f>AVERAGEIF(O:O,O2575,E:E)</f>
        <v>0</v>
      </c>
      <c r="T2575" t="str">
        <f t="shared" si="203"/>
        <v>food</v>
      </c>
      <c r="U2575" t="str">
        <f t="shared" si="204"/>
        <v>food trucks</v>
      </c>
    </row>
    <row r="2576" spans="1:21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b">
        <f t="shared" si="200"/>
        <v>0</v>
      </c>
      <c r="G2576" s="4" t="s">
        <v>8220</v>
      </c>
      <c r="H2576" s="4" t="s">
        <v>8224</v>
      </c>
      <c r="I2576" s="4" t="s">
        <v>8246</v>
      </c>
      <c r="J2576" s="4">
        <v>1463600945</v>
      </c>
      <c r="K2576" s="13">
        <f t="shared" si="201"/>
        <v>42508.659085648149</v>
      </c>
      <c r="L2576" s="4">
        <v>1461786545</v>
      </c>
      <c r="M2576" s="13">
        <f t="shared" si="202"/>
        <v>42487.659085648149</v>
      </c>
      <c r="N2576" s="4" t="b">
        <v>0</v>
      </c>
      <c r="O2576" s="4">
        <v>0</v>
      </c>
      <c r="P2576" s="4" t="b">
        <v>0</v>
      </c>
      <c r="Q2576" s="4" t="s">
        <v>8284</v>
      </c>
      <c r="R2576" s="17">
        <f>E2576/D2576*100</f>
        <v>0</v>
      </c>
      <c r="S2576">
        <f>AVERAGEIF(O:O,O2576,E:E)</f>
        <v>0</v>
      </c>
      <c r="T2576" t="str">
        <f t="shared" si="203"/>
        <v>food</v>
      </c>
      <c r="U2576" t="str">
        <f t="shared" si="204"/>
        <v>food trucks</v>
      </c>
    </row>
    <row r="2577" spans="1:21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b">
        <f t="shared" si="200"/>
        <v>0</v>
      </c>
      <c r="G2577" s="4" t="s">
        <v>8220</v>
      </c>
      <c r="H2577" s="4" t="s">
        <v>8224</v>
      </c>
      <c r="I2577" s="4" t="s">
        <v>8246</v>
      </c>
      <c r="J2577" s="4">
        <v>1421030194</v>
      </c>
      <c r="K2577" s="13">
        <f t="shared" si="201"/>
        <v>42015.942060185182</v>
      </c>
      <c r="L2577" s="4">
        <v>1418438194</v>
      </c>
      <c r="M2577" s="13">
        <f t="shared" si="202"/>
        <v>41985.942060185182</v>
      </c>
      <c r="N2577" s="4" t="b">
        <v>0</v>
      </c>
      <c r="O2577" s="4">
        <v>0</v>
      </c>
      <c r="P2577" s="4" t="b">
        <v>0</v>
      </c>
      <c r="Q2577" s="4" t="s">
        <v>8284</v>
      </c>
      <c r="R2577" s="17">
        <f>E2577/D2577*100</f>
        <v>0</v>
      </c>
      <c r="S2577">
        <f>AVERAGEIF(O:O,O2577,E:E)</f>
        <v>0</v>
      </c>
      <c r="T2577" t="str">
        <f t="shared" si="203"/>
        <v>food</v>
      </c>
      <c r="U2577" t="str">
        <f t="shared" si="204"/>
        <v>food trucks</v>
      </c>
    </row>
    <row r="2578" spans="1:21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b">
        <f t="shared" si="200"/>
        <v>0</v>
      </c>
      <c r="G2578" s="4" t="s">
        <v>8220</v>
      </c>
      <c r="H2578" s="4" t="s">
        <v>8224</v>
      </c>
      <c r="I2578" s="4" t="s">
        <v>8246</v>
      </c>
      <c r="J2578" s="4">
        <v>1428707647</v>
      </c>
      <c r="K2578" s="13">
        <f t="shared" si="201"/>
        <v>42104.801469907405</v>
      </c>
      <c r="L2578" s="4">
        <v>1424823247</v>
      </c>
      <c r="M2578" s="13">
        <f t="shared" si="202"/>
        <v>42059.843136574076</v>
      </c>
      <c r="N2578" s="4" t="b">
        <v>0</v>
      </c>
      <c r="O2578" s="4">
        <v>0</v>
      </c>
      <c r="P2578" s="4" t="b">
        <v>0</v>
      </c>
      <c r="Q2578" s="4" t="s">
        <v>8284</v>
      </c>
      <c r="R2578" s="17">
        <f>E2578/D2578*100</f>
        <v>0</v>
      </c>
      <c r="S2578">
        <f>AVERAGEIF(O:O,O2578,E:E)</f>
        <v>0</v>
      </c>
      <c r="T2578" t="str">
        <f t="shared" si="203"/>
        <v>food</v>
      </c>
      <c r="U2578" t="str">
        <f t="shared" si="204"/>
        <v>food trucks</v>
      </c>
    </row>
    <row r="2579" spans="1:21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b">
        <f t="shared" si="200"/>
        <v>0</v>
      </c>
      <c r="G2579" s="4" t="s">
        <v>8220</v>
      </c>
      <c r="H2579" s="4" t="s">
        <v>8224</v>
      </c>
      <c r="I2579" s="4" t="s">
        <v>8246</v>
      </c>
      <c r="J2579" s="4">
        <v>1407181297</v>
      </c>
      <c r="K2579" s="13">
        <f t="shared" si="201"/>
        <v>41855.653900462967</v>
      </c>
      <c r="L2579" s="4">
        <v>1405021297</v>
      </c>
      <c r="M2579" s="13">
        <f t="shared" si="202"/>
        <v>41830.653900462967</v>
      </c>
      <c r="N2579" s="4" t="b">
        <v>0</v>
      </c>
      <c r="O2579" s="4">
        <v>0</v>
      </c>
      <c r="P2579" s="4" t="b">
        <v>0</v>
      </c>
      <c r="Q2579" s="4" t="s">
        <v>8284</v>
      </c>
      <c r="R2579" s="17">
        <f>E2579/D2579*100</f>
        <v>0</v>
      </c>
      <c r="S2579">
        <f>AVERAGEIF(O:O,O2579,E:E)</f>
        <v>0</v>
      </c>
      <c r="T2579" t="str">
        <f t="shared" si="203"/>
        <v>food</v>
      </c>
      <c r="U2579" t="str">
        <f t="shared" si="204"/>
        <v>food trucks</v>
      </c>
    </row>
    <row r="2580" spans="1:21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b">
        <f t="shared" si="200"/>
        <v>0</v>
      </c>
      <c r="G2580" s="4" t="s">
        <v>8220</v>
      </c>
      <c r="H2580" s="4" t="s">
        <v>8224</v>
      </c>
      <c r="I2580" s="4" t="s">
        <v>8246</v>
      </c>
      <c r="J2580" s="4">
        <v>1444410000</v>
      </c>
      <c r="K2580" s="13">
        <f t="shared" si="201"/>
        <v>42286.541666666664</v>
      </c>
      <c r="L2580" s="4">
        <v>1440203579</v>
      </c>
      <c r="M2580" s="13">
        <f t="shared" si="202"/>
        <v>42237.856238425935</v>
      </c>
      <c r="N2580" s="4" t="b">
        <v>0</v>
      </c>
      <c r="O2580" s="4">
        <v>0</v>
      </c>
      <c r="P2580" s="4" t="b">
        <v>0</v>
      </c>
      <c r="Q2580" s="4" t="s">
        <v>8284</v>
      </c>
      <c r="R2580" s="17">
        <f>E2580/D2580*100</f>
        <v>0</v>
      </c>
      <c r="S2580">
        <f>AVERAGEIF(O:O,O2580,E:E)</f>
        <v>0</v>
      </c>
      <c r="T2580" t="str">
        <f t="shared" si="203"/>
        <v>food</v>
      </c>
      <c r="U2580" t="str">
        <f t="shared" si="204"/>
        <v>food trucks</v>
      </c>
    </row>
    <row r="2581" spans="1:21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b">
        <f t="shared" si="200"/>
        <v>0</v>
      </c>
      <c r="G2581" s="4" t="s">
        <v>8220</v>
      </c>
      <c r="H2581" s="4" t="s">
        <v>8224</v>
      </c>
      <c r="I2581" s="4" t="s">
        <v>8246</v>
      </c>
      <c r="J2581" s="4">
        <v>1410810903</v>
      </c>
      <c r="K2581" s="13">
        <f t="shared" si="201"/>
        <v>41897.663229166668</v>
      </c>
      <c r="L2581" s="4">
        <v>1405626903</v>
      </c>
      <c r="M2581" s="13">
        <f t="shared" si="202"/>
        <v>41837.663229166668</v>
      </c>
      <c r="N2581" s="4" t="b">
        <v>0</v>
      </c>
      <c r="O2581" s="4">
        <v>12</v>
      </c>
      <c r="P2581" s="4" t="b">
        <v>0</v>
      </c>
      <c r="Q2581" s="4" t="s">
        <v>8284</v>
      </c>
      <c r="R2581" s="17">
        <f>E2581/D2581*100</f>
        <v>0.13849999999999998</v>
      </c>
      <c r="S2581">
        <f>AVERAGEIF(O:O,O2581,E:E)</f>
        <v>1176.7069565217391</v>
      </c>
      <c r="T2581" t="str">
        <f t="shared" si="203"/>
        <v>food</v>
      </c>
      <c r="U2581" t="str">
        <f t="shared" si="204"/>
        <v>food trucks</v>
      </c>
    </row>
    <row r="2582" spans="1:21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b">
        <f t="shared" si="200"/>
        <v>0</v>
      </c>
      <c r="G2582" s="4" t="s">
        <v>8220</v>
      </c>
      <c r="H2582" s="4" t="s">
        <v>8224</v>
      </c>
      <c r="I2582" s="4" t="s">
        <v>8246</v>
      </c>
      <c r="J2582" s="4">
        <v>1431745200</v>
      </c>
      <c r="K2582" s="13">
        <f t="shared" si="201"/>
        <v>42139.958333333336</v>
      </c>
      <c r="L2582" s="4">
        <v>1429170603</v>
      </c>
      <c r="M2582" s="13">
        <f t="shared" si="202"/>
        <v>42110.159756944449</v>
      </c>
      <c r="N2582" s="4" t="b">
        <v>0</v>
      </c>
      <c r="O2582" s="4">
        <v>2</v>
      </c>
      <c r="P2582" s="4" t="b">
        <v>0</v>
      </c>
      <c r="Q2582" s="4" t="s">
        <v>8284</v>
      </c>
      <c r="R2582" s="17">
        <f>E2582/D2582*100</f>
        <v>0.6</v>
      </c>
      <c r="S2582">
        <f>AVERAGEIF(O:O,O2582,E:E)</f>
        <v>91.389593023255813</v>
      </c>
      <c r="T2582" t="str">
        <f t="shared" si="203"/>
        <v>food</v>
      </c>
      <c r="U2582" t="str">
        <f t="shared" si="204"/>
        <v>food trucks</v>
      </c>
    </row>
    <row r="2583" spans="1:21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b">
        <f t="shared" si="200"/>
        <v>0</v>
      </c>
      <c r="G2583" s="4" t="s">
        <v>8221</v>
      </c>
      <c r="H2583" s="4" t="s">
        <v>8224</v>
      </c>
      <c r="I2583" s="4" t="s">
        <v>8246</v>
      </c>
      <c r="J2583" s="4">
        <v>1447689898</v>
      </c>
      <c r="K2583" s="13">
        <f t="shared" si="201"/>
        <v>42324.503449074073</v>
      </c>
      <c r="L2583" s="4">
        <v>1445094298</v>
      </c>
      <c r="M2583" s="13">
        <f t="shared" si="202"/>
        <v>42294.461782407408</v>
      </c>
      <c r="N2583" s="4" t="b">
        <v>0</v>
      </c>
      <c r="O2583" s="4">
        <v>11</v>
      </c>
      <c r="P2583" s="4" t="b">
        <v>0</v>
      </c>
      <c r="Q2583" s="4" t="s">
        <v>8284</v>
      </c>
      <c r="R2583" s="17">
        <f>E2583/D2583*100</f>
        <v>10.6</v>
      </c>
      <c r="S2583">
        <f>AVERAGEIF(O:O,O2583,E:E)</f>
        <v>1461.2</v>
      </c>
      <c r="T2583" t="str">
        <f t="shared" si="203"/>
        <v>food</v>
      </c>
      <c r="U2583" t="str">
        <f t="shared" si="204"/>
        <v>food trucks</v>
      </c>
    </row>
    <row r="2584" spans="1:21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b">
        <f t="shared" si="200"/>
        <v>0</v>
      </c>
      <c r="G2584" s="4" t="s">
        <v>8221</v>
      </c>
      <c r="H2584" s="4" t="s">
        <v>8224</v>
      </c>
      <c r="I2584" s="4" t="s">
        <v>8246</v>
      </c>
      <c r="J2584" s="4">
        <v>1477784634</v>
      </c>
      <c r="K2584" s="13">
        <f t="shared" si="201"/>
        <v>42672.822152777779</v>
      </c>
      <c r="L2584" s="4">
        <v>1475192634</v>
      </c>
      <c r="M2584" s="13">
        <f t="shared" si="202"/>
        <v>42642.822152777779</v>
      </c>
      <c r="N2584" s="4" t="b">
        <v>0</v>
      </c>
      <c r="O2584" s="4">
        <v>1</v>
      </c>
      <c r="P2584" s="4" t="b">
        <v>0</v>
      </c>
      <c r="Q2584" s="4" t="s">
        <v>8284</v>
      </c>
      <c r="R2584" s="17">
        <f>E2584/D2584*100</f>
        <v>1.1111111111111111E-3</v>
      </c>
      <c r="S2584">
        <f>AVERAGEIF(O:O,O2584,E:E)</f>
        <v>50.223295454545458</v>
      </c>
      <c r="T2584" t="str">
        <f t="shared" si="203"/>
        <v>food</v>
      </c>
      <c r="U2584" t="str">
        <f t="shared" si="204"/>
        <v>food trucks</v>
      </c>
    </row>
    <row r="2585" spans="1:21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b">
        <f t="shared" si="200"/>
        <v>0</v>
      </c>
      <c r="G2585" s="4" t="s">
        <v>8221</v>
      </c>
      <c r="H2585" s="4" t="s">
        <v>8224</v>
      </c>
      <c r="I2585" s="4" t="s">
        <v>8246</v>
      </c>
      <c r="J2585" s="4">
        <v>1426526880</v>
      </c>
      <c r="K2585" s="13">
        <f t="shared" si="201"/>
        <v>42079.561111111114</v>
      </c>
      <c r="L2585" s="4">
        <v>1421346480</v>
      </c>
      <c r="M2585" s="13">
        <f t="shared" si="202"/>
        <v>42019.602777777785</v>
      </c>
      <c r="N2585" s="4" t="b">
        <v>0</v>
      </c>
      <c r="O2585" s="4">
        <v>5</v>
      </c>
      <c r="P2585" s="4" t="b">
        <v>0</v>
      </c>
      <c r="Q2585" s="4" t="s">
        <v>8284</v>
      </c>
      <c r="R2585" s="17">
        <f>E2585/D2585*100</f>
        <v>0.5</v>
      </c>
      <c r="S2585">
        <f>AVERAGEIF(O:O,O2585,E:E)</f>
        <v>347.37</v>
      </c>
      <c r="T2585" t="str">
        <f t="shared" si="203"/>
        <v>food</v>
      </c>
      <c r="U2585" t="str">
        <f t="shared" si="204"/>
        <v>food trucks</v>
      </c>
    </row>
    <row r="2586" spans="1:21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b">
        <f t="shared" si="200"/>
        <v>0</v>
      </c>
      <c r="G2586" s="4" t="s">
        <v>8221</v>
      </c>
      <c r="H2586" s="4" t="s">
        <v>8224</v>
      </c>
      <c r="I2586" s="4" t="s">
        <v>8246</v>
      </c>
      <c r="J2586" s="4">
        <v>1434341369</v>
      </c>
      <c r="K2586" s="13">
        <f t="shared" si="201"/>
        <v>42170.006585648152</v>
      </c>
      <c r="L2586" s="4">
        <v>1431749369</v>
      </c>
      <c r="M2586" s="13">
        <f t="shared" si="202"/>
        <v>42140.006585648152</v>
      </c>
      <c r="N2586" s="4" t="b">
        <v>0</v>
      </c>
      <c r="O2586" s="4">
        <v>0</v>
      </c>
      <c r="P2586" s="4" t="b">
        <v>0</v>
      </c>
      <c r="Q2586" s="4" t="s">
        <v>8284</v>
      </c>
      <c r="R2586" s="17">
        <f>E2586/D2586*100</f>
        <v>0</v>
      </c>
      <c r="S2586">
        <f>AVERAGEIF(O:O,O2586,E:E)</f>
        <v>0</v>
      </c>
      <c r="T2586" t="str">
        <f t="shared" si="203"/>
        <v>food</v>
      </c>
      <c r="U2586" t="str">
        <f t="shared" si="204"/>
        <v>food trucks</v>
      </c>
    </row>
    <row r="2587" spans="1:21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b">
        <f t="shared" si="200"/>
        <v>0</v>
      </c>
      <c r="G2587" s="4" t="s">
        <v>8221</v>
      </c>
      <c r="H2587" s="4" t="s">
        <v>8224</v>
      </c>
      <c r="I2587" s="4" t="s">
        <v>8246</v>
      </c>
      <c r="J2587" s="4">
        <v>1404601632</v>
      </c>
      <c r="K2587" s="13">
        <f t="shared" si="201"/>
        <v>41825.796666666669</v>
      </c>
      <c r="L2587" s="4">
        <v>1402009632</v>
      </c>
      <c r="M2587" s="13">
        <f t="shared" si="202"/>
        <v>41795.796666666669</v>
      </c>
      <c r="N2587" s="4" t="b">
        <v>0</v>
      </c>
      <c r="O2587" s="4">
        <v>1</v>
      </c>
      <c r="P2587" s="4" t="b">
        <v>0</v>
      </c>
      <c r="Q2587" s="4" t="s">
        <v>8284</v>
      </c>
      <c r="R2587" s="17">
        <f>E2587/D2587*100</f>
        <v>0.16666666666666669</v>
      </c>
      <c r="S2587">
        <f>AVERAGEIF(O:O,O2587,E:E)</f>
        <v>50.223295454545458</v>
      </c>
      <c r="T2587" t="str">
        <f t="shared" si="203"/>
        <v>food</v>
      </c>
      <c r="U2587" t="str">
        <f t="shared" si="204"/>
        <v>food trucks</v>
      </c>
    </row>
    <row r="2588" spans="1:21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b">
        <f t="shared" si="200"/>
        <v>0</v>
      </c>
      <c r="G2588" s="4" t="s">
        <v>8221</v>
      </c>
      <c r="H2588" s="4" t="s">
        <v>8225</v>
      </c>
      <c r="I2588" s="4" t="s">
        <v>8247</v>
      </c>
      <c r="J2588" s="4">
        <v>1451030136</v>
      </c>
      <c r="K2588" s="13">
        <f t="shared" si="201"/>
        <v>42363.163611111115</v>
      </c>
      <c r="L2588" s="4">
        <v>1448438136</v>
      </c>
      <c r="M2588" s="13">
        <f t="shared" si="202"/>
        <v>42333.163611111115</v>
      </c>
      <c r="N2588" s="4" t="b">
        <v>0</v>
      </c>
      <c r="O2588" s="4">
        <v>1</v>
      </c>
      <c r="P2588" s="4" t="b">
        <v>0</v>
      </c>
      <c r="Q2588" s="4" t="s">
        <v>8284</v>
      </c>
      <c r="R2588" s="17">
        <f>E2588/D2588*100</f>
        <v>0.16666666666666669</v>
      </c>
      <c r="S2588">
        <f>AVERAGEIF(O:O,O2588,E:E)</f>
        <v>50.223295454545458</v>
      </c>
      <c r="T2588" t="str">
        <f t="shared" si="203"/>
        <v>food</v>
      </c>
      <c r="U2588" t="str">
        <f t="shared" si="204"/>
        <v>food trucks</v>
      </c>
    </row>
    <row r="2589" spans="1:21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b">
        <f t="shared" si="200"/>
        <v>0</v>
      </c>
      <c r="G2589" s="4" t="s">
        <v>8221</v>
      </c>
      <c r="H2589" s="4" t="s">
        <v>8224</v>
      </c>
      <c r="I2589" s="4" t="s">
        <v>8246</v>
      </c>
      <c r="J2589" s="4">
        <v>1451491953</v>
      </c>
      <c r="K2589" s="13">
        <f t="shared" si="201"/>
        <v>42368.508715277778</v>
      </c>
      <c r="L2589" s="4">
        <v>1448899953</v>
      </c>
      <c r="M2589" s="13">
        <f t="shared" si="202"/>
        <v>42338.508715277778</v>
      </c>
      <c r="N2589" s="4" t="b">
        <v>0</v>
      </c>
      <c r="O2589" s="4">
        <v>6</v>
      </c>
      <c r="P2589" s="4" t="b">
        <v>0</v>
      </c>
      <c r="Q2589" s="4" t="s">
        <v>8284</v>
      </c>
      <c r="R2589" s="17">
        <f>E2589/D2589*100</f>
        <v>2.4340000000000002</v>
      </c>
      <c r="S2589">
        <f>AVERAGEIF(O:O,O2589,E:E)</f>
        <v>740.04042857142861</v>
      </c>
      <c r="T2589" t="str">
        <f t="shared" si="203"/>
        <v>food</v>
      </c>
      <c r="U2589" t="str">
        <f t="shared" si="204"/>
        <v>food trucks</v>
      </c>
    </row>
    <row r="2590" spans="1:21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b">
        <f t="shared" si="200"/>
        <v>0</v>
      </c>
      <c r="G2590" s="4" t="s">
        <v>8221</v>
      </c>
      <c r="H2590" s="4" t="s">
        <v>8224</v>
      </c>
      <c r="I2590" s="4" t="s">
        <v>8246</v>
      </c>
      <c r="J2590" s="4">
        <v>1427807640</v>
      </c>
      <c r="K2590" s="13">
        <f t="shared" si="201"/>
        <v>42094.384722222225</v>
      </c>
      <c r="L2590" s="4">
        <v>1423325626</v>
      </c>
      <c r="M2590" s="13">
        <f t="shared" si="202"/>
        <v>42042.509560185186</v>
      </c>
      <c r="N2590" s="4" t="b">
        <v>0</v>
      </c>
      <c r="O2590" s="4">
        <v>8</v>
      </c>
      <c r="P2590" s="4" t="b">
        <v>0</v>
      </c>
      <c r="Q2590" s="4" t="s">
        <v>8284</v>
      </c>
      <c r="R2590" s="17">
        <f>E2590/D2590*100</f>
        <v>3.8833333333333329</v>
      </c>
      <c r="S2590">
        <f>AVERAGEIF(O:O,O2590,E:E)</f>
        <v>570.671875</v>
      </c>
      <c r="T2590" t="str">
        <f t="shared" si="203"/>
        <v>food</v>
      </c>
      <c r="U2590" t="str">
        <f t="shared" si="204"/>
        <v>food trucks</v>
      </c>
    </row>
    <row r="2591" spans="1:21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b">
        <f t="shared" si="200"/>
        <v>0</v>
      </c>
      <c r="G2591" s="4" t="s">
        <v>8221</v>
      </c>
      <c r="H2591" s="4" t="s">
        <v>8232</v>
      </c>
      <c r="I2591" s="4" t="s">
        <v>8253</v>
      </c>
      <c r="J2591" s="4">
        <v>1458733927</v>
      </c>
      <c r="K2591" s="13">
        <f t="shared" si="201"/>
        <v>42452.3278587963</v>
      </c>
      <c r="L2591" s="4">
        <v>1456145527</v>
      </c>
      <c r="M2591" s="13">
        <f t="shared" si="202"/>
        <v>42422.369525462964</v>
      </c>
      <c r="N2591" s="4" t="b">
        <v>0</v>
      </c>
      <c r="O2591" s="4">
        <v>1</v>
      </c>
      <c r="P2591" s="4" t="b">
        <v>0</v>
      </c>
      <c r="Q2591" s="4" t="s">
        <v>8284</v>
      </c>
      <c r="R2591" s="17">
        <f>E2591/D2591*100</f>
        <v>0.01</v>
      </c>
      <c r="S2591">
        <f>AVERAGEIF(O:O,O2591,E:E)</f>
        <v>50.223295454545458</v>
      </c>
      <c r="T2591" t="str">
        <f t="shared" si="203"/>
        <v>food</v>
      </c>
      <c r="U2591" t="str">
        <f t="shared" si="204"/>
        <v>food trucks</v>
      </c>
    </row>
    <row r="2592" spans="1:21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b">
        <f t="shared" si="200"/>
        <v>0</v>
      </c>
      <c r="G2592" s="4" t="s">
        <v>8221</v>
      </c>
      <c r="H2592" s="4" t="s">
        <v>8226</v>
      </c>
      <c r="I2592" s="4" t="s">
        <v>8248</v>
      </c>
      <c r="J2592" s="4">
        <v>1453817297</v>
      </c>
      <c r="K2592" s="13">
        <f t="shared" si="201"/>
        <v>42395.422418981485</v>
      </c>
      <c r="L2592" s="4">
        <v>1453212497</v>
      </c>
      <c r="M2592" s="13">
        <f t="shared" si="202"/>
        <v>42388.422418981485</v>
      </c>
      <c r="N2592" s="4" t="b">
        <v>0</v>
      </c>
      <c r="O2592" s="4">
        <v>0</v>
      </c>
      <c r="P2592" s="4" t="b">
        <v>0</v>
      </c>
      <c r="Q2592" s="4" t="s">
        <v>8284</v>
      </c>
      <c r="R2592" s="17">
        <f>E2592/D2592*100</f>
        <v>0</v>
      </c>
      <c r="S2592">
        <f>AVERAGEIF(O:O,O2592,E:E)</f>
        <v>0</v>
      </c>
      <c r="T2592" t="str">
        <f t="shared" si="203"/>
        <v>food</v>
      </c>
      <c r="U2592" t="str">
        <f t="shared" si="204"/>
        <v>food trucks</v>
      </c>
    </row>
    <row r="2593" spans="1:21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b">
        <f t="shared" si="200"/>
        <v>0</v>
      </c>
      <c r="G2593" s="4" t="s">
        <v>8221</v>
      </c>
      <c r="H2593" s="4" t="s">
        <v>8224</v>
      </c>
      <c r="I2593" s="4" t="s">
        <v>8246</v>
      </c>
      <c r="J2593" s="4">
        <v>1457901924</v>
      </c>
      <c r="K2593" s="13">
        <f t="shared" si="201"/>
        <v>42442.698194444449</v>
      </c>
      <c r="L2593" s="4">
        <v>1452721524</v>
      </c>
      <c r="M2593" s="13">
        <f t="shared" si="202"/>
        <v>42382.739861111113</v>
      </c>
      <c r="N2593" s="4" t="b">
        <v>0</v>
      </c>
      <c r="O2593" s="4">
        <v>2</v>
      </c>
      <c r="P2593" s="4" t="b">
        <v>0</v>
      </c>
      <c r="Q2593" s="4" t="s">
        <v>8284</v>
      </c>
      <c r="R2593" s="17">
        <f>E2593/D2593*100</f>
        <v>1.7333333333333332</v>
      </c>
      <c r="S2593">
        <f>AVERAGEIF(O:O,O2593,E:E)</f>
        <v>91.389593023255813</v>
      </c>
      <c r="T2593" t="str">
        <f t="shared" si="203"/>
        <v>food</v>
      </c>
      <c r="U2593" t="str">
        <f t="shared" si="204"/>
        <v>food trucks</v>
      </c>
    </row>
    <row r="2594" spans="1:21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b">
        <f t="shared" si="200"/>
        <v>0</v>
      </c>
      <c r="G2594" s="4" t="s">
        <v>8221</v>
      </c>
      <c r="H2594" s="4" t="s">
        <v>8224</v>
      </c>
      <c r="I2594" s="4" t="s">
        <v>8246</v>
      </c>
      <c r="J2594" s="4">
        <v>1412536421</v>
      </c>
      <c r="K2594" s="13">
        <f t="shared" si="201"/>
        <v>41917.634502314817</v>
      </c>
      <c r="L2594" s="4">
        <v>1409944421</v>
      </c>
      <c r="M2594" s="13">
        <f t="shared" si="202"/>
        <v>41887.634502314817</v>
      </c>
      <c r="N2594" s="4" t="b">
        <v>0</v>
      </c>
      <c r="O2594" s="4">
        <v>1</v>
      </c>
      <c r="P2594" s="4" t="b">
        <v>0</v>
      </c>
      <c r="Q2594" s="4" t="s">
        <v>8284</v>
      </c>
      <c r="R2594" s="17">
        <f>E2594/D2594*100</f>
        <v>0.16666666666666669</v>
      </c>
      <c r="S2594">
        <f>AVERAGEIF(O:O,O2594,E:E)</f>
        <v>50.223295454545458</v>
      </c>
      <c r="T2594" t="str">
        <f t="shared" si="203"/>
        <v>food</v>
      </c>
      <c r="U2594" t="str">
        <f t="shared" si="204"/>
        <v>food trucks</v>
      </c>
    </row>
    <row r="2595" spans="1:21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b">
        <f t="shared" si="200"/>
        <v>0</v>
      </c>
      <c r="G2595" s="4" t="s">
        <v>8221</v>
      </c>
      <c r="H2595" s="4" t="s">
        <v>8224</v>
      </c>
      <c r="I2595" s="4" t="s">
        <v>8246</v>
      </c>
      <c r="J2595" s="4">
        <v>1429993026</v>
      </c>
      <c r="K2595" s="13">
        <f t="shared" si="201"/>
        <v>42119.678541666675</v>
      </c>
      <c r="L2595" s="4">
        <v>1427401026</v>
      </c>
      <c r="M2595" s="13">
        <f t="shared" si="202"/>
        <v>42089.678541666675</v>
      </c>
      <c r="N2595" s="4" t="b">
        <v>0</v>
      </c>
      <c r="O2595" s="4">
        <v>0</v>
      </c>
      <c r="P2595" s="4" t="b">
        <v>0</v>
      </c>
      <c r="Q2595" s="4" t="s">
        <v>8284</v>
      </c>
      <c r="R2595" s="17">
        <f>E2595/D2595*100</f>
        <v>0</v>
      </c>
      <c r="S2595">
        <f>AVERAGEIF(O:O,O2595,E:E)</f>
        <v>0</v>
      </c>
      <c r="T2595" t="str">
        <f t="shared" si="203"/>
        <v>food</v>
      </c>
      <c r="U2595" t="str">
        <f t="shared" si="204"/>
        <v>food trucks</v>
      </c>
    </row>
    <row r="2596" spans="1:21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b">
        <f t="shared" si="200"/>
        <v>0</v>
      </c>
      <c r="G2596" s="4" t="s">
        <v>8221</v>
      </c>
      <c r="H2596" s="4" t="s">
        <v>8224</v>
      </c>
      <c r="I2596" s="4" t="s">
        <v>8246</v>
      </c>
      <c r="J2596" s="4">
        <v>1407453228</v>
      </c>
      <c r="K2596" s="13">
        <f t="shared" si="201"/>
        <v>41858.801250000004</v>
      </c>
      <c r="L2596" s="4">
        <v>1404861228</v>
      </c>
      <c r="M2596" s="13">
        <f t="shared" si="202"/>
        <v>41828.801250000004</v>
      </c>
      <c r="N2596" s="4" t="b">
        <v>0</v>
      </c>
      <c r="O2596" s="4">
        <v>1</v>
      </c>
      <c r="P2596" s="4" t="b">
        <v>0</v>
      </c>
      <c r="Q2596" s="4" t="s">
        <v>8284</v>
      </c>
      <c r="R2596" s="17">
        <f>E2596/D2596*100</f>
        <v>1.25E-3</v>
      </c>
      <c r="S2596">
        <f>AVERAGEIF(O:O,O2596,E:E)</f>
        <v>50.223295454545458</v>
      </c>
      <c r="T2596" t="str">
        <f t="shared" si="203"/>
        <v>food</v>
      </c>
      <c r="U2596" t="str">
        <f t="shared" si="204"/>
        <v>food trucks</v>
      </c>
    </row>
    <row r="2597" spans="1:21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b">
        <f t="shared" si="200"/>
        <v>0</v>
      </c>
      <c r="G2597" s="4" t="s">
        <v>8221</v>
      </c>
      <c r="H2597" s="4" t="s">
        <v>8224</v>
      </c>
      <c r="I2597" s="4" t="s">
        <v>8246</v>
      </c>
      <c r="J2597" s="4">
        <v>1487915500</v>
      </c>
      <c r="K2597" s="13">
        <f t="shared" si="201"/>
        <v>42790.077546296299</v>
      </c>
      <c r="L2597" s="4">
        <v>1485323500</v>
      </c>
      <c r="M2597" s="13">
        <f t="shared" si="202"/>
        <v>42760.077546296299</v>
      </c>
      <c r="N2597" s="4" t="b">
        <v>0</v>
      </c>
      <c r="O2597" s="4">
        <v>19</v>
      </c>
      <c r="P2597" s="4" t="b">
        <v>0</v>
      </c>
      <c r="Q2597" s="4" t="s">
        <v>8284</v>
      </c>
      <c r="R2597" s="17">
        <f>E2597/D2597*100</f>
        <v>12.166666666666668</v>
      </c>
      <c r="S2597">
        <f>AVERAGEIF(O:O,O2597,E:E)</f>
        <v>2005.9729729729729</v>
      </c>
      <c r="T2597" t="str">
        <f t="shared" si="203"/>
        <v>food</v>
      </c>
      <c r="U2597" t="str">
        <f t="shared" si="204"/>
        <v>food trucks</v>
      </c>
    </row>
    <row r="2598" spans="1:21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b">
        <f t="shared" si="200"/>
        <v>0</v>
      </c>
      <c r="G2598" s="4" t="s">
        <v>8221</v>
      </c>
      <c r="H2598" s="4" t="s">
        <v>8229</v>
      </c>
      <c r="I2598" s="4" t="s">
        <v>8251</v>
      </c>
      <c r="J2598" s="4">
        <v>1407427009</v>
      </c>
      <c r="K2598" s="13">
        <f t="shared" si="201"/>
        <v>41858.497789351852</v>
      </c>
      <c r="L2598" s="4">
        <v>1404835009</v>
      </c>
      <c r="M2598" s="13">
        <f t="shared" si="202"/>
        <v>41828.497789351852</v>
      </c>
      <c r="N2598" s="4" t="b">
        <v>0</v>
      </c>
      <c r="O2598" s="4">
        <v>27</v>
      </c>
      <c r="P2598" s="4" t="b">
        <v>0</v>
      </c>
      <c r="Q2598" s="4" t="s">
        <v>8284</v>
      </c>
      <c r="R2598" s="17">
        <f>E2598/D2598*100</f>
        <v>23.588571428571427</v>
      </c>
      <c r="S2598">
        <f>AVERAGEIF(O:O,O2598,E:E)</f>
        <v>3204.2722222222224</v>
      </c>
      <c r="T2598" t="str">
        <f t="shared" si="203"/>
        <v>food</v>
      </c>
      <c r="U2598" t="str">
        <f t="shared" si="204"/>
        <v>food trucks</v>
      </c>
    </row>
    <row r="2599" spans="1:21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b">
        <f t="shared" si="200"/>
        <v>0</v>
      </c>
      <c r="G2599" s="4" t="s">
        <v>8221</v>
      </c>
      <c r="H2599" s="4" t="s">
        <v>8225</v>
      </c>
      <c r="I2599" s="4" t="s">
        <v>8247</v>
      </c>
      <c r="J2599" s="4">
        <v>1466323917</v>
      </c>
      <c r="K2599" s="13">
        <f t="shared" si="201"/>
        <v>42540.17496527778</v>
      </c>
      <c r="L2599" s="4">
        <v>1463731917</v>
      </c>
      <c r="M2599" s="13">
        <f t="shared" si="202"/>
        <v>42510.17496527778</v>
      </c>
      <c r="N2599" s="4" t="b">
        <v>0</v>
      </c>
      <c r="O2599" s="4">
        <v>7</v>
      </c>
      <c r="P2599" s="4" t="b">
        <v>0</v>
      </c>
      <c r="Q2599" s="4" t="s">
        <v>8284</v>
      </c>
      <c r="R2599" s="17">
        <f>E2599/D2599*100</f>
        <v>5.6666666666666661</v>
      </c>
      <c r="S2599">
        <f>AVERAGEIF(O:O,O2599,E:E)</f>
        <v>705.95522388059703</v>
      </c>
      <c r="T2599" t="str">
        <f t="shared" si="203"/>
        <v>food</v>
      </c>
      <c r="U2599" t="str">
        <f t="shared" si="204"/>
        <v>food trucks</v>
      </c>
    </row>
    <row r="2600" spans="1:21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b">
        <f t="shared" si="200"/>
        <v>0</v>
      </c>
      <c r="G2600" s="4" t="s">
        <v>8221</v>
      </c>
      <c r="H2600" s="4" t="s">
        <v>8224</v>
      </c>
      <c r="I2600" s="4" t="s">
        <v>8246</v>
      </c>
      <c r="J2600" s="4">
        <v>1443039001</v>
      </c>
      <c r="K2600" s="13">
        <f t="shared" si="201"/>
        <v>42270.673622685186</v>
      </c>
      <c r="L2600" s="4">
        <v>1440447001</v>
      </c>
      <c r="M2600" s="13">
        <f t="shared" si="202"/>
        <v>42240.673622685186</v>
      </c>
      <c r="N2600" s="4" t="b">
        <v>0</v>
      </c>
      <c r="O2600" s="4">
        <v>14</v>
      </c>
      <c r="P2600" s="4" t="b">
        <v>0</v>
      </c>
      <c r="Q2600" s="4" t="s">
        <v>8284</v>
      </c>
      <c r="R2600" s="17">
        <f>E2600/D2600*100</f>
        <v>39</v>
      </c>
      <c r="S2600">
        <f>AVERAGEIF(O:O,O2600,E:E)</f>
        <v>1006.2454545454545</v>
      </c>
      <c r="T2600" t="str">
        <f t="shared" si="203"/>
        <v>food</v>
      </c>
      <c r="U2600" t="str">
        <f t="shared" si="204"/>
        <v>food trucks</v>
      </c>
    </row>
    <row r="2601" spans="1:21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b">
        <f t="shared" si="200"/>
        <v>0</v>
      </c>
      <c r="G2601" s="4" t="s">
        <v>8221</v>
      </c>
      <c r="H2601" s="4" t="s">
        <v>8224</v>
      </c>
      <c r="I2601" s="4" t="s">
        <v>8246</v>
      </c>
      <c r="J2601" s="4">
        <v>1407089147</v>
      </c>
      <c r="K2601" s="13">
        <f t="shared" si="201"/>
        <v>41854.58734953704</v>
      </c>
      <c r="L2601" s="4">
        <v>1403201147</v>
      </c>
      <c r="M2601" s="13">
        <f t="shared" si="202"/>
        <v>41809.58734953704</v>
      </c>
      <c r="N2601" s="4" t="b">
        <v>0</v>
      </c>
      <c r="O2601" s="4">
        <v>5</v>
      </c>
      <c r="P2601" s="4" t="b">
        <v>0</v>
      </c>
      <c r="Q2601" s="4" t="s">
        <v>8284</v>
      </c>
      <c r="R2601" s="17">
        <f>E2601/D2601*100</f>
        <v>0.99546510341776351</v>
      </c>
      <c r="S2601">
        <f>AVERAGEIF(O:O,O2601,E:E)</f>
        <v>347.37</v>
      </c>
      <c r="T2601" t="str">
        <f t="shared" si="203"/>
        <v>food</v>
      </c>
      <c r="U2601" t="str">
        <f t="shared" si="204"/>
        <v>food trucks</v>
      </c>
    </row>
    <row r="2602" spans="1:21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b">
        <f t="shared" si="200"/>
        <v>0</v>
      </c>
      <c r="G2602" s="4" t="s">
        <v>8221</v>
      </c>
      <c r="H2602" s="4" t="s">
        <v>8224</v>
      </c>
      <c r="I2602" s="4" t="s">
        <v>8246</v>
      </c>
      <c r="J2602" s="4">
        <v>1458938200</v>
      </c>
      <c r="K2602" s="13">
        <f t="shared" si="201"/>
        <v>42454.692129629628</v>
      </c>
      <c r="L2602" s="4">
        <v>1453757800</v>
      </c>
      <c r="M2602" s="13">
        <f t="shared" si="202"/>
        <v>42394.733796296299</v>
      </c>
      <c r="N2602" s="4" t="b">
        <v>0</v>
      </c>
      <c r="O2602" s="4">
        <v>30</v>
      </c>
      <c r="P2602" s="4" t="b">
        <v>0</v>
      </c>
      <c r="Q2602" s="4" t="s">
        <v>8284</v>
      </c>
      <c r="R2602" s="17">
        <f>E2602/D2602*100</f>
        <v>6.9320000000000004</v>
      </c>
      <c r="S2602">
        <f>AVERAGEIF(O:O,O2602,E:E)</f>
        <v>2533.3331250000001</v>
      </c>
      <c r="T2602" t="str">
        <f t="shared" si="203"/>
        <v>food</v>
      </c>
      <c r="U2602" t="str">
        <f t="shared" si="204"/>
        <v>food trucks</v>
      </c>
    </row>
    <row r="2603" spans="1:21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tr">
        <f t="shared" si="200"/>
        <v>successful</v>
      </c>
      <c r="G2603" s="4" t="s">
        <v>8219</v>
      </c>
      <c r="H2603" s="4" t="s">
        <v>8224</v>
      </c>
      <c r="I2603" s="4" t="s">
        <v>8246</v>
      </c>
      <c r="J2603" s="4">
        <v>1347508740</v>
      </c>
      <c r="K2603" s="13">
        <f t="shared" si="201"/>
        <v>41164.999305555561</v>
      </c>
      <c r="L2603" s="4">
        <v>1346276349</v>
      </c>
      <c r="M2603" s="13">
        <f t="shared" si="202"/>
        <v>41150.735520833332</v>
      </c>
      <c r="N2603" s="4" t="b">
        <v>1</v>
      </c>
      <c r="O2603" s="4">
        <v>151</v>
      </c>
      <c r="P2603" s="4" t="b">
        <v>1</v>
      </c>
      <c r="Q2603" s="4" t="s">
        <v>8301</v>
      </c>
      <c r="R2603" s="17">
        <f>E2603/D2603*100</f>
        <v>661.4</v>
      </c>
      <c r="S2603">
        <f>AVERAGEIF(O:O,O2603,E:E)</f>
        <v>7176.333333333333</v>
      </c>
      <c r="T2603" t="str">
        <f t="shared" si="203"/>
        <v>technology</v>
      </c>
      <c r="U2603" t="str">
        <f t="shared" si="204"/>
        <v>space exploration</v>
      </c>
    </row>
    <row r="2604" spans="1:21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tr">
        <f t="shared" si="200"/>
        <v>successful</v>
      </c>
      <c r="G2604" s="4" t="s">
        <v>8219</v>
      </c>
      <c r="H2604" s="4" t="s">
        <v>8224</v>
      </c>
      <c r="I2604" s="4" t="s">
        <v>8246</v>
      </c>
      <c r="J2604" s="4">
        <v>1415827200</v>
      </c>
      <c r="K2604" s="13">
        <f t="shared" si="201"/>
        <v>41955.722222222226</v>
      </c>
      <c r="L2604" s="4">
        <v>1412358968</v>
      </c>
      <c r="M2604" s="13">
        <f t="shared" si="202"/>
        <v>41915.580648148149</v>
      </c>
      <c r="N2604" s="4" t="b">
        <v>1</v>
      </c>
      <c r="O2604" s="4">
        <v>489</v>
      </c>
      <c r="P2604" s="4" t="b">
        <v>1</v>
      </c>
      <c r="Q2604" s="4" t="s">
        <v>8301</v>
      </c>
      <c r="R2604" s="17">
        <f>E2604/D2604*100</f>
        <v>326.0916666666667</v>
      </c>
      <c r="S2604">
        <f>AVERAGEIF(O:O,O2604,E:E)</f>
        <v>39131</v>
      </c>
      <c r="T2604" t="str">
        <f t="shared" si="203"/>
        <v>technology</v>
      </c>
      <c r="U2604" t="str">
        <f t="shared" si="204"/>
        <v>space exploration</v>
      </c>
    </row>
    <row r="2605" spans="1:21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tr">
        <f t="shared" si="200"/>
        <v>successful</v>
      </c>
      <c r="G2605" s="4" t="s">
        <v>8219</v>
      </c>
      <c r="H2605" s="4" t="s">
        <v>8224</v>
      </c>
      <c r="I2605" s="4" t="s">
        <v>8246</v>
      </c>
      <c r="J2605" s="4">
        <v>1387835654</v>
      </c>
      <c r="K2605" s="13">
        <f t="shared" si="201"/>
        <v>41631.745995370373</v>
      </c>
      <c r="L2605" s="4">
        <v>1386626054</v>
      </c>
      <c r="M2605" s="13">
        <f t="shared" si="202"/>
        <v>41617.745995370373</v>
      </c>
      <c r="N2605" s="4" t="b">
        <v>1</v>
      </c>
      <c r="O2605" s="4">
        <v>50</v>
      </c>
      <c r="P2605" s="4" t="b">
        <v>1</v>
      </c>
      <c r="Q2605" s="4" t="s">
        <v>8301</v>
      </c>
      <c r="R2605" s="17">
        <f>E2605/D2605*100</f>
        <v>101.48571428571429</v>
      </c>
      <c r="S2605">
        <f>AVERAGEIF(O:O,O2605,E:E)</f>
        <v>3773.9390909090912</v>
      </c>
      <c r="T2605" t="str">
        <f t="shared" si="203"/>
        <v>technology</v>
      </c>
      <c r="U2605" t="str">
        <f t="shared" si="204"/>
        <v>space exploration</v>
      </c>
    </row>
    <row r="2606" spans="1:21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tr">
        <f t="shared" si="200"/>
        <v>successful</v>
      </c>
      <c r="G2606" s="4" t="s">
        <v>8219</v>
      </c>
      <c r="H2606" s="4" t="s">
        <v>8224</v>
      </c>
      <c r="I2606" s="4" t="s">
        <v>8246</v>
      </c>
      <c r="J2606" s="4">
        <v>1335662023</v>
      </c>
      <c r="K2606" s="13">
        <f t="shared" si="201"/>
        <v>41027.884525462963</v>
      </c>
      <c r="L2606" s="4">
        <v>1333070023</v>
      </c>
      <c r="M2606" s="13">
        <f t="shared" si="202"/>
        <v>40997.884525462963</v>
      </c>
      <c r="N2606" s="4" t="b">
        <v>1</v>
      </c>
      <c r="O2606" s="4">
        <v>321</v>
      </c>
      <c r="P2606" s="4" t="b">
        <v>1</v>
      </c>
      <c r="Q2606" s="4" t="s">
        <v>8301</v>
      </c>
      <c r="R2606" s="17">
        <f>E2606/D2606*100</f>
        <v>104.21799999999999</v>
      </c>
      <c r="S2606">
        <f>AVERAGEIF(O:O,O2606,E:E)</f>
        <v>29448.303333333333</v>
      </c>
      <c r="T2606" t="str">
        <f t="shared" si="203"/>
        <v>technology</v>
      </c>
      <c r="U2606" t="str">
        <f t="shared" si="204"/>
        <v>space exploration</v>
      </c>
    </row>
    <row r="2607" spans="1:21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tr">
        <f t="shared" si="200"/>
        <v>successful</v>
      </c>
      <c r="G2607" s="4" t="s">
        <v>8219</v>
      </c>
      <c r="H2607" s="4" t="s">
        <v>8224</v>
      </c>
      <c r="I2607" s="4" t="s">
        <v>8246</v>
      </c>
      <c r="J2607" s="4">
        <v>1466168390</v>
      </c>
      <c r="K2607" s="13">
        <f t="shared" si="201"/>
        <v>42538.374884259261</v>
      </c>
      <c r="L2607" s="4">
        <v>1463576390</v>
      </c>
      <c r="M2607" s="13">
        <f t="shared" si="202"/>
        <v>42508.374884259261</v>
      </c>
      <c r="N2607" s="4" t="b">
        <v>1</v>
      </c>
      <c r="O2607" s="4">
        <v>1762</v>
      </c>
      <c r="P2607" s="4" t="b">
        <v>1</v>
      </c>
      <c r="Q2607" s="4" t="s">
        <v>8301</v>
      </c>
      <c r="R2607" s="17">
        <f>E2607/D2607*100</f>
        <v>107.42157000000002</v>
      </c>
      <c r="S2607">
        <f>AVERAGEIF(O:O,O2607,E:E)</f>
        <v>107421.57</v>
      </c>
      <c r="T2607" t="str">
        <f t="shared" si="203"/>
        <v>technology</v>
      </c>
      <c r="U2607" t="str">
        <f t="shared" si="204"/>
        <v>space exploration</v>
      </c>
    </row>
    <row r="2608" spans="1:21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tr">
        <f t="shared" si="200"/>
        <v>successful</v>
      </c>
      <c r="G2608" s="4" t="s">
        <v>8219</v>
      </c>
      <c r="H2608" s="4" t="s">
        <v>8224</v>
      </c>
      <c r="I2608" s="4" t="s">
        <v>8246</v>
      </c>
      <c r="J2608" s="4">
        <v>1398791182</v>
      </c>
      <c r="K2608" s="13">
        <f t="shared" si="201"/>
        <v>41758.546087962968</v>
      </c>
      <c r="L2608" s="4">
        <v>1396026382</v>
      </c>
      <c r="M2608" s="13">
        <f t="shared" si="202"/>
        <v>41726.546087962968</v>
      </c>
      <c r="N2608" s="4" t="b">
        <v>1</v>
      </c>
      <c r="O2608" s="4">
        <v>385</v>
      </c>
      <c r="P2608" s="4" t="b">
        <v>1</v>
      </c>
      <c r="Q2608" s="4" t="s">
        <v>8301</v>
      </c>
      <c r="R2608" s="17">
        <f>E2608/D2608*100</f>
        <v>110.05454545454545</v>
      </c>
      <c r="S2608">
        <f>AVERAGEIF(O:O,O2608,E:E)</f>
        <v>12106</v>
      </c>
      <c r="T2608" t="str">
        <f t="shared" si="203"/>
        <v>technology</v>
      </c>
      <c r="U2608" t="str">
        <f t="shared" si="204"/>
        <v>space exploration</v>
      </c>
    </row>
    <row r="2609" spans="1:21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tr">
        <f t="shared" si="200"/>
        <v>successful</v>
      </c>
      <c r="G2609" s="4" t="s">
        <v>8219</v>
      </c>
      <c r="H2609" s="4" t="s">
        <v>8224</v>
      </c>
      <c r="I2609" s="4" t="s">
        <v>8246</v>
      </c>
      <c r="J2609" s="4">
        <v>1439344800</v>
      </c>
      <c r="K2609" s="13">
        <f t="shared" si="201"/>
        <v>42227.916666666664</v>
      </c>
      <c r="L2609" s="4">
        <v>1435611572</v>
      </c>
      <c r="M2609" s="13">
        <f t="shared" si="202"/>
        <v>42184.708009259259</v>
      </c>
      <c r="N2609" s="4" t="b">
        <v>1</v>
      </c>
      <c r="O2609" s="4">
        <v>398</v>
      </c>
      <c r="P2609" s="4" t="b">
        <v>1</v>
      </c>
      <c r="Q2609" s="4" t="s">
        <v>8301</v>
      </c>
      <c r="R2609" s="17">
        <f>E2609/D2609*100</f>
        <v>407.7</v>
      </c>
      <c r="S2609">
        <f>AVERAGEIF(O:O,O2609,E:E)</f>
        <v>92597.5</v>
      </c>
      <c r="T2609" t="str">
        <f t="shared" si="203"/>
        <v>technology</v>
      </c>
      <c r="U2609" t="str">
        <f t="shared" si="204"/>
        <v>space exploration</v>
      </c>
    </row>
    <row r="2610" spans="1:21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tr">
        <f t="shared" si="200"/>
        <v>successful</v>
      </c>
      <c r="G2610" s="4" t="s">
        <v>8219</v>
      </c>
      <c r="H2610" s="4" t="s">
        <v>8224</v>
      </c>
      <c r="I2610" s="4" t="s">
        <v>8246</v>
      </c>
      <c r="J2610" s="4">
        <v>1489536000</v>
      </c>
      <c r="K2610" s="13">
        <f t="shared" si="201"/>
        <v>42808.833333333336</v>
      </c>
      <c r="L2610" s="4">
        <v>1485976468</v>
      </c>
      <c r="M2610" s="13">
        <f t="shared" si="202"/>
        <v>42767.635046296295</v>
      </c>
      <c r="N2610" s="4" t="b">
        <v>1</v>
      </c>
      <c r="O2610" s="4">
        <v>304</v>
      </c>
      <c r="P2610" s="4" t="b">
        <v>1</v>
      </c>
      <c r="Q2610" s="4" t="s">
        <v>8301</v>
      </c>
      <c r="R2610" s="17">
        <f>E2610/D2610*100</f>
        <v>223.92500000000001</v>
      </c>
      <c r="S2610">
        <f>AVERAGEIF(O:O,O2610,E:E)</f>
        <v>17914</v>
      </c>
      <c r="T2610" t="str">
        <f t="shared" si="203"/>
        <v>technology</v>
      </c>
      <c r="U2610" t="str">
        <f t="shared" si="204"/>
        <v>space exploration</v>
      </c>
    </row>
    <row r="2611" spans="1:21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tr">
        <f t="shared" si="200"/>
        <v>successful</v>
      </c>
      <c r="G2611" s="4" t="s">
        <v>8219</v>
      </c>
      <c r="H2611" s="4" t="s">
        <v>8224</v>
      </c>
      <c r="I2611" s="4" t="s">
        <v>8246</v>
      </c>
      <c r="J2611" s="4">
        <v>1342330951</v>
      </c>
      <c r="K2611" s="13">
        <f t="shared" si="201"/>
        <v>41105.071192129632</v>
      </c>
      <c r="L2611" s="4">
        <v>1339738951</v>
      </c>
      <c r="M2611" s="13">
        <f t="shared" si="202"/>
        <v>41075.071192129632</v>
      </c>
      <c r="N2611" s="4" t="b">
        <v>1</v>
      </c>
      <c r="O2611" s="4">
        <v>676</v>
      </c>
      <c r="P2611" s="4" t="b">
        <v>1</v>
      </c>
      <c r="Q2611" s="4" t="s">
        <v>8301</v>
      </c>
      <c r="R2611" s="17">
        <f>E2611/D2611*100</f>
        <v>303.80111428571428</v>
      </c>
      <c r="S2611">
        <f>AVERAGEIF(O:O,O2611,E:E)</f>
        <v>106330.39</v>
      </c>
      <c r="T2611" t="str">
        <f t="shared" si="203"/>
        <v>technology</v>
      </c>
      <c r="U2611" t="str">
        <f t="shared" si="204"/>
        <v>space exploration</v>
      </c>
    </row>
    <row r="2612" spans="1:21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tr">
        <f t="shared" si="200"/>
        <v>successful</v>
      </c>
      <c r="G2612" s="4" t="s">
        <v>8219</v>
      </c>
      <c r="H2612" s="4" t="s">
        <v>8224</v>
      </c>
      <c r="I2612" s="4" t="s">
        <v>8246</v>
      </c>
      <c r="J2612" s="4">
        <v>1471849140</v>
      </c>
      <c r="K2612" s="13">
        <f t="shared" si="201"/>
        <v>42604.124305555561</v>
      </c>
      <c r="L2612" s="4">
        <v>1468444125</v>
      </c>
      <c r="M2612" s="13">
        <f t="shared" si="202"/>
        <v>42564.714409722226</v>
      </c>
      <c r="N2612" s="4" t="b">
        <v>1</v>
      </c>
      <c r="O2612" s="4">
        <v>577</v>
      </c>
      <c r="P2612" s="4" t="b">
        <v>1</v>
      </c>
      <c r="Q2612" s="4" t="s">
        <v>8301</v>
      </c>
      <c r="R2612" s="17">
        <f>E2612/D2612*100</f>
        <v>141.3251043268175</v>
      </c>
      <c r="S2612">
        <f>AVERAGEIF(O:O,O2612,E:E)</f>
        <v>32172.66</v>
      </c>
      <c r="T2612" t="str">
        <f t="shared" si="203"/>
        <v>technology</v>
      </c>
      <c r="U2612" t="str">
        <f t="shared" si="204"/>
        <v>space exploration</v>
      </c>
    </row>
    <row r="2613" spans="1:21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tr">
        <f t="shared" si="200"/>
        <v>successful</v>
      </c>
      <c r="G2613" s="4" t="s">
        <v>8219</v>
      </c>
      <c r="H2613" s="4" t="s">
        <v>8236</v>
      </c>
      <c r="I2613" s="4" t="s">
        <v>8249</v>
      </c>
      <c r="J2613" s="4">
        <v>1483397940</v>
      </c>
      <c r="K2613" s="13">
        <f t="shared" si="201"/>
        <v>42737.790972222225</v>
      </c>
      <c r="L2613" s="4">
        <v>1480493014</v>
      </c>
      <c r="M2613" s="13">
        <f t="shared" si="202"/>
        <v>42704.16914351852</v>
      </c>
      <c r="N2613" s="4" t="b">
        <v>1</v>
      </c>
      <c r="O2613" s="4">
        <v>3663</v>
      </c>
      <c r="P2613" s="4" t="b">
        <v>1</v>
      </c>
      <c r="Q2613" s="4" t="s">
        <v>8301</v>
      </c>
      <c r="R2613" s="17">
        <f>E2613/D2613*100</f>
        <v>2790.6363636363635</v>
      </c>
      <c r="S2613">
        <f>AVERAGEIF(O:O,O2613,E:E)</f>
        <v>306970</v>
      </c>
      <c r="T2613" t="str">
        <f t="shared" si="203"/>
        <v>technology</v>
      </c>
      <c r="U2613" t="str">
        <f t="shared" si="204"/>
        <v>space exploration</v>
      </c>
    </row>
    <row r="2614" spans="1:21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tr">
        <f t="shared" si="200"/>
        <v>successful</v>
      </c>
      <c r="G2614" s="4" t="s">
        <v>8219</v>
      </c>
      <c r="H2614" s="4" t="s">
        <v>8224</v>
      </c>
      <c r="I2614" s="4" t="s">
        <v>8246</v>
      </c>
      <c r="J2614" s="4">
        <v>1420773970</v>
      </c>
      <c r="K2614" s="13">
        <f t="shared" si="201"/>
        <v>42012.976504629631</v>
      </c>
      <c r="L2614" s="4">
        <v>1418095570</v>
      </c>
      <c r="M2614" s="13">
        <f t="shared" si="202"/>
        <v>41981.976504629631</v>
      </c>
      <c r="N2614" s="4" t="b">
        <v>1</v>
      </c>
      <c r="O2614" s="4">
        <v>294</v>
      </c>
      <c r="P2614" s="4" t="b">
        <v>1</v>
      </c>
      <c r="Q2614" s="4" t="s">
        <v>8301</v>
      </c>
      <c r="R2614" s="17">
        <f>E2614/D2614*100</f>
        <v>171.76130000000001</v>
      </c>
      <c r="S2614">
        <f>AVERAGEIF(O:O,O2614,E:E)</f>
        <v>20688.565000000002</v>
      </c>
      <c r="T2614" t="str">
        <f t="shared" si="203"/>
        <v>technology</v>
      </c>
      <c r="U2614" t="str">
        <f t="shared" si="204"/>
        <v>space exploration</v>
      </c>
    </row>
    <row r="2615" spans="1:21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tr">
        <f t="shared" si="200"/>
        <v>successful</v>
      </c>
      <c r="G2615" s="4" t="s">
        <v>8219</v>
      </c>
      <c r="H2615" s="4" t="s">
        <v>8224</v>
      </c>
      <c r="I2615" s="4" t="s">
        <v>8246</v>
      </c>
      <c r="J2615" s="4">
        <v>1348256294</v>
      </c>
      <c r="K2615" s="13">
        <f t="shared" si="201"/>
        <v>41173.651550925926</v>
      </c>
      <c r="L2615" s="4">
        <v>1345664294</v>
      </c>
      <c r="M2615" s="13">
        <f t="shared" si="202"/>
        <v>41143.651550925926</v>
      </c>
      <c r="N2615" s="4" t="b">
        <v>1</v>
      </c>
      <c r="O2615" s="4">
        <v>28</v>
      </c>
      <c r="P2615" s="4" t="b">
        <v>1</v>
      </c>
      <c r="Q2615" s="4" t="s">
        <v>8301</v>
      </c>
      <c r="R2615" s="17">
        <f>E2615/D2615*100</f>
        <v>101.01333333333334</v>
      </c>
      <c r="S2615">
        <f>AVERAGEIF(O:O,O2615,E:E)</f>
        <v>3472.1178947368426</v>
      </c>
      <c r="T2615" t="str">
        <f t="shared" si="203"/>
        <v>technology</v>
      </c>
      <c r="U2615" t="str">
        <f t="shared" si="204"/>
        <v>space exploration</v>
      </c>
    </row>
    <row r="2616" spans="1:21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tr">
        <f t="shared" si="200"/>
        <v>successful</v>
      </c>
      <c r="G2616" s="4" t="s">
        <v>8219</v>
      </c>
      <c r="H2616" s="4" t="s">
        <v>8224</v>
      </c>
      <c r="I2616" s="4" t="s">
        <v>8246</v>
      </c>
      <c r="J2616" s="4">
        <v>1398834000</v>
      </c>
      <c r="K2616" s="13">
        <f t="shared" si="201"/>
        <v>41759.041666666672</v>
      </c>
      <c r="L2616" s="4">
        <v>1396371612</v>
      </c>
      <c r="M2616" s="13">
        <f t="shared" si="202"/>
        <v>41730.541805555556</v>
      </c>
      <c r="N2616" s="4" t="b">
        <v>1</v>
      </c>
      <c r="O2616" s="4">
        <v>100</v>
      </c>
      <c r="P2616" s="4" t="b">
        <v>1</v>
      </c>
      <c r="Q2616" s="4" t="s">
        <v>8301</v>
      </c>
      <c r="R2616" s="17">
        <f>E2616/D2616*100</f>
        <v>102</v>
      </c>
      <c r="S2616">
        <f>AVERAGEIF(O:O,O2616,E:E)</f>
        <v>24819.85</v>
      </c>
      <c r="T2616" t="str">
        <f t="shared" si="203"/>
        <v>technology</v>
      </c>
      <c r="U2616" t="str">
        <f t="shared" si="204"/>
        <v>space exploration</v>
      </c>
    </row>
    <row r="2617" spans="1:21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tr">
        <f t="shared" si="200"/>
        <v>successful</v>
      </c>
      <c r="G2617" s="4" t="s">
        <v>8219</v>
      </c>
      <c r="H2617" s="4" t="s">
        <v>8225</v>
      </c>
      <c r="I2617" s="4" t="s">
        <v>8247</v>
      </c>
      <c r="J2617" s="4">
        <v>1462017600</v>
      </c>
      <c r="K2617" s="13">
        <f t="shared" si="201"/>
        <v>42490.333333333336</v>
      </c>
      <c r="L2617" s="4">
        <v>1458820564</v>
      </c>
      <c r="M2617" s="13">
        <f t="shared" si="202"/>
        <v>42453.330601851856</v>
      </c>
      <c r="N2617" s="4" t="b">
        <v>0</v>
      </c>
      <c r="O2617" s="4">
        <v>72</v>
      </c>
      <c r="P2617" s="4" t="b">
        <v>1</v>
      </c>
      <c r="Q2617" s="4" t="s">
        <v>8301</v>
      </c>
      <c r="R2617" s="17">
        <f>E2617/D2617*100</f>
        <v>169.76511744127936</v>
      </c>
      <c r="S2617">
        <f>AVERAGEIF(O:O,O2617,E:E)</f>
        <v>5956.7993333333325</v>
      </c>
      <c r="T2617" t="str">
        <f t="shared" si="203"/>
        <v>technology</v>
      </c>
      <c r="U2617" t="str">
        <f t="shared" si="204"/>
        <v>space exploration</v>
      </c>
    </row>
    <row r="2618" spans="1:21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tr">
        <f t="shared" si="200"/>
        <v>successful</v>
      </c>
      <c r="G2618" s="4" t="s">
        <v>8219</v>
      </c>
      <c r="H2618" s="4" t="s">
        <v>8224</v>
      </c>
      <c r="I2618" s="4" t="s">
        <v>8246</v>
      </c>
      <c r="J2618" s="4">
        <v>1440546729</v>
      </c>
      <c r="K2618" s="13">
        <f t="shared" si="201"/>
        <v>42241.827881944446</v>
      </c>
      <c r="L2618" s="4">
        <v>1437954729</v>
      </c>
      <c r="M2618" s="13">
        <f t="shared" si="202"/>
        <v>42211.827881944446</v>
      </c>
      <c r="N2618" s="4" t="b">
        <v>1</v>
      </c>
      <c r="O2618" s="4">
        <v>238</v>
      </c>
      <c r="P2618" s="4" t="b">
        <v>1</v>
      </c>
      <c r="Q2618" s="4" t="s">
        <v>8301</v>
      </c>
      <c r="R2618" s="17">
        <f>E2618/D2618*100</f>
        <v>114.53400000000001</v>
      </c>
      <c r="S2618">
        <f>AVERAGEIF(O:O,O2618,E:E)</f>
        <v>22202.625</v>
      </c>
      <c r="T2618" t="str">
        <f t="shared" si="203"/>
        <v>technology</v>
      </c>
      <c r="U2618" t="str">
        <f t="shared" si="204"/>
        <v>space exploration</v>
      </c>
    </row>
    <row r="2619" spans="1:21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tr">
        <f t="shared" si="200"/>
        <v>successful</v>
      </c>
      <c r="G2619" s="4" t="s">
        <v>8219</v>
      </c>
      <c r="H2619" s="4" t="s">
        <v>8224</v>
      </c>
      <c r="I2619" s="4" t="s">
        <v>8246</v>
      </c>
      <c r="J2619" s="4">
        <v>1413838751</v>
      </c>
      <c r="K2619" s="13">
        <f t="shared" si="201"/>
        <v>41932.707766203705</v>
      </c>
      <c r="L2619" s="4">
        <v>1411246751</v>
      </c>
      <c r="M2619" s="13">
        <f t="shared" si="202"/>
        <v>41902.707766203705</v>
      </c>
      <c r="N2619" s="4" t="b">
        <v>1</v>
      </c>
      <c r="O2619" s="4">
        <v>159</v>
      </c>
      <c r="P2619" s="4" t="b">
        <v>1</v>
      </c>
      <c r="Q2619" s="4" t="s">
        <v>8301</v>
      </c>
      <c r="R2619" s="17">
        <f>E2619/D2619*100</f>
        <v>877.6</v>
      </c>
      <c r="S2619">
        <f>AVERAGEIF(O:O,O2619,E:E)</f>
        <v>12170.714285714286</v>
      </c>
      <c r="T2619" t="str">
        <f t="shared" si="203"/>
        <v>technology</v>
      </c>
      <c r="U2619" t="str">
        <f t="shared" si="204"/>
        <v>space exploration</v>
      </c>
    </row>
    <row r="2620" spans="1:21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tr">
        <f t="shared" si="200"/>
        <v>successful</v>
      </c>
      <c r="G2620" s="4" t="s">
        <v>8219</v>
      </c>
      <c r="H2620" s="4" t="s">
        <v>8224</v>
      </c>
      <c r="I2620" s="4" t="s">
        <v>8246</v>
      </c>
      <c r="J2620" s="4">
        <v>1449000061</v>
      </c>
      <c r="K2620" s="13">
        <f t="shared" si="201"/>
        <v>42339.667372685188</v>
      </c>
      <c r="L2620" s="4">
        <v>1443812461</v>
      </c>
      <c r="M2620" s="13">
        <f t="shared" si="202"/>
        <v>42279.625706018523</v>
      </c>
      <c r="N2620" s="4" t="b">
        <v>1</v>
      </c>
      <c r="O2620" s="4">
        <v>77</v>
      </c>
      <c r="P2620" s="4" t="b">
        <v>1</v>
      </c>
      <c r="Q2620" s="4" t="s">
        <v>8301</v>
      </c>
      <c r="R2620" s="17">
        <f>E2620/D2620*100</f>
        <v>105.38666666666667</v>
      </c>
      <c r="S2620">
        <f>AVERAGEIF(O:O,O2620,E:E)</f>
        <v>6230.9337500000001</v>
      </c>
      <c r="T2620" t="str">
        <f t="shared" si="203"/>
        <v>technology</v>
      </c>
      <c r="U2620" t="str">
        <f t="shared" si="204"/>
        <v>space exploration</v>
      </c>
    </row>
    <row r="2621" spans="1:21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tr">
        <f t="shared" si="200"/>
        <v>successful</v>
      </c>
      <c r="G2621" s="4" t="s">
        <v>8219</v>
      </c>
      <c r="H2621" s="4" t="s">
        <v>8224</v>
      </c>
      <c r="I2621" s="4" t="s">
        <v>8246</v>
      </c>
      <c r="J2621" s="4">
        <v>1445598000</v>
      </c>
      <c r="K2621" s="13">
        <f t="shared" si="201"/>
        <v>42300.291666666664</v>
      </c>
      <c r="L2621" s="4">
        <v>1443302004</v>
      </c>
      <c r="M2621" s="13">
        <f t="shared" si="202"/>
        <v>42273.717638888891</v>
      </c>
      <c r="N2621" s="4" t="b">
        <v>1</v>
      </c>
      <c r="O2621" s="4">
        <v>53</v>
      </c>
      <c r="P2621" s="4" t="b">
        <v>1</v>
      </c>
      <c r="Q2621" s="4" t="s">
        <v>8301</v>
      </c>
      <c r="R2621" s="17">
        <f>E2621/D2621*100</f>
        <v>188.39999999999998</v>
      </c>
      <c r="S2621">
        <f>AVERAGEIF(O:O,O2621,E:E)</f>
        <v>4559.2333333333336</v>
      </c>
      <c r="T2621" t="str">
        <f t="shared" si="203"/>
        <v>technology</v>
      </c>
      <c r="U2621" t="str">
        <f t="shared" si="204"/>
        <v>space exploration</v>
      </c>
    </row>
    <row r="2622" spans="1:21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tr">
        <f t="shared" si="200"/>
        <v>successful</v>
      </c>
      <c r="G2622" s="4" t="s">
        <v>8219</v>
      </c>
      <c r="H2622" s="4" t="s">
        <v>8226</v>
      </c>
      <c r="I2622" s="4" t="s">
        <v>8248</v>
      </c>
      <c r="J2622" s="4">
        <v>1444525200</v>
      </c>
      <c r="K2622" s="13">
        <f t="shared" si="201"/>
        <v>42287.875000000007</v>
      </c>
      <c r="L2622" s="4">
        <v>1441339242</v>
      </c>
      <c r="M2622" s="13">
        <f t="shared" si="202"/>
        <v>42251.000486111116</v>
      </c>
      <c r="N2622" s="4" t="b">
        <v>1</v>
      </c>
      <c r="O2622" s="4">
        <v>1251</v>
      </c>
      <c r="P2622" s="4" t="b">
        <v>1</v>
      </c>
      <c r="Q2622" s="4" t="s">
        <v>8301</v>
      </c>
      <c r="R2622" s="17">
        <f>E2622/D2622*100</f>
        <v>143.65230769230772</v>
      </c>
      <c r="S2622">
        <f>AVERAGEIF(O:O,O2622,E:E)</f>
        <v>93374</v>
      </c>
      <c r="T2622" t="str">
        <f t="shared" si="203"/>
        <v>technology</v>
      </c>
      <c r="U2622" t="str">
        <f t="shared" si="204"/>
        <v>space exploration</v>
      </c>
    </row>
    <row r="2623" spans="1:21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tr">
        <f t="shared" si="200"/>
        <v>successful</v>
      </c>
      <c r="G2623" s="4" t="s">
        <v>8219</v>
      </c>
      <c r="H2623" s="4" t="s">
        <v>8224</v>
      </c>
      <c r="I2623" s="4" t="s">
        <v>8246</v>
      </c>
      <c r="J2623" s="4">
        <v>1432230988</v>
      </c>
      <c r="K2623" s="13">
        <f t="shared" si="201"/>
        <v>42145.580879629626</v>
      </c>
      <c r="L2623" s="4">
        <v>1429638988</v>
      </c>
      <c r="M2623" s="13">
        <f t="shared" si="202"/>
        <v>42115.580879629626</v>
      </c>
      <c r="N2623" s="4" t="b">
        <v>1</v>
      </c>
      <c r="O2623" s="4">
        <v>465</v>
      </c>
      <c r="P2623" s="4" t="b">
        <v>1</v>
      </c>
      <c r="Q2623" s="4" t="s">
        <v>8301</v>
      </c>
      <c r="R2623" s="17">
        <f>E2623/D2623*100</f>
        <v>145.88</v>
      </c>
      <c r="S2623">
        <f>AVERAGEIF(O:O,O2623,E:E)</f>
        <v>21882</v>
      </c>
      <c r="T2623" t="str">
        <f t="shared" si="203"/>
        <v>technology</v>
      </c>
      <c r="U2623" t="str">
        <f t="shared" si="204"/>
        <v>space exploration</v>
      </c>
    </row>
    <row r="2624" spans="1:21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tr">
        <f t="shared" si="200"/>
        <v>successful</v>
      </c>
      <c r="G2624" s="4" t="s">
        <v>8219</v>
      </c>
      <c r="H2624" s="4" t="s">
        <v>8237</v>
      </c>
      <c r="I2624" s="4" t="s">
        <v>8249</v>
      </c>
      <c r="J2624" s="4">
        <v>1483120216</v>
      </c>
      <c r="K2624" s="13">
        <f t="shared" si="201"/>
        <v>42734.576574074075</v>
      </c>
      <c r="L2624" s="4">
        <v>1479232216</v>
      </c>
      <c r="M2624" s="13">
        <f t="shared" si="202"/>
        <v>42689.576574074075</v>
      </c>
      <c r="N2624" s="4" t="b">
        <v>0</v>
      </c>
      <c r="O2624" s="4">
        <v>74</v>
      </c>
      <c r="P2624" s="4" t="b">
        <v>1</v>
      </c>
      <c r="Q2624" s="4" t="s">
        <v>8301</v>
      </c>
      <c r="R2624" s="17">
        <f>E2624/D2624*100</f>
        <v>131.184</v>
      </c>
      <c r="S2624">
        <f>AVERAGEIF(O:O,O2624,E:E)</f>
        <v>5084.2892307692318</v>
      </c>
      <c r="T2624" t="str">
        <f t="shared" si="203"/>
        <v>technology</v>
      </c>
      <c r="U2624" t="str">
        <f t="shared" si="204"/>
        <v>space exploration</v>
      </c>
    </row>
    <row r="2625" spans="1:21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tr">
        <f t="shared" si="200"/>
        <v>successful</v>
      </c>
      <c r="G2625" s="4" t="s">
        <v>8219</v>
      </c>
      <c r="H2625" s="4" t="s">
        <v>8224</v>
      </c>
      <c r="I2625" s="4" t="s">
        <v>8246</v>
      </c>
      <c r="J2625" s="4">
        <v>1480658966</v>
      </c>
      <c r="K2625" s="13">
        <f t="shared" si="201"/>
        <v>42706.089884259265</v>
      </c>
      <c r="L2625" s="4">
        <v>1479449366</v>
      </c>
      <c r="M2625" s="13">
        <f t="shared" si="202"/>
        <v>42692.089884259265</v>
      </c>
      <c r="N2625" s="4" t="b">
        <v>0</v>
      </c>
      <c r="O2625" s="4">
        <v>62</v>
      </c>
      <c r="P2625" s="4" t="b">
        <v>1</v>
      </c>
      <c r="Q2625" s="4" t="s">
        <v>8301</v>
      </c>
      <c r="R2625" s="17">
        <f>E2625/D2625*100</f>
        <v>113.99999999999999</v>
      </c>
      <c r="S2625">
        <f>AVERAGEIF(O:O,O2625,E:E)</f>
        <v>6333.2266666666674</v>
      </c>
      <c r="T2625" t="str">
        <f t="shared" si="203"/>
        <v>technology</v>
      </c>
      <c r="U2625" t="str">
        <f t="shared" si="204"/>
        <v>space exploration</v>
      </c>
    </row>
    <row r="2626" spans="1:21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tr">
        <f t="shared" si="200"/>
        <v>successful</v>
      </c>
      <c r="G2626" s="4" t="s">
        <v>8219</v>
      </c>
      <c r="H2626" s="4" t="s">
        <v>8224</v>
      </c>
      <c r="I2626" s="4" t="s">
        <v>8246</v>
      </c>
      <c r="J2626" s="4">
        <v>1347530822</v>
      </c>
      <c r="K2626" s="13">
        <f t="shared" si="201"/>
        <v>41165.254884259266</v>
      </c>
      <c r="L2626" s="4">
        <v>1345716422</v>
      </c>
      <c r="M2626" s="13">
        <f t="shared" si="202"/>
        <v>41144.254884259266</v>
      </c>
      <c r="N2626" s="4" t="b">
        <v>0</v>
      </c>
      <c r="O2626" s="4">
        <v>3468</v>
      </c>
      <c r="P2626" s="4" t="b">
        <v>1</v>
      </c>
      <c r="Q2626" s="4" t="s">
        <v>8301</v>
      </c>
      <c r="R2626" s="17">
        <f>E2626/D2626*100</f>
        <v>1379.4206249999997</v>
      </c>
      <c r="S2626">
        <f>AVERAGEIF(O:O,O2626,E:E)</f>
        <v>110353.65</v>
      </c>
      <c r="T2626" t="str">
        <f t="shared" si="203"/>
        <v>technology</v>
      </c>
      <c r="U2626" t="str">
        <f t="shared" si="204"/>
        <v>space exploration</v>
      </c>
    </row>
    <row r="2627" spans="1:21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tr">
        <f t="shared" ref="F2627:F2690" si="205">IF(E2627&gt;=D2627,"successful")</f>
        <v>successful</v>
      </c>
      <c r="G2627" s="4" t="s">
        <v>8219</v>
      </c>
      <c r="H2627" s="4" t="s">
        <v>8236</v>
      </c>
      <c r="I2627" s="4" t="s">
        <v>8249</v>
      </c>
      <c r="J2627" s="4">
        <v>1478723208</v>
      </c>
      <c r="K2627" s="13">
        <f t="shared" ref="K2627:K2690" si="206">(J2627/60)/60/24+DATE(1970,1,1)+(-4/24)</f>
        <v>42683.685277777775</v>
      </c>
      <c r="L2627" s="4">
        <v>1476559608</v>
      </c>
      <c r="M2627" s="13">
        <f t="shared" ref="M2627:M2690" si="207">(L2627/60)/60/24+DATE(1970,1,1)+(-4/24)</f>
        <v>42658.643611111118</v>
      </c>
      <c r="N2627" s="4" t="b">
        <v>0</v>
      </c>
      <c r="O2627" s="4">
        <v>52</v>
      </c>
      <c r="P2627" s="4" t="b">
        <v>1</v>
      </c>
      <c r="Q2627" s="4" t="s">
        <v>8301</v>
      </c>
      <c r="R2627" s="17">
        <f>E2627/D2627*100</f>
        <v>956</v>
      </c>
      <c r="S2627">
        <f>AVERAGEIF(O:O,O2627,E:E)</f>
        <v>4562.0091666666667</v>
      </c>
      <c r="T2627" t="str">
        <f t="shared" ref="T2627:T2690" si="208">LEFT(Q2627,FIND("/",Q2627)-1)</f>
        <v>technology</v>
      </c>
      <c r="U2627" t="str">
        <f t="shared" ref="U2627:U2690" si="209">RIGHT(Q2627,LEN(Q2627)-FIND("/",Q2627))</f>
        <v>space exploration</v>
      </c>
    </row>
    <row r="2628" spans="1:21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tr">
        <f t="shared" si="205"/>
        <v>successful</v>
      </c>
      <c r="G2628" s="4" t="s">
        <v>8219</v>
      </c>
      <c r="H2628" s="4" t="s">
        <v>8224</v>
      </c>
      <c r="I2628" s="4" t="s">
        <v>8246</v>
      </c>
      <c r="J2628" s="4">
        <v>1433343869</v>
      </c>
      <c r="K2628" s="13">
        <f t="shared" si="206"/>
        <v>42158.461446759262</v>
      </c>
      <c r="L2628" s="4">
        <v>1430751869</v>
      </c>
      <c r="M2628" s="13">
        <f t="shared" si="207"/>
        <v>42128.461446759262</v>
      </c>
      <c r="N2628" s="4" t="b">
        <v>0</v>
      </c>
      <c r="O2628" s="4">
        <v>50</v>
      </c>
      <c r="P2628" s="4" t="b">
        <v>1</v>
      </c>
      <c r="Q2628" s="4" t="s">
        <v>8301</v>
      </c>
      <c r="R2628" s="17">
        <f>E2628/D2628*100</f>
        <v>112.00000000000001</v>
      </c>
      <c r="S2628">
        <f>AVERAGEIF(O:O,O2628,E:E)</f>
        <v>3773.9390909090912</v>
      </c>
      <c r="T2628" t="str">
        <f t="shared" si="208"/>
        <v>technology</v>
      </c>
      <c r="U2628" t="str">
        <f t="shared" si="209"/>
        <v>space exploration</v>
      </c>
    </row>
    <row r="2629" spans="1:21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tr">
        <f t="shared" si="205"/>
        <v>successful</v>
      </c>
      <c r="G2629" s="4" t="s">
        <v>8219</v>
      </c>
      <c r="H2629" s="4" t="s">
        <v>8224</v>
      </c>
      <c r="I2629" s="4" t="s">
        <v>8246</v>
      </c>
      <c r="J2629" s="4">
        <v>1448571261</v>
      </c>
      <c r="K2629" s="13">
        <f t="shared" si="206"/>
        <v>42334.704409722232</v>
      </c>
      <c r="L2629" s="4">
        <v>1445975661</v>
      </c>
      <c r="M2629" s="13">
        <f t="shared" si="207"/>
        <v>42304.66274305556</v>
      </c>
      <c r="N2629" s="4" t="b">
        <v>0</v>
      </c>
      <c r="O2629" s="4">
        <v>45</v>
      </c>
      <c r="P2629" s="4" t="b">
        <v>1</v>
      </c>
      <c r="Q2629" s="4" t="s">
        <v>8301</v>
      </c>
      <c r="R2629" s="17">
        <f>E2629/D2629*100</f>
        <v>646.66666666666663</v>
      </c>
      <c r="S2629">
        <f>AVERAGEIF(O:O,O2629,E:E)</f>
        <v>5035.5005000000001</v>
      </c>
      <c r="T2629" t="str">
        <f t="shared" si="208"/>
        <v>technology</v>
      </c>
      <c r="U2629" t="str">
        <f t="shared" si="209"/>
        <v>space exploration</v>
      </c>
    </row>
    <row r="2630" spans="1:21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tr">
        <f t="shared" si="205"/>
        <v>successful</v>
      </c>
      <c r="G2630" s="4" t="s">
        <v>8219</v>
      </c>
      <c r="H2630" s="4" t="s">
        <v>8224</v>
      </c>
      <c r="I2630" s="4" t="s">
        <v>8246</v>
      </c>
      <c r="J2630" s="4">
        <v>1417389067</v>
      </c>
      <c r="K2630" s="13">
        <f t="shared" si="206"/>
        <v>41973.799386574079</v>
      </c>
      <c r="L2630" s="4">
        <v>1415661067</v>
      </c>
      <c r="M2630" s="13">
        <f t="shared" si="207"/>
        <v>41953.799386574079</v>
      </c>
      <c r="N2630" s="4" t="b">
        <v>0</v>
      </c>
      <c r="O2630" s="4">
        <v>21</v>
      </c>
      <c r="P2630" s="4" t="b">
        <v>1</v>
      </c>
      <c r="Q2630" s="4" t="s">
        <v>8301</v>
      </c>
      <c r="R2630" s="17">
        <f>E2630/D2630*100</f>
        <v>110.36948748510132</v>
      </c>
      <c r="S2630">
        <f>AVERAGEIF(O:O,O2630,E:E)</f>
        <v>1658.1821621621621</v>
      </c>
      <c r="T2630" t="str">
        <f t="shared" si="208"/>
        <v>technology</v>
      </c>
      <c r="U2630" t="str">
        <f t="shared" si="209"/>
        <v>space exploration</v>
      </c>
    </row>
    <row r="2631" spans="1:21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tr">
        <f t="shared" si="205"/>
        <v>successful</v>
      </c>
      <c r="G2631" s="4" t="s">
        <v>8219</v>
      </c>
      <c r="H2631" s="4" t="s">
        <v>8225</v>
      </c>
      <c r="I2631" s="4" t="s">
        <v>8247</v>
      </c>
      <c r="J2631" s="4">
        <v>1431608122</v>
      </c>
      <c r="K2631" s="13">
        <f t="shared" si="206"/>
        <v>42138.371782407405</v>
      </c>
      <c r="L2631" s="4">
        <v>1429016122</v>
      </c>
      <c r="M2631" s="13">
        <f t="shared" si="207"/>
        <v>42108.371782407405</v>
      </c>
      <c r="N2631" s="4" t="b">
        <v>0</v>
      </c>
      <c r="O2631" s="4">
        <v>100</v>
      </c>
      <c r="P2631" s="4" t="b">
        <v>1</v>
      </c>
      <c r="Q2631" s="4" t="s">
        <v>8301</v>
      </c>
      <c r="R2631" s="17">
        <f>E2631/D2631*100</f>
        <v>127.74000000000001</v>
      </c>
      <c r="S2631">
        <f>AVERAGEIF(O:O,O2631,E:E)</f>
        <v>24819.85</v>
      </c>
      <c r="T2631" t="str">
        <f t="shared" si="208"/>
        <v>technology</v>
      </c>
      <c r="U2631" t="str">
        <f t="shared" si="209"/>
        <v>space exploration</v>
      </c>
    </row>
    <row r="2632" spans="1:21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tr">
        <f t="shared" si="205"/>
        <v>successful</v>
      </c>
      <c r="G2632" s="4" t="s">
        <v>8219</v>
      </c>
      <c r="H2632" s="4" t="s">
        <v>8226</v>
      </c>
      <c r="I2632" s="4" t="s">
        <v>8248</v>
      </c>
      <c r="J2632" s="4">
        <v>1467280800</v>
      </c>
      <c r="K2632" s="13">
        <f t="shared" si="206"/>
        <v>42551.250000000007</v>
      </c>
      <c r="L2632" s="4">
        <v>1464921112</v>
      </c>
      <c r="M2632" s="13">
        <f t="shared" si="207"/>
        <v>42523.938796296301</v>
      </c>
      <c r="N2632" s="4" t="b">
        <v>0</v>
      </c>
      <c r="O2632" s="4">
        <v>81</v>
      </c>
      <c r="P2632" s="4" t="b">
        <v>1</v>
      </c>
      <c r="Q2632" s="4" t="s">
        <v>8301</v>
      </c>
      <c r="R2632" s="17">
        <f>E2632/D2632*100</f>
        <v>157.9</v>
      </c>
      <c r="S2632">
        <f>AVERAGEIF(O:O,O2632,E:E)</f>
        <v>4602.4861538461537</v>
      </c>
      <c r="T2632" t="str">
        <f t="shared" si="208"/>
        <v>technology</v>
      </c>
      <c r="U2632" t="str">
        <f t="shared" si="209"/>
        <v>space exploration</v>
      </c>
    </row>
    <row r="2633" spans="1:21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tr">
        <f t="shared" si="205"/>
        <v>successful</v>
      </c>
      <c r="G2633" s="4" t="s">
        <v>8219</v>
      </c>
      <c r="H2633" s="4" t="s">
        <v>8224</v>
      </c>
      <c r="I2633" s="4" t="s">
        <v>8246</v>
      </c>
      <c r="J2633" s="4">
        <v>1440907427</v>
      </c>
      <c r="K2633" s="13">
        <f t="shared" si="206"/>
        <v>42246.002627314818</v>
      </c>
      <c r="L2633" s="4">
        <v>1438488227</v>
      </c>
      <c r="M2633" s="13">
        <f t="shared" si="207"/>
        <v>42218.002627314818</v>
      </c>
      <c r="N2633" s="4" t="b">
        <v>0</v>
      </c>
      <c r="O2633" s="4">
        <v>286</v>
      </c>
      <c r="P2633" s="4" t="b">
        <v>1</v>
      </c>
      <c r="Q2633" s="4" t="s">
        <v>8301</v>
      </c>
      <c r="R2633" s="17">
        <f>E2633/D2633*100</f>
        <v>114.66525000000001</v>
      </c>
      <c r="S2633">
        <f>AVERAGEIF(O:O,O2633,E:E)</f>
        <v>16764.683333333334</v>
      </c>
      <c r="T2633" t="str">
        <f t="shared" si="208"/>
        <v>technology</v>
      </c>
      <c r="U2633" t="str">
        <f t="shared" si="209"/>
        <v>space exploration</v>
      </c>
    </row>
    <row r="2634" spans="1:21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tr">
        <f t="shared" si="205"/>
        <v>successful</v>
      </c>
      <c r="G2634" s="4" t="s">
        <v>8219</v>
      </c>
      <c r="H2634" s="4" t="s">
        <v>8224</v>
      </c>
      <c r="I2634" s="4" t="s">
        <v>8246</v>
      </c>
      <c r="J2634" s="4">
        <v>1464485339</v>
      </c>
      <c r="K2634" s="13">
        <f t="shared" si="206"/>
        <v>42518.89512731482</v>
      </c>
      <c r="L2634" s="4">
        <v>1462325339</v>
      </c>
      <c r="M2634" s="13">
        <f t="shared" si="207"/>
        <v>42493.89512731482</v>
      </c>
      <c r="N2634" s="4" t="b">
        <v>0</v>
      </c>
      <c r="O2634" s="4">
        <v>42</v>
      </c>
      <c r="P2634" s="4" t="b">
        <v>1</v>
      </c>
      <c r="Q2634" s="4" t="s">
        <v>8301</v>
      </c>
      <c r="R2634" s="17">
        <f>E2634/D2634*100</f>
        <v>137.00934579439252</v>
      </c>
      <c r="S2634">
        <f>AVERAGEIF(O:O,O2634,E:E)</f>
        <v>2399.1906250000002</v>
      </c>
      <c r="T2634" t="str">
        <f t="shared" si="208"/>
        <v>technology</v>
      </c>
      <c r="U2634" t="str">
        <f t="shared" si="209"/>
        <v>space exploration</v>
      </c>
    </row>
    <row r="2635" spans="1:21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tr">
        <f t="shared" si="205"/>
        <v>successful</v>
      </c>
      <c r="G2635" s="4" t="s">
        <v>8219</v>
      </c>
      <c r="H2635" s="4" t="s">
        <v>8224</v>
      </c>
      <c r="I2635" s="4" t="s">
        <v>8246</v>
      </c>
      <c r="J2635" s="4">
        <v>1393542000</v>
      </c>
      <c r="K2635" s="13">
        <f t="shared" si="206"/>
        <v>41697.791666666672</v>
      </c>
      <c r="L2635" s="4">
        <v>1390938332</v>
      </c>
      <c r="M2635" s="13">
        <f t="shared" si="207"/>
        <v>41667.656620370377</v>
      </c>
      <c r="N2635" s="4" t="b">
        <v>0</v>
      </c>
      <c r="O2635" s="4">
        <v>199</v>
      </c>
      <c r="P2635" s="4" t="b">
        <v>1</v>
      </c>
      <c r="Q2635" s="4" t="s">
        <v>8301</v>
      </c>
      <c r="R2635" s="17">
        <f>E2635/D2635*100</f>
        <v>354.62</v>
      </c>
      <c r="S2635">
        <f>AVERAGEIF(O:O,O2635,E:E)</f>
        <v>25393.396666666667</v>
      </c>
      <c r="T2635" t="str">
        <f t="shared" si="208"/>
        <v>technology</v>
      </c>
      <c r="U2635" t="str">
        <f t="shared" si="209"/>
        <v>space exploration</v>
      </c>
    </row>
    <row r="2636" spans="1:21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tr">
        <f t="shared" si="205"/>
        <v>successful</v>
      </c>
      <c r="G2636" s="4" t="s">
        <v>8219</v>
      </c>
      <c r="H2636" s="4" t="s">
        <v>8224</v>
      </c>
      <c r="I2636" s="4" t="s">
        <v>8246</v>
      </c>
      <c r="J2636" s="4">
        <v>1475163921</v>
      </c>
      <c r="K2636" s="13">
        <f t="shared" si="206"/>
        <v>42642.489826388897</v>
      </c>
      <c r="L2636" s="4">
        <v>1472571921</v>
      </c>
      <c r="M2636" s="13">
        <f t="shared" si="207"/>
        <v>42612.489826388897</v>
      </c>
      <c r="N2636" s="4" t="b">
        <v>0</v>
      </c>
      <c r="O2636" s="4">
        <v>25</v>
      </c>
      <c r="P2636" s="4" t="b">
        <v>1</v>
      </c>
      <c r="Q2636" s="4" t="s">
        <v>8301</v>
      </c>
      <c r="R2636" s="17">
        <f>E2636/D2636*100</f>
        <v>106.02150537634409</v>
      </c>
      <c r="S2636">
        <f>AVERAGEIF(O:O,O2636,E:E)</f>
        <v>1634.83275</v>
      </c>
      <c r="T2636" t="str">
        <f t="shared" si="208"/>
        <v>technology</v>
      </c>
      <c r="U2636" t="str">
        <f t="shared" si="209"/>
        <v>space exploration</v>
      </c>
    </row>
    <row r="2637" spans="1:21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tr">
        <f t="shared" si="205"/>
        <v>successful</v>
      </c>
      <c r="G2637" s="4" t="s">
        <v>8219</v>
      </c>
      <c r="H2637" s="4" t="s">
        <v>8229</v>
      </c>
      <c r="I2637" s="4" t="s">
        <v>8251</v>
      </c>
      <c r="J2637" s="4">
        <v>1425937761</v>
      </c>
      <c r="K2637" s="13">
        <f t="shared" si="206"/>
        <v>42072.742604166669</v>
      </c>
      <c r="L2637" s="4">
        <v>1422917361</v>
      </c>
      <c r="M2637" s="13">
        <f t="shared" si="207"/>
        <v>42037.784270833341</v>
      </c>
      <c r="N2637" s="4" t="b">
        <v>0</v>
      </c>
      <c r="O2637" s="4">
        <v>84</v>
      </c>
      <c r="P2637" s="4" t="b">
        <v>1</v>
      </c>
      <c r="Q2637" s="4" t="s">
        <v>8301</v>
      </c>
      <c r="R2637" s="17">
        <f>E2637/D2637*100</f>
        <v>100</v>
      </c>
      <c r="S2637">
        <f>AVERAGEIF(O:O,O2637,E:E)</f>
        <v>9253.3022222222226</v>
      </c>
      <c r="T2637" t="str">
        <f t="shared" si="208"/>
        <v>technology</v>
      </c>
      <c r="U2637" t="str">
        <f t="shared" si="209"/>
        <v>space exploration</v>
      </c>
    </row>
    <row r="2638" spans="1:21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tr">
        <f t="shared" si="205"/>
        <v>successful</v>
      </c>
      <c r="G2638" s="4" t="s">
        <v>8219</v>
      </c>
      <c r="H2638" s="4" t="s">
        <v>8224</v>
      </c>
      <c r="I2638" s="4" t="s">
        <v>8246</v>
      </c>
      <c r="J2638" s="4">
        <v>1476579600</v>
      </c>
      <c r="K2638" s="13">
        <f t="shared" si="206"/>
        <v>42658.875000000007</v>
      </c>
      <c r="L2638" s="4">
        <v>1474641914</v>
      </c>
      <c r="M2638" s="13">
        <f t="shared" si="207"/>
        <v>42636.44807870371</v>
      </c>
      <c r="N2638" s="4" t="b">
        <v>0</v>
      </c>
      <c r="O2638" s="4">
        <v>50</v>
      </c>
      <c r="P2638" s="4" t="b">
        <v>1</v>
      </c>
      <c r="Q2638" s="4" t="s">
        <v>8301</v>
      </c>
      <c r="R2638" s="17">
        <f>E2638/D2638*100</f>
        <v>187.3</v>
      </c>
      <c r="S2638">
        <f>AVERAGEIF(O:O,O2638,E:E)</f>
        <v>3773.9390909090912</v>
      </c>
      <c r="T2638" t="str">
        <f t="shared" si="208"/>
        <v>technology</v>
      </c>
      <c r="U2638" t="str">
        <f t="shared" si="209"/>
        <v>space exploration</v>
      </c>
    </row>
    <row r="2639" spans="1:21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tr">
        <f t="shared" si="205"/>
        <v>successful</v>
      </c>
      <c r="G2639" s="4" t="s">
        <v>8219</v>
      </c>
      <c r="H2639" s="4" t="s">
        <v>8224</v>
      </c>
      <c r="I2639" s="4" t="s">
        <v>8246</v>
      </c>
      <c r="J2639" s="4">
        <v>1476277875</v>
      </c>
      <c r="K2639" s="13">
        <f t="shared" si="206"/>
        <v>42655.382812500007</v>
      </c>
      <c r="L2639" s="4">
        <v>1474895475</v>
      </c>
      <c r="M2639" s="13">
        <f t="shared" si="207"/>
        <v>42639.382812500007</v>
      </c>
      <c r="N2639" s="4" t="b">
        <v>0</v>
      </c>
      <c r="O2639" s="4">
        <v>26</v>
      </c>
      <c r="P2639" s="4" t="b">
        <v>1</v>
      </c>
      <c r="Q2639" s="4" t="s">
        <v>8301</v>
      </c>
      <c r="R2639" s="17">
        <f>E2639/D2639*100</f>
        <v>166.2</v>
      </c>
      <c r="S2639">
        <f>AVERAGEIF(O:O,O2639,E:E)</f>
        <v>2505.9714285714285</v>
      </c>
      <c r="T2639" t="str">
        <f t="shared" si="208"/>
        <v>technology</v>
      </c>
      <c r="U2639" t="str">
        <f t="shared" si="209"/>
        <v>space exploration</v>
      </c>
    </row>
    <row r="2640" spans="1:21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tr">
        <f t="shared" si="205"/>
        <v>successful</v>
      </c>
      <c r="G2640" s="4" t="s">
        <v>8219</v>
      </c>
      <c r="H2640" s="4" t="s">
        <v>8224</v>
      </c>
      <c r="I2640" s="4" t="s">
        <v>8246</v>
      </c>
      <c r="J2640" s="4">
        <v>1421358895</v>
      </c>
      <c r="K2640" s="13">
        <f t="shared" si="206"/>
        <v>42019.746469907412</v>
      </c>
      <c r="L2640" s="4">
        <v>1418766895</v>
      </c>
      <c r="M2640" s="13">
        <f t="shared" si="207"/>
        <v>41989.746469907412</v>
      </c>
      <c r="N2640" s="4" t="b">
        <v>0</v>
      </c>
      <c r="O2640" s="4">
        <v>14</v>
      </c>
      <c r="P2640" s="4" t="b">
        <v>1</v>
      </c>
      <c r="Q2640" s="4" t="s">
        <v>8301</v>
      </c>
      <c r="R2640" s="17">
        <f>E2640/D2640*100</f>
        <v>101.72910662824208</v>
      </c>
      <c r="S2640">
        <f>AVERAGEIF(O:O,O2640,E:E)</f>
        <v>1006.2454545454545</v>
      </c>
      <c r="T2640" t="str">
        <f t="shared" si="208"/>
        <v>technology</v>
      </c>
      <c r="U2640" t="str">
        <f t="shared" si="209"/>
        <v>space exploration</v>
      </c>
    </row>
    <row r="2641" spans="1:21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tr">
        <f t="shared" si="205"/>
        <v>successful</v>
      </c>
      <c r="G2641" s="4" t="s">
        <v>8219</v>
      </c>
      <c r="H2641" s="4" t="s">
        <v>8225</v>
      </c>
      <c r="I2641" s="4" t="s">
        <v>8247</v>
      </c>
      <c r="J2641" s="4">
        <v>1424378748</v>
      </c>
      <c r="K2641" s="13">
        <f t="shared" si="206"/>
        <v>42054.698472222226</v>
      </c>
      <c r="L2641" s="4">
        <v>1421786748</v>
      </c>
      <c r="M2641" s="13">
        <f t="shared" si="207"/>
        <v>42024.698472222226</v>
      </c>
      <c r="N2641" s="4" t="b">
        <v>0</v>
      </c>
      <c r="O2641" s="4">
        <v>49</v>
      </c>
      <c r="P2641" s="4" t="b">
        <v>1</v>
      </c>
      <c r="Q2641" s="4" t="s">
        <v>8301</v>
      </c>
      <c r="R2641" s="17">
        <f>E2641/D2641*100</f>
        <v>164</v>
      </c>
      <c r="S2641">
        <f>AVERAGEIF(O:O,O2641,E:E)</f>
        <v>2909.8</v>
      </c>
      <c r="T2641" t="str">
        <f t="shared" si="208"/>
        <v>technology</v>
      </c>
      <c r="U2641" t="str">
        <f t="shared" si="209"/>
        <v>space exploration</v>
      </c>
    </row>
    <row r="2642" spans="1:21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tr">
        <f t="shared" si="205"/>
        <v>successful</v>
      </c>
      <c r="G2642" s="4" t="s">
        <v>8219</v>
      </c>
      <c r="H2642" s="4" t="s">
        <v>8224</v>
      </c>
      <c r="I2642" s="4" t="s">
        <v>8246</v>
      </c>
      <c r="J2642" s="4">
        <v>1433735474</v>
      </c>
      <c r="K2642" s="13">
        <f t="shared" si="206"/>
        <v>42162.99391203704</v>
      </c>
      <c r="L2642" s="4">
        <v>1428551474</v>
      </c>
      <c r="M2642" s="13">
        <f t="shared" si="207"/>
        <v>42102.99391203704</v>
      </c>
      <c r="N2642" s="4" t="b">
        <v>0</v>
      </c>
      <c r="O2642" s="4">
        <v>69</v>
      </c>
      <c r="P2642" s="4" t="b">
        <v>1</v>
      </c>
      <c r="Q2642" s="4" t="s">
        <v>8301</v>
      </c>
      <c r="R2642" s="17">
        <f>E2642/D2642*100</f>
        <v>105.66666666666666</v>
      </c>
      <c r="S2642">
        <f>AVERAGEIF(O:O,O2642,E:E)</f>
        <v>6062.6021428571421</v>
      </c>
      <c r="T2642" t="str">
        <f t="shared" si="208"/>
        <v>technology</v>
      </c>
      <c r="U2642" t="str">
        <f t="shared" si="209"/>
        <v>space exploration</v>
      </c>
    </row>
    <row r="2643" spans="1:21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b">
        <f t="shared" si="205"/>
        <v>0</v>
      </c>
      <c r="G2643" s="4" t="s">
        <v>8221</v>
      </c>
      <c r="H2643" s="4" t="s">
        <v>8224</v>
      </c>
      <c r="I2643" s="4" t="s">
        <v>8246</v>
      </c>
      <c r="J2643" s="4">
        <v>1410811740</v>
      </c>
      <c r="K2643" s="13">
        <f t="shared" si="206"/>
        <v>41897.67291666667</v>
      </c>
      <c r="L2643" s="4">
        <v>1409341863</v>
      </c>
      <c r="M2643" s="13">
        <f t="shared" si="207"/>
        <v>41880.660451388889</v>
      </c>
      <c r="N2643" s="4" t="b">
        <v>0</v>
      </c>
      <c r="O2643" s="4">
        <v>1</v>
      </c>
      <c r="P2643" s="4" t="b">
        <v>0</v>
      </c>
      <c r="Q2643" s="4" t="s">
        <v>8301</v>
      </c>
      <c r="R2643" s="17">
        <f>E2643/D2643*100</f>
        <v>1</v>
      </c>
      <c r="S2643">
        <f>AVERAGEIF(O:O,O2643,E:E)</f>
        <v>50.223295454545458</v>
      </c>
      <c r="T2643" t="str">
        <f t="shared" si="208"/>
        <v>technology</v>
      </c>
      <c r="U2643" t="str">
        <f t="shared" si="209"/>
        <v>space exploration</v>
      </c>
    </row>
    <row r="2644" spans="1:21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b">
        <f t="shared" si="205"/>
        <v>0</v>
      </c>
      <c r="G2644" s="4" t="s">
        <v>8221</v>
      </c>
      <c r="H2644" s="4" t="s">
        <v>8236</v>
      </c>
      <c r="I2644" s="4" t="s">
        <v>8249</v>
      </c>
      <c r="J2644" s="4">
        <v>1468565820</v>
      </c>
      <c r="K2644" s="13">
        <f t="shared" si="206"/>
        <v>42566.122916666667</v>
      </c>
      <c r="L2644" s="4">
        <v>1465970108</v>
      </c>
      <c r="M2644" s="13">
        <f t="shared" si="207"/>
        <v>42536.079953703702</v>
      </c>
      <c r="N2644" s="4" t="b">
        <v>0</v>
      </c>
      <c r="O2644" s="4">
        <v>0</v>
      </c>
      <c r="P2644" s="4" t="b">
        <v>0</v>
      </c>
      <c r="Q2644" s="4" t="s">
        <v>8301</v>
      </c>
      <c r="R2644" s="17">
        <f>E2644/D2644*100</f>
        <v>0</v>
      </c>
      <c r="S2644">
        <f>AVERAGEIF(O:O,O2644,E:E)</f>
        <v>0</v>
      </c>
      <c r="T2644" t="str">
        <f t="shared" si="208"/>
        <v>technology</v>
      </c>
      <c r="U2644" t="str">
        <f t="shared" si="209"/>
        <v>space exploration</v>
      </c>
    </row>
    <row r="2645" spans="1:21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b">
        <f t="shared" si="205"/>
        <v>0</v>
      </c>
      <c r="G2645" s="4" t="s">
        <v>8220</v>
      </c>
      <c r="H2645" s="4" t="s">
        <v>8224</v>
      </c>
      <c r="I2645" s="4" t="s">
        <v>8246</v>
      </c>
      <c r="J2645" s="4">
        <v>1482307140</v>
      </c>
      <c r="K2645" s="13">
        <f t="shared" si="206"/>
        <v>42725.165972222225</v>
      </c>
      <c r="L2645" s="4">
        <v>1479218315</v>
      </c>
      <c r="M2645" s="13">
        <f t="shared" si="207"/>
        <v>42689.415682870371</v>
      </c>
      <c r="N2645" s="4" t="b">
        <v>1</v>
      </c>
      <c r="O2645" s="4">
        <v>1501</v>
      </c>
      <c r="P2645" s="4" t="b">
        <v>0</v>
      </c>
      <c r="Q2645" s="4" t="s">
        <v>8301</v>
      </c>
      <c r="R2645" s="17">
        <f>E2645/D2645*100</f>
        <v>33.559730999999999</v>
      </c>
      <c r="S2645">
        <f>AVERAGEIF(O:O,O2645,E:E)</f>
        <v>335597.31</v>
      </c>
      <c r="T2645" t="str">
        <f t="shared" si="208"/>
        <v>technology</v>
      </c>
      <c r="U2645" t="str">
        <f t="shared" si="209"/>
        <v>space exploration</v>
      </c>
    </row>
    <row r="2646" spans="1:21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b">
        <f t="shared" si="205"/>
        <v>0</v>
      </c>
      <c r="G2646" s="4" t="s">
        <v>8220</v>
      </c>
      <c r="H2646" s="4" t="s">
        <v>8224</v>
      </c>
      <c r="I2646" s="4" t="s">
        <v>8246</v>
      </c>
      <c r="J2646" s="4">
        <v>1489172435</v>
      </c>
      <c r="K2646" s="13">
        <f t="shared" si="206"/>
        <v>42804.6254050926</v>
      </c>
      <c r="L2646" s="4">
        <v>1486580435</v>
      </c>
      <c r="M2646" s="13">
        <f t="shared" si="207"/>
        <v>42774.6254050926</v>
      </c>
      <c r="N2646" s="4" t="b">
        <v>1</v>
      </c>
      <c r="O2646" s="4">
        <v>52</v>
      </c>
      <c r="P2646" s="4" t="b">
        <v>0</v>
      </c>
      <c r="Q2646" s="4" t="s">
        <v>8301</v>
      </c>
      <c r="R2646" s="17">
        <f>E2646/D2646*100</f>
        <v>2.0529999999999999</v>
      </c>
      <c r="S2646">
        <f>AVERAGEIF(O:O,O2646,E:E)</f>
        <v>4562.0091666666667</v>
      </c>
      <c r="T2646" t="str">
        <f t="shared" si="208"/>
        <v>technology</v>
      </c>
      <c r="U2646" t="str">
        <f t="shared" si="209"/>
        <v>space exploration</v>
      </c>
    </row>
    <row r="2647" spans="1:21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b">
        <f t="shared" si="205"/>
        <v>0</v>
      </c>
      <c r="G2647" s="4" t="s">
        <v>8220</v>
      </c>
      <c r="H2647" s="4" t="s">
        <v>8226</v>
      </c>
      <c r="I2647" s="4" t="s">
        <v>8248</v>
      </c>
      <c r="J2647" s="4">
        <v>1415481203</v>
      </c>
      <c r="K2647" s="13">
        <f t="shared" si="206"/>
        <v>41951.717627314814</v>
      </c>
      <c r="L2647" s="4">
        <v>1412885603</v>
      </c>
      <c r="M2647" s="13">
        <f t="shared" si="207"/>
        <v>41921.67596064815</v>
      </c>
      <c r="N2647" s="4" t="b">
        <v>1</v>
      </c>
      <c r="O2647" s="4">
        <v>23</v>
      </c>
      <c r="P2647" s="4" t="b">
        <v>0</v>
      </c>
      <c r="Q2647" s="4" t="s">
        <v>8301</v>
      </c>
      <c r="R2647" s="17">
        <f>E2647/D2647*100</f>
        <v>10.5</v>
      </c>
      <c r="S2647">
        <f>AVERAGEIF(O:O,O2647,E:E)</f>
        <v>2210.1433333333334</v>
      </c>
      <c r="T2647" t="str">
        <f t="shared" si="208"/>
        <v>technology</v>
      </c>
      <c r="U2647" t="str">
        <f t="shared" si="209"/>
        <v>space exploration</v>
      </c>
    </row>
    <row r="2648" spans="1:21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b">
        <f t="shared" si="205"/>
        <v>0</v>
      </c>
      <c r="G2648" s="4" t="s">
        <v>8220</v>
      </c>
      <c r="H2648" s="4" t="s">
        <v>8224</v>
      </c>
      <c r="I2648" s="4" t="s">
        <v>8246</v>
      </c>
      <c r="J2648" s="4">
        <v>1441783869</v>
      </c>
      <c r="K2648" s="13">
        <f t="shared" si="206"/>
        <v>42256.146631944452</v>
      </c>
      <c r="L2648" s="4">
        <v>1439191869</v>
      </c>
      <c r="M2648" s="13">
        <f t="shared" si="207"/>
        <v>42226.146631944452</v>
      </c>
      <c r="N2648" s="4" t="b">
        <v>1</v>
      </c>
      <c r="O2648" s="4">
        <v>535</v>
      </c>
      <c r="P2648" s="4" t="b">
        <v>0</v>
      </c>
      <c r="Q2648" s="4" t="s">
        <v>8301</v>
      </c>
      <c r="R2648" s="17">
        <f>E2648/D2648*100</f>
        <v>8.4172840000000004</v>
      </c>
      <c r="S2648">
        <f>AVERAGEIF(O:O,O2648,E:E)</f>
        <v>42086.42</v>
      </c>
      <c r="T2648" t="str">
        <f t="shared" si="208"/>
        <v>technology</v>
      </c>
      <c r="U2648" t="str">
        <f t="shared" si="209"/>
        <v>space exploration</v>
      </c>
    </row>
    <row r="2649" spans="1:21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b">
        <f t="shared" si="205"/>
        <v>0</v>
      </c>
      <c r="G2649" s="4" t="s">
        <v>8220</v>
      </c>
      <c r="H2649" s="4" t="s">
        <v>8229</v>
      </c>
      <c r="I2649" s="4" t="s">
        <v>8251</v>
      </c>
      <c r="J2649" s="4">
        <v>1439533019</v>
      </c>
      <c r="K2649" s="13">
        <f t="shared" si="206"/>
        <v>42230.095127314817</v>
      </c>
      <c r="L2649" s="4">
        <v>1436941019</v>
      </c>
      <c r="M2649" s="13">
        <f t="shared" si="207"/>
        <v>42200.095127314817</v>
      </c>
      <c r="N2649" s="4" t="b">
        <v>0</v>
      </c>
      <c r="O2649" s="4">
        <v>3</v>
      </c>
      <c r="P2649" s="4" t="b">
        <v>0</v>
      </c>
      <c r="Q2649" s="4" t="s">
        <v>8301</v>
      </c>
      <c r="R2649" s="17">
        <f>E2649/D2649*100</f>
        <v>1.44</v>
      </c>
      <c r="S2649">
        <f>AVERAGEIF(O:O,O2649,E:E)</f>
        <v>191.76785714285714</v>
      </c>
      <c r="T2649" t="str">
        <f t="shared" si="208"/>
        <v>technology</v>
      </c>
      <c r="U2649" t="str">
        <f t="shared" si="209"/>
        <v>space exploration</v>
      </c>
    </row>
    <row r="2650" spans="1:21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b">
        <f t="shared" si="205"/>
        <v>0</v>
      </c>
      <c r="G2650" s="4" t="s">
        <v>8220</v>
      </c>
      <c r="H2650" s="4" t="s">
        <v>8224</v>
      </c>
      <c r="I2650" s="4" t="s">
        <v>8246</v>
      </c>
      <c r="J2650" s="4">
        <v>1457543360</v>
      </c>
      <c r="K2650" s="13">
        <f t="shared" si="206"/>
        <v>42438.548148148147</v>
      </c>
      <c r="L2650" s="4">
        <v>1454951360</v>
      </c>
      <c r="M2650" s="13">
        <f t="shared" si="207"/>
        <v>42408.548148148147</v>
      </c>
      <c r="N2650" s="4" t="b">
        <v>0</v>
      </c>
      <c r="O2650" s="4">
        <v>6</v>
      </c>
      <c r="P2650" s="4" t="b">
        <v>0</v>
      </c>
      <c r="Q2650" s="4" t="s">
        <v>8301</v>
      </c>
      <c r="R2650" s="17">
        <f>E2650/D2650*100</f>
        <v>0.88333333333333341</v>
      </c>
      <c r="S2650">
        <f>AVERAGEIF(O:O,O2650,E:E)</f>
        <v>740.04042857142861</v>
      </c>
      <c r="T2650" t="str">
        <f t="shared" si="208"/>
        <v>technology</v>
      </c>
      <c r="U2650" t="str">
        <f t="shared" si="209"/>
        <v>space exploration</v>
      </c>
    </row>
    <row r="2651" spans="1:21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b">
        <f t="shared" si="205"/>
        <v>0</v>
      </c>
      <c r="G2651" s="4" t="s">
        <v>8220</v>
      </c>
      <c r="H2651" s="4" t="s">
        <v>8224</v>
      </c>
      <c r="I2651" s="4" t="s">
        <v>8246</v>
      </c>
      <c r="J2651" s="4">
        <v>1454370941</v>
      </c>
      <c r="K2651" s="13">
        <f t="shared" si="206"/>
        <v>42401.830335648156</v>
      </c>
      <c r="L2651" s="4">
        <v>1449186941</v>
      </c>
      <c r="M2651" s="13">
        <f t="shared" si="207"/>
        <v>42341.830335648156</v>
      </c>
      <c r="N2651" s="4" t="b">
        <v>0</v>
      </c>
      <c r="O2651" s="4">
        <v>3</v>
      </c>
      <c r="P2651" s="4" t="b">
        <v>0</v>
      </c>
      <c r="Q2651" s="4" t="s">
        <v>8301</v>
      </c>
      <c r="R2651" s="17">
        <f>E2651/D2651*100</f>
        <v>9.920000000000001E-2</v>
      </c>
      <c r="S2651">
        <f>AVERAGEIF(O:O,O2651,E:E)</f>
        <v>191.76785714285714</v>
      </c>
      <c r="T2651" t="str">
        <f t="shared" si="208"/>
        <v>technology</v>
      </c>
      <c r="U2651" t="str">
        <f t="shared" si="209"/>
        <v>space exploration</v>
      </c>
    </row>
    <row r="2652" spans="1:21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b">
        <f t="shared" si="205"/>
        <v>0</v>
      </c>
      <c r="G2652" s="4" t="s">
        <v>8220</v>
      </c>
      <c r="H2652" s="4" t="s">
        <v>8224</v>
      </c>
      <c r="I2652" s="4" t="s">
        <v>8246</v>
      </c>
      <c r="J2652" s="4">
        <v>1482332343</v>
      </c>
      <c r="K2652" s="13">
        <f t="shared" si="206"/>
        <v>42725.457673611112</v>
      </c>
      <c r="L2652" s="4">
        <v>1479740343</v>
      </c>
      <c r="M2652" s="13">
        <f t="shared" si="207"/>
        <v>42695.457673611112</v>
      </c>
      <c r="N2652" s="4" t="b">
        <v>0</v>
      </c>
      <c r="O2652" s="4">
        <v>5</v>
      </c>
      <c r="P2652" s="4" t="b">
        <v>0</v>
      </c>
      <c r="Q2652" s="4" t="s">
        <v>8301</v>
      </c>
      <c r="R2652" s="17">
        <f>E2652/D2652*100</f>
        <v>0.59666666666666668</v>
      </c>
      <c r="S2652">
        <f>AVERAGEIF(O:O,O2652,E:E)</f>
        <v>347.37</v>
      </c>
      <c r="T2652" t="str">
        <f t="shared" si="208"/>
        <v>technology</v>
      </c>
      <c r="U2652" t="str">
        <f t="shared" si="209"/>
        <v>space exploration</v>
      </c>
    </row>
    <row r="2653" spans="1:21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b">
        <f t="shared" si="205"/>
        <v>0</v>
      </c>
      <c r="G2653" s="4" t="s">
        <v>8220</v>
      </c>
      <c r="H2653" s="4" t="s">
        <v>8224</v>
      </c>
      <c r="I2653" s="4" t="s">
        <v>8246</v>
      </c>
      <c r="J2653" s="4">
        <v>1450380009</v>
      </c>
      <c r="K2653" s="13">
        <f t="shared" si="206"/>
        <v>42355.638993055552</v>
      </c>
      <c r="L2653" s="4">
        <v>1447960809</v>
      </c>
      <c r="M2653" s="13">
        <f t="shared" si="207"/>
        <v>42327.638993055552</v>
      </c>
      <c r="N2653" s="4" t="b">
        <v>0</v>
      </c>
      <c r="O2653" s="4">
        <v>17</v>
      </c>
      <c r="P2653" s="4" t="b">
        <v>0</v>
      </c>
      <c r="Q2653" s="4" t="s">
        <v>8301</v>
      </c>
      <c r="R2653" s="17">
        <f>E2653/D2653*100</f>
        <v>1.8689285714285715</v>
      </c>
      <c r="S2653">
        <f>AVERAGEIF(O:O,O2653,E:E)</f>
        <v>1808.7556603773585</v>
      </c>
      <c r="T2653" t="str">
        <f t="shared" si="208"/>
        <v>technology</v>
      </c>
      <c r="U2653" t="str">
        <f t="shared" si="209"/>
        <v>space exploration</v>
      </c>
    </row>
    <row r="2654" spans="1:21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b">
        <f t="shared" si="205"/>
        <v>0</v>
      </c>
      <c r="G2654" s="4" t="s">
        <v>8220</v>
      </c>
      <c r="H2654" s="4" t="s">
        <v>8226</v>
      </c>
      <c r="I2654" s="4" t="s">
        <v>8248</v>
      </c>
      <c r="J2654" s="4">
        <v>1418183325</v>
      </c>
      <c r="K2654" s="13">
        <f t="shared" si="206"/>
        <v>41982.992187500007</v>
      </c>
      <c r="L2654" s="4">
        <v>1415591325</v>
      </c>
      <c r="M2654" s="13">
        <f t="shared" si="207"/>
        <v>41952.992187500007</v>
      </c>
      <c r="N2654" s="4" t="b">
        <v>0</v>
      </c>
      <c r="O2654" s="4">
        <v>11</v>
      </c>
      <c r="P2654" s="4" t="b">
        <v>0</v>
      </c>
      <c r="Q2654" s="4" t="s">
        <v>8301</v>
      </c>
      <c r="R2654" s="17">
        <f>E2654/D2654*100</f>
        <v>0.88500000000000001</v>
      </c>
      <c r="S2654">
        <f>AVERAGEIF(O:O,O2654,E:E)</f>
        <v>1461.2</v>
      </c>
      <c r="T2654" t="str">
        <f t="shared" si="208"/>
        <v>technology</v>
      </c>
      <c r="U2654" t="str">
        <f t="shared" si="209"/>
        <v>space exploration</v>
      </c>
    </row>
    <row r="2655" spans="1:21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b">
        <f t="shared" si="205"/>
        <v>0</v>
      </c>
      <c r="G2655" s="4" t="s">
        <v>8220</v>
      </c>
      <c r="H2655" s="4" t="s">
        <v>8224</v>
      </c>
      <c r="I2655" s="4" t="s">
        <v>8246</v>
      </c>
      <c r="J2655" s="4">
        <v>1402632000</v>
      </c>
      <c r="K2655" s="13">
        <f t="shared" si="206"/>
        <v>41803</v>
      </c>
      <c r="L2655" s="4">
        <v>1399909127</v>
      </c>
      <c r="M2655" s="13">
        <f t="shared" si="207"/>
        <v>41771.485266203708</v>
      </c>
      <c r="N2655" s="4" t="b">
        <v>0</v>
      </c>
      <c r="O2655" s="4">
        <v>70</v>
      </c>
      <c r="P2655" s="4" t="b">
        <v>0</v>
      </c>
      <c r="Q2655" s="4" t="s">
        <v>8301</v>
      </c>
      <c r="R2655" s="17">
        <f>E2655/D2655*100</f>
        <v>11.52156862745098</v>
      </c>
      <c r="S2655">
        <f>AVERAGEIF(O:O,O2655,E:E)</f>
        <v>15630.539500000003</v>
      </c>
      <c r="T2655" t="str">
        <f t="shared" si="208"/>
        <v>technology</v>
      </c>
      <c r="U2655" t="str">
        <f t="shared" si="209"/>
        <v>space exploration</v>
      </c>
    </row>
    <row r="2656" spans="1:21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b">
        <f t="shared" si="205"/>
        <v>0</v>
      </c>
      <c r="G2656" s="4" t="s">
        <v>8220</v>
      </c>
      <c r="H2656" s="4" t="s">
        <v>8224</v>
      </c>
      <c r="I2656" s="4" t="s">
        <v>8246</v>
      </c>
      <c r="J2656" s="4">
        <v>1429622726</v>
      </c>
      <c r="K2656" s="13">
        <f t="shared" si="206"/>
        <v>42115.39266203704</v>
      </c>
      <c r="L2656" s="4">
        <v>1424442326</v>
      </c>
      <c r="M2656" s="13">
        <f t="shared" si="207"/>
        <v>42055.434328703712</v>
      </c>
      <c r="N2656" s="4" t="b">
        <v>0</v>
      </c>
      <c r="O2656" s="4">
        <v>6</v>
      </c>
      <c r="P2656" s="4" t="b">
        <v>0</v>
      </c>
      <c r="Q2656" s="4" t="s">
        <v>8301</v>
      </c>
      <c r="R2656" s="17">
        <f>E2656/D2656*100</f>
        <v>5.1000000000000004E-2</v>
      </c>
      <c r="S2656">
        <f>AVERAGEIF(O:O,O2656,E:E)</f>
        <v>740.04042857142861</v>
      </c>
      <c r="T2656" t="str">
        <f t="shared" si="208"/>
        <v>technology</v>
      </c>
      <c r="U2656" t="str">
        <f t="shared" si="209"/>
        <v>space exploration</v>
      </c>
    </row>
    <row r="2657" spans="1:21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b">
        <f t="shared" si="205"/>
        <v>0</v>
      </c>
      <c r="G2657" s="4" t="s">
        <v>8220</v>
      </c>
      <c r="H2657" s="4" t="s">
        <v>8224</v>
      </c>
      <c r="I2657" s="4" t="s">
        <v>8246</v>
      </c>
      <c r="J2657" s="4">
        <v>1455048000</v>
      </c>
      <c r="K2657" s="13">
        <f t="shared" si="206"/>
        <v>42409.666666666664</v>
      </c>
      <c r="L2657" s="4">
        <v>1452631647</v>
      </c>
      <c r="M2657" s="13">
        <f t="shared" si="207"/>
        <v>42381.699618055558</v>
      </c>
      <c r="N2657" s="4" t="b">
        <v>0</v>
      </c>
      <c r="O2657" s="4">
        <v>43</v>
      </c>
      <c r="P2657" s="4" t="b">
        <v>0</v>
      </c>
      <c r="Q2657" s="4" t="s">
        <v>8301</v>
      </c>
      <c r="R2657" s="17">
        <f>E2657/D2657*100</f>
        <v>21.033333333333335</v>
      </c>
      <c r="S2657">
        <f>AVERAGEIF(O:O,O2657,E:E)</f>
        <v>5251.2666666666664</v>
      </c>
      <c r="T2657" t="str">
        <f t="shared" si="208"/>
        <v>technology</v>
      </c>
      <c r="U2657" t="str">
        <f t="shared" si="209"/>
        <v>space exploration</v>
      </c>
    </row>
    <row r="2658" spans="1:21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b">
        <f t="shared" si="205"/>
        <v>0</v>
      </c>
      <c r="G2658" s="4" t="s">
        <v>8220</v>
      </c>
      <c r="H2658" s="4" t="s">
        <v>8224</v>
      </c>
      <c r="I2658" s="4" t="s">
        <v>8246</v>
      </c>
      <c r="J2658" s="4">
        <v>1489345200</v>
      </c>
      <c r="K2658" s="13">
        <f t="shared" si="206"/>
        <v>42806.625000000007</v>
      </c>
      <c r="L2658" s="4">
        <v>1485966688</v>
      </c>
      <c r="M2658" s="13">
        <f t="shared" si="207"/>
        <v>42767.521851851852</v>
      </c>
      <c r="N2658" s="4" t="b">
        <v>0</v>
      </c>
      <c r="O2658" s="4">
        <v>152</v>
      </c>
      <c r="P2658" s="4" t="b">
        <v>0</v>
      </c>
      <c r="Q2658" s="4" t="s">
        <v>8301</v>
      </c>
      <c r="R2658" s="17">
        <f>E2658/D2658*100</f>
        <v>11.436666666666667</v>
      </c>
      <c r="S2658">
        <f>AVERAGEIF(O:O,O2658,E:E)</f>
        <v>18510</v>
      </c>
      <c r="T2658" t="str">
        <f t="shared" si="208"/>
        <v>technology</v>
      </c>
      <c r="U2658" t="str">
        <f t="shared" si="209"/>
        <v>space exploration</v>
      </c>
    </row>
    <row r="2659" spans="1:21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b">
        <f t="shared" si="205"/>
        <v>0</v>
      </c>
      <c r="G2659" s="4" t="s">
        <v>8220</v>
      </c>
      <c r="H2659" s="4" t="s">
        <v>8224</v>
      </c>
      <c r="I2659" s="4" t="s">
        <v>8246</v>
      </c>
      <c r="J2659" s="4">
        <v>1470187800</v>
      </c>
      <c r="K2659" s="13">
        <f t="shared" si="206"/>
        <v>42584.895833333336</v>
      </c>
      <c r="L2659" s="4">
        <v>1467325053</v>
      </c>
      <c r="M2659" s="13">
        <f t="shared" si="207"/>
        <v>42551.762187500004</v>
      </c>
      <c r="N2659" s="4" t="b">
        <v>0</v>
      </c>
      <c r="O2659" s="4">
        <v>59</v>
      </c>
      <c r="P2659" s="4" t="b">
        <v>0</v>
      </c>
      <c r="Q2659" s="4" t="s">
        <v>8301</v>
      </c>
      <c r="R2659" s="17">
        <f>E2659/D2659*100</f>
        <v>18.737933333333334</v>
      </c>
      <c r="S2659">
        <f>AVERAGEIF(O:O,O2659,E:E)</f>
        <v>5506.1350000000002</v>
      </c>
      <c r="T2659" t="str">
        <f t="shared" si="208"/>
        <v>technology</v>
      </c>
      <c r="U2659" t="str">
        <f t="shared" si="209"/>
        <v>space exploration</v>
      </c>
    </row>
    <row r="2660" spans="1:21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b">
        <f t="shared" si="205"/>
        <v>0</v>
      </c>
      <c r="G2660" s="4" t="s">
        <v>8220</v>
      </c>
      <c r="H2660" s="4" t="s">
        <v>8224</v>
      </c>
      <c r="I2660" s="4" t="s">
        <v>8246</v>
      </c>
      <c r="J2660" s="4">
        <v>1469913194</v>
      </c>
      <c r="K2660" s="13">
        <f t="shared" si="206"/>
        <v>42581.717523148152</v>
      </c>
      <c r="L2660" s="4">
        <v>1467321194</v>
      </c>
      <c r="M2660" s="13">
        <f t="shared" si="207"/>
        <v>42551.717523148152</v>
      </c>
      <c r="N2660" s="4" t="b">
        <v>0</v>
      </c>
      <c r="O2660" s="4">
        <v>4</v>
      </c>
      <c r="P2660" s="4" t="b">
        <v>0</v>
      </c>
      <c r="Q2660" s="4" t="s">
        <v>8301</v>
      </c>
      <c r="R2660" s="17">
        <f>E2660/D2660*100</f>
        <v>9.285714285714286E-2</v>
      </c>
      <c r="S2660">
        <f>AVERAGEIF(O:O,O2660,E:E)</f>
        <v>227.77278688524589</v>
      </c>
      <c r="T2660" t="str">
        <f t="shared" si="208"/>
        <v>technology</v>
      </c>
      <c r="U2660" t="str">
        <f t="shared" si="209"/>
        <v>space exploration</v>
      </c>
    </row>
    <row r="2661" spans="1:21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b">
        <f t="shared" si="205"/>
        <v>0</v>
      </c>
      <c r="G2661" s="4" t="s">
        <v>8220</v>
      </c>
      <c r="H2661" s="4" t="s">
        <v>8224</v>
      </c>
      <c r="I2661" s="4" t="s">
        <v>8246</v>
      </c>
      <c r="J2661" s="4">
        <v>1429321210</v>
      </c>
      <c r="K2661" s="13">
        <f t="shared" si="206"/>
        <v>42111.902893518527</v>
      </c>
      <c r="L2661" s="4">
        <v>1426729210</v>
      </c>
      <c r="M2661" s="13">
        <f t="shared" si="207"/>
        <v>42081.902893518527</v>
      </c>
      <c r="N2661" s="4" t="b">
        <v>0</v>
      </c>
      <c r="O2661" s="4">
        <v>10</v>
      </c>
      <c r="P2661" s="4" t="b">
        <v>0</v>
      </c>
      <c r="Q2661" s="4" t="s">
        <v>8301</v>
      </c>
      <c r="R2661" s="17">
        <f>E2661/D2661*100</f>
        <v>2.7204081632653061</v>
      </c>
      <c r="S2661">
        <f>AVERAGEIF(O:O,O2661,E:E)</f>
        <v>842.98978723404264</v>
      </c>
      <c r="T2661" t="str">
        <f t="shared" si="208"/>
        <v>technology</v>
      </c>
      <c r="U2661" t="str">
        <f t="shared" si="209"/>
        <v>space exploration</v>
      </c>
    </row>
    <row r="2662" spans="1:21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b">
        <f t="shared" si="205"/>
        <v>0</v>
      </c>
      <c r="G2662" s="4" t="s">
        <v>8220</v>
      </c>
      <c r="H2662" s="4" t="s">
        <v>8224</v>
      </c>
      <c r="I2662" s="4" t="s">
        <v>8246</v>
      </c>
      <c r="J2662" s="4">
        <v>1448388418</v>
      </c>
      <c r="K2662" s="13">
        <f t="shared" si="206"/>
        <v>42332.588171296295</v>
      </c>
      <c r="L2662" s="4">
        <v>1443200818</v>
      </c>
      <c r="M2662" s="13">
        <f t="shared" si="207"/>
        <v>42272.54650462963</v>
      </c>
      <c r="N2662" s="4" t="b">
        <v>0</v>
      </c>
      <c r="O2662" s="4">
        <v>5</v>
      </c>
      <c r="P2662" s="4" t="b">
        <v>0</v>
      </c>
      <c r="Q2662" s="4" t="s">
        <v>8301</v>
      </c>
      <c r="R2662" s="17">
        <f>E2662/D2662*100</f>
        <v>9.5000000000000001E-2</v>
      </c>
      <c r="S2662">
        <f>AVERAGEIF(O:O,O2662,E:E)</f>
        <v>347.37</v>
      </c>
      <c r="T2662" t="str">
        <f t="shared" si="208"/>
        <v>technology</v>
      </c>
      <c r="U2662" t="str">
        <f t="shared" si="209"/>
        <v>space exploration</v>
      </c>
    </row>
    <row r="2663" spans="1:21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tr">
        <f t="shared" si="205"/>
        <v>successful</v>
      </c>
      <c r="G2663" s="4" t="s">
        <v>8219</v>
      </c>
      <c r="H2663" s="4" t="s">
        <v>8224</v>
      </c>
      <c r="I2663" s="4" t="s">
        <v>8246</v>
      </c>
      <c r="J2663" s="4">
        <v>1382742010</v>
      </c>
      <c r="K2663" s="13">
        <f t="shared" si="206"/>
        <v>41572.79178240741</v>
      </c>
      <c r="L2663" s="4">
        <v>1380150010</v>
      </c>
      <c r="M2663" s="13">
        <f t="shared" si="207"/>
        <v>41542.79178240741</v>
      </c>
      <c r="N2663" s="4" t="b">
        <v>0</v>
      </c>
      <c r="O2663" s="4">
        <v>60</v>
      </c>
      <c r="P2663" s="4" t="b">
        <v>1</v>
      </c>
      <c r="Q2663" s="4" t="s">
        <v>8302</v>
      </c>
      <c r="R2663" s="17">
        <f>E2663/D2663*100</f>
        <v>102.89999999999999</v>
      </c>
      <c r="S2663">
        <f>AVERAGEIF(O:O,O2663,E:E)</f>
        <v>4999.4192857142853</v>
      </c>
      <c r="T2663" t="str">
        <f t="shared" si="208"/>
        <v>technology</v>
      </c>
      <c r="U2663" t="str">
        <f t="shared" si="209"/>
        <v>makerspaces</v>
      </c>
    </row>
    <row r="2664" spans="1:21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tr">
        <f t="shared" si="205"/>
        <v>successful</v>
      </c>
      <c r="G2664" s="4" t="s">
        <v>8219</v>
      </c>
      <c r="H2664" s="4" t="s">
        <v>8224</v>
      </c>
      <c r="I2664" s="4" t="s">
        <v>8246</v>
      </c>
      <c r="J2664" s="4">
        <v>1440179713</v>
      </c>
      <c r="K2664" s="13">
        <f t="shared" si="206"/>
        <v>42237.580011574079</v>
      </c>
      <c r="L2664" s="4">
        <v>1437587713</v>
      </c>
      <c r="M2664" s="13">
        <f t="shared" si="207"/>
        <v>42207.580011574079</v>
      </c>
      <c r="N2664" s="4" t="b">
        <v>0</v>
      </c>
      <c r="O2664" s="4">
        <v>80</v>
      </c>
      <c r="P2664" s="4" t="b">
        <v>1</v>
      </c>
      <c r="Q2664" s="4" t="s">
        <v>8302</v>
      </c>
      <c r="R2664" s="17">
        <f>E2664/D2664*100</f>
        <v>106.80000000000001</v>
      </c>
      <c r="S2664">
        <f>AVERAGEIF(O:O,O2664,E:E)</f>
        <v>7609</v>
      </c>
      <c r="T2664" t="str">
        <f t="shared" si="208"/>
        <v>technology</v>
      </c>
      <c r="U2664" t="str">
        <f t="shared" si="209"/>
        <v>makerspaces</v>
      </c>
    </row>
    <row r="2665" spans="1:21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tr">
        <f t="shared" si="205"/>
        <v>successful</v>
      </c>
      <c r="G2665" s="4" t="s">
        <v>8219</v>
      </c>
      <c r="H2665" s="4" t="s">
        <v>8229</v>
      </c>
      <c r="I2665" s="4" t="s">
        <v>8251</v>
      </c>
      <c r="J2665" s="4">
        <v>1441378800</v>
      </c>
      <c r="K2665" s="13">
        <f t="shared" si="206"/>
        <v>42251.458333333336</v>
      </c>
      <c r="L2665" s="4">
        <v>1438873007</v>
      </c>
      <c r="M2665" s="13">
        <f t="shared" si="207"/>
        <v>42222.456099537041</v>
      </c>
      <c r="N2665" s="4" t="b">
        <v>0</v>
      </c>
      <c r="O2665" s="4">
        <v>56</v>
      </c>
      <c r="P2665" s="4" t="b">
        <v>1</v>
      </c>
      <c r="Q2665" s="4" t="s">
        <v>8302</v>
      </c>
      <c r="R2665" s="17">
        <f>E2665/D2665*100</f>
        <v>104.59625</v>
      </c>
      <c r="S2665">
        <f>AVERAGEIF(O:O,O2665,E:E)</f>
        <v>4556.6774999999998</v>
      </c>
      <c r="T2665" t="str">
        <f t="shared" si="208"/>
        <v>technology</v>
      </c>
      <c r="U2665" t="str">
        <f t="shared" si="209"/>
        <v>makerspaces</v>
      </c>
    </row>
    <row r="2666" spans="1:21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tr">
        <f t="shared" si="205"/>
        <v>successful</v>
      </c>
      <c r="G2666" s="4" t="s">
        <v>8219</v>
      </c>
      <c r="H2666" s="4" t="s">
        <v>8224</v>
      </c>
      <c r="I2666" s="4" t="s">
        <v>8246</v>
      </c>
      <c r="J2666" s="4">
        <v>1449644340</v>
      </c>
      <c r="K2666" s="13">
        <f t="shared" si="206"/>
        <v>42347.124305555561</v>
      </c>
      <c r="L2666" s="4">
        <v>1446683797</v>
      </c>
      <c r="M2666" s="13">
        <f t="shared" si="207"/>
        <v>42312.858761574076</v>
      </c>
      <c r="N2666" s="4" t="b">
        <v>0</v>
      </c>
      <c r="O2666" s="4">
        <v>104</v>
      </c>
      <c r="P2666" s="4" t="b">
        <v>1</v>
      </c>
      <c r="Q2666" s="4" t="s">
        <v>8302</v>
      </c>
      <c r="R2666" s="17">
        <f>E2666/D2666*100</f>
        <v>103.42857142857143</v>
      </c>
      <c r="S2666">
        <f>AVERAGEIF(O:O,O2666,E:E)</f>
        <v>11106.835333333333</v>
      </c>
      <c r="T2666" t="str">
        <f t="shared" si="208"/>
        <v>technology</v>
      </c>
      <c r="U2666" t="str">
        <f t="shared" si="209"/>
        <v>makerspaces</v>
      </c>
    </row>
    <row r="2667" spans="1:21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tr">
        <f t="shared" si="205"/>
        <v>successful</v>
      </c>
      <c r="G2667" s="4" t="s">
        <v>8219</v>
      </c>
      <c r="H2667" s="4" t="s">
        <v>8224</v>
      </c>
      <c r="I2667" s="4" t="s">
        <v>8246</v>
      </c>
      <c r="J2667" s="4">
        <v>1430774974</v>
      </c>
      <c r="K2667" s="13">
        <f t="shared" si="206"/>
        <v>42128.728865740741</v>
      </c>
      <c r="L2667" s="4">
        <v>1426886974</v>
      </c>
      <c r="M2667" s="13">
        <f t="shared" si="207"/>
        <v>42083.728865740741</v>
      </c>
      <c r="N2667" s="4" t="b">
        <v>0</v>
      </c>
      <c r="O2667" s="4">
        <v>46</v>
      </c>
      <c r="P2667" s="4" t="b">
        <v>1</v>
      </c>
      <c r="Q2667" s="4" t="s">
        <v>8302</v>
      </c>
      <c r="R2667" s="17">
        <f>E2667/D2667*100</f>
        <v>123.14285714285715</v>
      </c>
      <c r="S2667">
        <f>AVERAGEIF(O:O,O2667,E:E)</f>
        <v>4256.6611999999996</v>
      </c>
      <c r="T2667" t="str">
        <f t="shared" si="208"/>
        <v>technology</v>
      </c>
      <c r="U2667" t="str">
        <f t="shared" si="209"/>
        <v>makerspaces</v>
      </c>
    </row>
    <row r="2668" spans="1:21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tr">
        <f t="shared" si="205"/>
        <v>successful</v>
      </c>
      <c r="G2668" s="4" t="s">
        <v>8219</v>
      </c>
      <c r="H2668" s="4" t="s">
        <v>8224</v>
      </c>
      <c r="I2668" s="4" t="s">
        <v>8246</v>
      </c>
      <c r="J2668" s="4">
        <v>1443214800</v>
      </c>
      <c r="K2668" s="13">
        <f t="shared" si="206"/>
        <v>42272.708333333336</v>
      </c>
      <c r="L2668" s="4">
        <v>1440008439</v>
      </c>
      <c r="M2668" s="13">
        <f t="shared" si="207"/>
        <v>42235.597673611112</v>
      </c>
      <c r="N2668" s="4" t="b">
        <v>0</v>
      </c>
      <c r="O2668" s="4">
        <v>206</v>
      </c>
      <c r="P2668" s="4" t="b">
        <v>1</v>
      </c>
      <c r="Q2668" s="4" t="s">
        <v>8302</v>
      </c>
      <c r="R2668" s="17">
        <f>E2668/D2668*100</f>
        <v>159.29509999999999</v>
      </c>
      <c r="S2668">
        <f>AVERAGEIF(O:O,O2668,E:E)</f>
        <v>17868.901999999998</v>
      </c>
      <c r="T2668" t="str">
        <f t="shared" si="208"/>
        <v>technology</v>
      </c>
      <c r="U2668" t="str">
        <f t="shared" si="209"/>
        <v>makerspaces</v>
      </c>
    </row>
    <row r="2669" spans="1:21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tr">
        <f t="shared" si="205"/>
        <v>successful</v>
      </c>
      <c r="G2669" s="4" t="s">
        <v>8219</v>
      </c>
      <c r="H2669" s="4" t="s">
        <v>8224</v>
      </c>
      <c r="I2669" s="4" t="s">
        <v>8246</v>
      </c>
      <c r="J2669" s="4">
        <v>1455142416</v>
      </c>
      <c r="K2669" s="13">
        <f t="shared" si="206"/>
        <v>42410.759444444448</v>
      </c>
      <c r="L2669" s="4">
        <v>1452550416</v>
      </c>
      <c r="M2669" s="13">
        <f t="shared" si="207"/>
        <v>42380.759444444448</v>
      </c>
      <c r="N2669" s="4" t="b">
        <v>0</v>
      </c>
      <c r="O2669" s="4">
        <v>18</v>
      </c>
      <c r="P2669" s="4" t="b">
        <v>1</v>
      </c>
      <c r="Q2669" s="4" t="s">
        <v>8302</v>
      </c>
      <c r="R2669" s="17">
        <f>E2669/D2669*100</f>
        <v>110.66666666666667</v>
      </c>
      <c r="S2669">
        <f>AVERAGEIF(O:O,O2669,E:E)</f>
        <v>1443.423</v>
      </c>
      <c r="T2669" t="str">
        <f t="shared" si="208"/>
        <v>technology</v>
      </c>
      <c r="U2669" t="str">
        <f t="shared" si="209"/>
        <v>makerspaces</v>
      </c>
    </row>
    <row r="2670" spans="1:21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tr">
        <f t="shared" si="205"/>
        <v>successful</v>
      </c>
      <c r="G2670" s="4" t="s">
        <v>8219</v>
      </c>
      <c r="H2670" s="4" t="s">
        <v>8229</v>
      </c>
      <c r="I2670" s="4" t="s">
        <v>8251</v>
      </c>
      <c r="J2670" s="4">
        <v>1447079520</v>
      </c>
      <c r="K2670" s="13">
        <f t="shared" si="206"/>
        <v>42317.438888888886</v>
      </c>
      <c r="L2670" s="4">
        <v>1443449265</v>
      </c>
      <c r="M2670" s="13">
        <f t="shared" si="207"/>
        <v>42275.422048611108</v>
      </c>
      <c r="N2670" s="4" t="b">
        <v>0</v>
      </c>
      <c r="O2670" s="4">
        <v>28</v>
      </c>
      <c r="P2670" s="4" t="b">
        <v>1</v>
      </c>
      <c r="Q2670" s="4" t="s">
        <v>8302</v>
      </c>
      <c r="R2670" s="17">
        <f>E2670/D2670*100</f>
        <v>170.70000000000002</v>
      </c>
      <c r="S2670">
        <f>AVERAGEIF(O:O,O2670,E:E)</f>
        <v>3472.1178947368426</v>
      </c>
      <c r="T2670" t="str">
        <f t="shared" si="208"/>
        <v>technology</v>
      </c>
      <c r="U2670" t="str">
        <f t="shared" si="209"/>
        <v>makerspaces</v>
      </c>
    </row>
    <row r="2671" spans="1:21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tr">
        <f t="shared" si="205"/>
        <v>successful</v>
      </c>
      <c r="G2671" s="4" t="s">
        <v>8219</v>
      </c>
      <c r="H2671" s="4" t="s">
        <v>8224</v>
      </c>
      <c r="I2671" s="4" t="s">
        <v>8246</v>
      </c>
      <c r="J2671" s="4">
        <v>1452387096</v>
      </c>
      <c r="K2671" s="13">
        <f t="shared" si="206"/>
        <v>42378.869166666671</v>
      </c>
      <c r="L2671" s="4">
        <v>1447203096</v>
      </c>
      <c r="M2671" s="13">
        <f t="shared" si="207"/>
        <v>42318.869166666671</v>
      </c>
      <c r="N2671" s="4" t="b">
        <v>0</v>
      </c>
      <c r="O2671" s="4">
        <v>11</v>
      </c>
      <c r="P2671" s="4" t="b">
        <v>1</v>
      </c>
      <c r="Q2671" s="4" t="s">
        <v>8302</v>
      </c>
      <c r="R2671" s="17">
        <f>E2671/D2671*100</f>
        <v>125.125</v>
      </c>
      <c r="S2671">
        <f>AVERAGEIF(O:O,O2671,E:E)</f>
        <v>1461.2</v>
      </c>
      <c r="T2671" t="str">
        <f t="shared" si="208"/>
        <v>technology</v>
      </c>
      <c r="U2671" t="str">
        <f t="shared" si="209"/>
        <v>makerspaces</v>
      </c>
    </row>
    <row r="2672" spans="1:21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b">
        <f t="shared" si="205"/>
        <v>0</v>
      </c>
      <c r="G2672" s="4" t="s">
        <v>8221</v>
      </c>
      <c r="H2672" s="4" t="s">
        <v>8226</v>
      </c>
      <c r="I2672" s="4" t="s">
        <v>8248</v>
      </c>
      <c r="J2672" s="4">
        <v>1406593780</v>
      </c>
      <c r="K2672" s="13">
        <f t="shared" si="206"/>
        <v>41848.853935185187</v>
      </c>
      <c r="L2672" s="4">
        <v>1404174580</v>
      </c>
      <c r="M2672" s="13">
        <f t="shared" si="207"/>
        <v>41820.853935185187</v>
      </c>
      <c r="N2672" s="4" t="b">
        <v>1</v>
      </c>
      <c r="O2672" s="4">
        <v>60</v>
      </c>
      <c r="P2672" s="4" t="b">
        <v>0</v>
      </c>
      <c r="Q2672" s="4" t="s">
        <v>8302</v>
      </c>
      <c r="R2672" s="17">
        <f>E2672/D2672*100</f>
        <v>6.4158609339642041</v>
      </c>
      <c r="S2672">
        <f>AVERAGEIF(O:O,O2672,E:E)</f>
        <v>4999.4192857142853</v>
      </c>
      <c r="T2672" t="str">
        <f t="shared" si="208"/>
        <v>technology</v>
      </c>
      <c r="U2672" t="str">
        <f t="shared" si="209"/>
        <v>makerspaces</v>
      </c>
    </row>
    <row r="2673" spans="1:21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b">
        <f t="shared" si="205"/>
        <v>0</v>
      </c>
      <c r="G2673" s="4" t="s">
        <v>8221</v>
      </c>
      <c r="H2673" s="4" t="s">
        <v>8224</v>
      </c>
      <c r="I2673" s="4" t="s">
        <v>8246</v>
      </c>
      <c r="J2673" s="4">
        <v>1419017880</v>
      </c>
      <c r="K2673" s="13">
        <f t="shared" si="206"/>
        <v>41992.651388888895</v>
      </c>
      <c r="L2673" s="4">
        <v>1416419916</v>
      </c>
      <c r="M2673" s="13">
        <f t="shared" si="207"/>
        <v>41962.582361111119</v>
      </c>
      <c r="N2673" s="4" t="b">
        <v>1</v>
      </c>
      <c r="O2673" s="4">
        <v>84</v>
      </c>
      <c r="P2673" s="4" t="b">
        <v>0</v>
      </c>
      <c r="Q2673" s="4" t="s">
        <v>8302</v>
      </c>
      <c r="R2673" s="17">
        <f>E2673/D2673*100</f>
        <v>11.343999999999999</v>
      </c>
      <c r="S2673">
        <f>AVERAGEIF(O:O,O2673,E:E)</f>
        <v>9253.3022222222226</v>
      </c>
      <c r="T2673" t="str">
        <f t="shared" si="208"/>
        <v>technology</v>
      </c>
      <c r="U2673" t="str">
        <f t="shared" si="209"/>
        <v>makerspaces</v>
      </c>
    </row>
    <row r="2674" spans="1:21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b">
        <f t="shared" si="205"/>
        <v>0</v>
      </c>
      <c r="G2674" s="4" t="s">
        <v>8221</v>
      </c>
      <c r="H2674" s="4" t="s">
        <v>8224</v>
      </c>
      <c r="I2674" s="4" t="s">
        <v>8246</v>
      </c>
      <c r="J2674" s="4">
        <v>1451282400</v>
      </c>
      <c r="K2674" s="13">
        <f t="shared" si="206"/>
        <v>42366.083333333336</v>
      </c>
      <c r="L2674" s="4">
        <v>1449436390</v>
      </c>
      <c r="M2674" s="13">
        <f t="shared" si="207"/>
        <v>42344.717476851853</v>
      </c>
      <c r="N2674" s="4" t="b">
        <v>1</v>
      </c>
      <c r="O2674" s="4">
        <v>47</v>
      </c>
      <c r="P2674" s="4" t="b">
        <v>0</v>
      </c>
      <c r="Q2674" s="4" t="s">
        <v>8302</v>
      </c>
      <c r="R2674" s="17">
        <f>E2674/D2674*100</f>
        <v>33.19</v>
      </c>
      <c r="S2674">
        <f>AVERAGEIF(O:O,O2674,E:E)</f>
        <v>4347.336956521739</v>
      </c>
      <c r="T2674" t="str">
        <f t="shared" si="208"/>
        <v>technology</v>
      </c>
      <c r="U2674" t="str">
        <f t="shared" si="209"/>
        <v>makerspaces</v>
      </c>
    </row>
    <row r="2675" spans="1:21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b">
        <f t="shared" si="205"/>
        <v>0</v>
      </c>
      <c r="G2675" s="4" t="s">
        <v>8221</v>
      </c>
      <c r="H2675" s="4" t="s">
        <v>8224</v>
      </c>
      <c r="I2675" s="4" t="s">
        <v>8246</v>
      </c>
      <c r="J2675" s="4">
        <v>1414622700</v>
      </c>
      <c r="K2675" s="13">
        <f t="shared" si="206"/>
        <v>41941.78125</v>
      </c>
      <c r="L2675" s="4">
        <v>1412081999</v>
      </c>
      <c r="M2675" s="13">
        <f t="shared" si="207"/>
        <v>41912.37498842593</v>
      </c>
      <c r="N2675" s="4" t="b">
        <v>1</v>
      </c>
      <c r="O2675" s="4">
        <v>66</v>
      </c>
      <c r="P2675" s="4" t="b">
        <v>0</v>
      </c>
      <c r="Q2675" s="4" t="s">
        <v>8302</v>
      </c>
      <c r="R2675" s="17">
        <f>E2675/D2675*100</f>
        <v>27.58</v>
      </c>
      <c r="S2675">
        <f>AVERAGEIF(O:O,O2675,E:E)</f>
        <v>4160.7966666666662</v>
      </c>
      <c r="T2675" t="str">
        <f t="shared" si="208"/>
        <v>technology</v>
      </c>
      <c r="U2675" t="str">
        <f t="shared" si="209"/>
        <v>makerspaces</v>
      </c>
    </row>
    <row r="2676" spans="1:21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b">
        <f t="shared" si="205"/>
        <v>0</v>
      </c>
      <c r="G2676" s="4" t="s">
        <v>8221</v>
      </c>
      <c r="H2676" s="4" t="s">
        <v>8224</v>
      </c>
      <c r="I2676" s="4" t="s">
        <v>8246</v>
      </c>
      <c r="J2676" s="4">
        <v>1467694740</v>
      </c>
      <c r="K2676" s="13">
        <f t="shared" si="206"/>
        <v>42556.040972222225</v>
      </c>
      <c r="L2676" s="4">
        <v>1465398670</v>
      </c>
      <c r="M2676" s="13">
        <f t="shared" si="207"/>
        <v>42529.466087962966</v>
      </c>
      <c r="N2676" s="4" t="b">
        <v>1</v>
      </c>
      <c r="O2676" s="4">
        <v>171</v>
      </c>
      <c r="P2676" s="4" t="b">
        <v>0</v>
      </c>
      <c r="Q2676" s="4" t="s">
        <v>8302</v>
      </c>
      <c r="R2676" s="17">
        <f>E2676/D2676*100</f>
        <v>62.839999999999996</v>
      </c>
      <c r="S2676">
        <f>AVERAGEIF(O:O,O2676,E:E)</f>
        <v>18291.666666666668</v>
      </c>
      <c r="T2676" t="str">
        <f t="shared" si="208"/>
        <v>technology</v>
      </c>
      <c r="U2676" t="str">
        <f t="shared" si="209"/>
        <v>makerspaces</v>
      </c>
    </row>
    <row r="2677" spans="1:21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b">
        <f t="shared" si="205"/>
        <v>0</v>
      </c>
      <c r="G2677" s="4" t="s">
        <v>8221</v>
      </c>
      <c r="H2677" s="4" t="s">
        <v>8224</v>
      </c>
      <c r="I2677" s="4" t="s">
        <v>8246</v>
      </c>
      <c r="J2677" s="4">
        <v>1415655289</v>
      </c>
      <c r="K2677" s="13">
        <f t="shared" si="206"/>
        <v>41953.732511574075</v>
      </c>
      <c r="L2677" s="4">
        <v>1413059689</v>
      </c>
      <c r="M2677" s="13">
        <f t="shared" si="207"/>
        <v>41923.690844907411</v>
      </c>
      <c r="N2677" s="4" t="b">
        <v>1</v>
      </c>
      <c r="O2677" s="4">
        <v>29</v>
      </c>
      <c r="P2677" s="4" t="b">
        <v>0</v>
      </c>
      <c r="Q2677" s="4" t="s">
        <v>8302</v>
      </c>
      <c r="R2677" s="17">
        <f>E2677/D2677*100</f>
        <v>7.5880000000000001</v>
      </c>
      <c r="S2677">
        <f>AVERAGEIF(O:O,O2677,E:E)</f>
        <v>2554.6396296296298</v>
      </c>
      <c r="T2677" t="str">
        <f t="shared" si="208"/>
        <v>technology</v>
      </c>
      <c r="U2677" t="str">
        <f t="shared" si="209"/>
        <v>makerspaces</v>
      </c>
    </row>
    <row r="2678" spans="1:21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b">
        <f t="shared" si="205"/>
        <v>0</v>
      </c>
      <c r="G2678" s="4" t="s">
        <v>8221</v>
      </c>
      <c r="H2678" s="4" t="s">
        <v>8229</v>
      </c>
      <c r="I2678" s="4" t="s">
        <v>8251</v>
      </c>
      <c r="J2678" s="4">
        <v>1463929174</v>
      </c>
      <c r="K2678" s="13">
        <f t="shared" si="206"/>
        <v>42512.458032407412</v>
      </c>
      <c r="L2678" s="4">
        <v>1461337174</v>
      </c>
      <c r="M2678" s="13">
        <f t="shared" si="207"/>
        <v>42482.458032407412</v>
      </c>
      <c r="N2678" s="4" t="b">
        <v>0</v>
      </c>
      <c r="O2678" s="4">
        <v>9</v>
      </c>
      <c r="P2678" s="4" t="b">
        <v>0</v>
      </c>
      <c r="Q2678" s="4" t="s">
        <v>8302</v>
      </c>
      <c r="R2678" s="17">
        <f>E2678/D2678*100</f>
        <v>50.38095238095238</v>
      </c>
      <c r="S2678">
        <f>AVERAGEIF(O:O,O2678,E:E)</f>
        <v>751.21245614035092</v>
      </c>
      <c r="T2678" t="str">
        <f t="shared" si="208"/>
        <v>technology</v>
      </c>
      <c r="U2678" t="str">
        <f t="shared" si="209"/>
        <v>makerspaces</v>
      </c>
    </row>
    <row r="2679" spans="1:21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b">
        <f t="shared" si="205"/>
        <v>0</v>
      </c>
      <c r="G2679" s="4" t="s">
        <v>8221</v>
      </c>
      <c r="H2679" s="4" t="s">
        <v>8224</v>
      </c>
      <c r="I2679" s="4" t="s">
        <v>8246</v>
      </c>
      <c r="J2679" s="4">
        <v>1404348143</v>
      </c>
      <c r="K2679" s="13">
        <f t="shared" si="206"/>
        <v>41822.862766203703</v>
      </c>
      <c r="L2679" s="4">
        <v>1401756143</v>
      </c>
      <c r="M2679" s="13">
        <f t="shared" si="207"/>
        <v>41792.862766203703</v>
      </c>
      <c r="N2679" s="4" t="b">
        <v>0</v>
      </c>
      <c r="O2679" s="4">
        <v>27</v>
      </c>
      <c r="P2679" s="4" t="b">
        <v>0</v>
      </c>
      <c r="Q2679" s="4" t="s">
        <v>8302</v>
      </c>
      <c r="R2679" s="17">
        <f>E2679/D2679*100</f>
        <v>17.512820512820511</v>
      </c>
      <c r="S2679">
        <f>AVERAGEIF(O:O,O2679,E:E)</f>
        <v>3204.2722222222224</v>
      </c>
      <c r="T2679" t="str">
        <f t="shared" si="208"/>
        <v>technology</v>
      </c>
      <c r="U2679" t="str">
        <f t="shared" si="209"/>
        <v>makerspaces</v>
      </c>
    </row>
    <row r="2680" spans="1:21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b">
        <f t="shared" si="205"/>
        <v>0</v>
      </c>
      <c r="G2680" s="4" t="s">
        <v>8221</v>
      </c>
      <c r="H2680" s="4" t="s">
        <v>8227</v>
      </c>
      <c r="I2680" s="4" t="s">
        <v>8249</v>
      </c>
      <c r="J2680" s="4">
        <v>1443121765</v>
      </c>
      <c r="K2680" s="13">
        <f t="shared" si="206"/>
        <v>42271.631539351853</v>
      </c>
      <c r="L2680" s="4">
        <v>1440529765</v>
      </c>
      <c r="M2680" s="13">
        <f t="shared" si="207"/>
        <v>42241.631539351853</v>
      </c>
      <c r="N2680" s="4" t="b">
        <v>0</v>
      </c>
      <c r="O2680" s="4">
        <v>2</v>
      </c>
      <c r="P2680" s="4" t="b">
        <v>0</v>
      </c>
      <c r="Q2680" s="4" t="s">
        <v>8302</v>
      </c>
      <c r="R2680" s="17">
        <f>E2680/D2680*100</f>
        <v>1.375E-2</v>
      </c>
      <c r="S2680">
        <f>AVERAGEIF(O:O,O2680,E:E)</f>
        <v>91.389593023255813</v>
      </c>
      <c r="T2680" t="str">
        <f t="shared" si="208"/>
        <v>technology</v>
      </c>
      <c r="U2680" t="str">
        <f t="shared" si="209"/>
        <v>makerspaces</v>
      </c>
    </row>
    <row r="2681" spans="1:21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b">
        <f t="shared" si="205"/>
        <v>0</v>
      </c>
      <c r="G2681" s="4" t="s">
        <v>8221</v>
      </c>
      <c r="H2681" s="4" t="s">
        <v>8224</v>
      </c>
      <c r="I2681" s="4" t="s">
        <v>8246</v>
      </c>
      <c r="J2681" s="4">
        <v>1425081694</v>
      </c>
      <c r="K2681" s="13">
        <f t="shared" si="206"/>
        <v>42062.834421296298</v>
      </c>
      <c r="L2681" s="4">
        <v>1422489694</v>
      </c>
      <c r="M2681" s="13">
        <f t="shared" si="207"/>
        <v>42032.834421296298</v>
      </c>
      <c r="N2681" s="4" t="b">
        <v>0</v>
      </c>
      <c r="O2681" s="4">
        <v>3</v>
      </c>
      <c r="P2681" s="4" t="b">
        <v>0</v>
      </c>
      <c r="Q2681" s="4" t="s">
        <v>8302</v>
      </c>
      <c r="R2681" s="17">
        <f>E2681/D2681*100</f>
        <v>0.33</v>
      </c>
      <c r="S2681">
        <f>AVERAGEIF(O:O,O2681,E:E)</f>
        <v>191.76785714285714</v>
      </c>
      <c r="T2681" t="str">
        <f t="shared" si="208"/>
        <v>technology</v>
      </c>
      <c r="U2681" t="str">
        <f t="shared" si="209"/>
        <v>makerspaces</v>
      </c>
    </row>
    <row r="2682" spans="1:21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b">
        <f t="shared" si="205"/>
        <v>0</v>
      </c>
      <c r="G2682" s="4" t="s">
        <v>8221</v>
      </c>
      <c r="H2682" s="4" t="s">
        <v>8227</v>
      </c>
      <c r="I2682" s="4" t="s">
        <v>8249</v>
      </c>
      <c r="J2682" s="4">
        <v>1459915491</v>
      </c>
      <c r="K2682" s="13">
        <f t="shared" si="206"/>
        <v>42466.003368055557</v>
      </c>
      <c r="L2682" s="4">
        <v>1457327091</v>
      </c>
      <c r="M2682" s="13">
        <f t="shared" si="207"/>
        <v>42436.045034722229</v>
      </c>
      <c r="N2682" s="4" t="b">
        <v>0</v>
      </c>
      <c r="O2682" s="4">
        <v>4</v>
      </c>
      <c r="P2682" s="4" t="b">
        <v>0</v>
      </c>
      <c r="Q2682" s="4" t="s">
        <v>8302</v>
      </c>
      <c r="R2682" s="17">
        <f>E2682/D2682*100</f>
        <v>0.86250000000000004</v>
      </c>
      <c r="S2682">
        <f>AVERAGEIF(O:O,O2682,E:E)</f>
        <v>227.77278688524589</v>
      </c>
      <c r="T2682" t="str">
        <f t="shared" si="208"/>
        <v>technology</v>
      </c>
      <c r="U2682" t="str">
        <f t="shared" si="209"/>
        <v>makerspaces</v>
      </c>
    </row>
    <row r="2683" spans="1:21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b">
        <f t="shared" si="205"/>
        <v>0</v>
      </c>
      <c r="G2683" s="4" t="s">
        <v>8221</v>
      </c>
      <c r="H2683" s="4" t="s">
        <v>8224</v>
      </c>
      <c r="I2683" s="4" t="s">
        <v>8246</v>
      </c>
      <c r="J2683" s="4">
        <v>1405027750</v>
      </c>
      <c r="K2683" s="13">
        <f t="shared" si="206"/>
        <v>41830.728587962964</v>
      </c>
      <c r="L2683" s="4">
        <v>1402867750</v>
      </c>
      <c r="M2683" s="13">
        <f t="shared" si="207"/>
        <v>41805.728587962964</v>
      </c>
      <c r="N2683" s="4" t="b">
        <v>0</v>
      </c>
      <c r="O2683" s="4">
        <v>2</v>
      </c>
      <c r="P2683" s="4" t="b">
        <v>0</v>
      </c>
      <c r="Q2683" s="4" t="s">
        <v>8284</v>
      </c>
      <c r="R2683" s="17">
        <f>E2683/D2683*100</f>
        <v>0.6875</v>
      </c>
      <c r="S2683">
        <f>AVERAGEIF(O:O,O2683,E:E)</f>
        <v>91.389593023255813</v>
      </c>
      <c r="T2683" t="str">
        <f t="shared" si="208"/>
        <v>food</v>
      </c>
      <c r="U2683" t="str">
        <f t="shared" si="209"/>
        <v>food trucks</v>
      </c>
    </row>
    <row r="2684" spans="1:21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b">
        <f t="shared" si="205"/>
        <v>0</v>
      </c>
      <c r="G2684" s="4" t="s">
        <v>8221</v>
      </c>
      <c r="H2684" s="4" t="s">
        <v>8224</v>
      </c>
      <c r="I2684" s="4" t="s">
        <v>8246</v>
      </c>
      <c r="J2684" s="4">
        <v>1416635940</v>
      </c>
      <c r="K2684" s="13">
        <f t="shared" si="206"/>
        <v>41965.082638888889</v>
      </c>
      <c r="L2684" s="4">
        <v>1413838540</v>
      </c>
      <c r="M2684" s="13">
        <f t="shared" si="207"/>
        <v>41932.705324074079</v>
      </c>
      <c r="N2684" s="4" t="b">
        <v>0</v>
      </c>
      <c r="O2684" s="4">
        <v>20</v>
      </c>
      <c r="P2684" s="4" t="b">
        <v>0</v>
      </c>
      <c r="Q2684" s="4" t="s">
        <v>8284</v>
      </c>
      <c r="R2684" s="17">
        <f>E2684/D2684*100</f>
        <v>28.299999999999997</v>
      </c>
      <c r="S2684">
        <f>AVERAGEIF(O:O,O2684,E:E)</f>
        <v>1494.1595454545457</v>
      </c>
      <c r="T2684" t="str">
        <f t="shared" si="208"/>
        <v>food</v>
      </c>
      <c r="U2684" t="str">
        <f t="shared" si="209"/>
        <v>food trucks</v>
      </c>
    </row>
    <row r="2685" spans="1:21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b">
        <f t="shared" si="205"/>
        <v>0</v>
      </c>
      <c r="G2685" s="4" t="s">
        <v>8221</v>
      </c>
      <c r="H2685" s="4" t="s">
        <v>8224</v>
      </c>
      <c r="I2685" s="4" t="s">
        <v>8246</v>
      </c>
      <c r="J2685" s="4">
        <v>1425233240</v>
      </c>
      <c r="K2685" s="13">
        <f t="shared" si="206"/>
        <v>42064.588425925926</v>
      </c>
      <c r="L2685" s="4">
        <v>1422641240</v>
      </c>
      <c r="M2685" s="13">
        <f t="shared" si="207"/>
        <v>42034.588425925926</v>
      </c>
      <c r="N2685" s="4" t="b">
        <v>0</v>
      </c>
      <c r="O2685" s="4">
        <v>3</v>
      </c>
      <c r="P2685" s="4" t="b">
        <v>0</v>
      </c>
      <c r="Q2685" s="4" t="s">
        <v>8284</v>
      </c>
      <c r="R2685" s="17">
        <f>E2685/D2685*100</f>
        <v>0.24</v>
      </c>
      <c r="S2685">
        <f>AVERAGEIF(O:O,O2685,E:E)</f>
        <v>191.76785714285714</v>
      </c>
      <c r="T2685" t="str">
        <f t="shared" si="208"/>
        <v>food</v>
      </c>
      <c r="U2685" t="str">
        <f t="shared" si="209"/>
        <v>food trucks</v>
      </c>
    </row>
    <row r="2686" spans="1:21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b">
        <f t="shared" si="205"/>
        <v>0</v>
      </c>
      <c r="G2686" s="4" t="s">
        <v>8221</v>
      </c>
      <c r="H2686" s="4" t="s">
        <v>8224</v>
      </c>
      <c r="I2686" s="4" t="s">
        <v>8246</v>
      </c>
      <c r="J2686" s="4">
        <v>1407621425</v>
      </c>
      <c r="K2686" s="13">
        <f t="shared" si="206"/>
        <v>41860.747974537036</v>
      </c>
      <c r="L2686" s="4">
        <v>1404165425</v>
      </c>
      <c r="M2686" s="13">
        <f t="shared" si="207"/>
        <v>41820.747974537036</v>
      </c>
      <c r="N2686" s="4" t="b">
        <v>0</v>
      </c>
      <c r="O2686" s="4">
        <v>4</v>
      </c>
      <c r="P2686" s="4" t="b">
        <v>0</v>
      </c>
      <c r="Q2686" s="4" t="s">
        <v>8284</v>
      </c>
      <c r="R2686" s="17">
        <f>E2686/D2686*100</f>
        <v>1.1428571428571428</v>
      </c>
      <c r="S2686">
        <f>AVERAGEIF(O:O,O2686,E:E)</f>
        <v>227.77278688524589</v>
      </c>
      <c r="T2686" t="str">
        <f t="shared" si="208"/>
        <v>food</v>
      </c>
      <c r="U2686" t="str">
        <f t="shared" si="209"/>
        <v>food trucks</v>
      </c>
    </row>
    <row r="2687" spans="1:21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b">
        <f t="shared" si="205"/>
        <v>0</v>
      </c>
      <c r="G2687" s="4" t="s">
        <v>8221</v>
      </c>
      <c r="H2687" s="4" t="s">
        <v>8224</v>
      </c>
      <c r="I2687" s="4" t="s">
        <v>8246</v>
      </c>
      <c r="J2687" s="4">
        <v>1430149330</v>
      </c>
      <c r="K2687" s="13">
        <f t="shared" si="206"/>
        <v>42121.487615740749</v>
      </c>
      <c r="L2687" s="4">
        <v>1424968930</v>
      </c>
      <c r="M2687" s="13">
        <f t="shared" si="207"/>
        <v>42061.529282407406</v>
      </c>
      <c r="N2687" s="4" t="b">
        <v>0</v>
      </c>
      <c r="O2687" s="4">
        <v>1</v>
      </c>
      <c r="P2687" s="4" t="b">
        <v>0</v>
      </c>
      <c r="Q2687" s="4" t="s">
        <v>8284</v>
      </c>
      <c r="R2687" s="17">
        <f>E2687/D2687*100</f>
        <v>0.02</v>
      </c>
      <c r="S2687">
        <f>AVERAGEIF(O:O,O2687,E:E)</f>
        <v>50.223295454545458</v>
      </c>
      <c r="T2687" t="str">
        <f t="shared" si="208"/>
        <v>food</v>
      </c>
      <c r="U2687" t="str">
        <f t="shared" si="209"/>
        <v>food trucks</v>
      </c>
    </row>
    <row r="2688" spans="1:21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b">
        <f t="shared" si="205"/>
        <v>0</v>
      </c>
      <c r="G2688" s="4" t="s">
        <v>8221</v>
      </c>
      <c r="H2688" s="4" t="s">
        <v>8224</v>
      </c>
      <c r="I2688" s="4" t="s">
        <v>8246</v>
      </c>
      <c r="J2688" s="4">
        <v>1412119423</v>
      </c>
      <c r="K2688" s="13">
        <f t="shared" si="206"/>
        <v>41912.808136574073</v>
      </c>
      <c r="L2688" s="4">
        <v>1410391423</v>
      </c>
      <c r="M2688" s="13">
        <f t="shared" si="207"/>
        <v>41892.808136574073</v>
      </c>
      <c r="N2688" s="4" t="b">
        <v>0</v>
      </c>
      <c r="O2688" s="4">
        <v>0</v>
      </c>
      <c r="P2688" s="4" t="b">
        <v>0</v>
      </c>
      <c r="Q2688" s="4" t="s">
        <v>8284</v>
      </c>
      <c r="R2688" s="17">
        <f>E2688/D2688*100</f>
        <v>0</v>
      </c>
      <c r="S2688">
        <f>AVERAGEIF(O:O,O2688,E:E)</f>
        <v>0</v>
      </c>
      <c r="T2688" t="str">
        <f t="shared" si="208"/>
        <v>food</v>
      </c>
      <c r="U2688" t="str">
        <f t="shared" si="209"/>
        <v>food trucks</v>
      </c>
    </row>
    <row r="2689" spans="1:21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b">
        <f t="shared" si="205"/>
        <v>0</v>
      </c>
      <c r="G2689" s="4" t="s">
        <v>8221</v>
      </c>
      <c r="H2689" s="4" t="s">
        <v>8224</v>
      </c>
      <c r="I2689" s="4" t="s">
        <v>8246</v>
      </c>
      <c r="J2689" s="4">
        <v>1435591318</v>
      </c>
      <c r="K2689" s="13">
        <f t="shared" si="206"/>
        <v>42184.473587962966</v>
      </c>
      <c r="L2689" s="4">
        <v>1432999318</v>
      </c>
      <c r="M2689" s="13">
        <f t="shared" si="207"/>
        <v>42154.473587962966</v>
      </c>
      <c r="N2689" s="4" t="b">
        <v>0</v>
      </c>
      <c r="O2689" s="4">
        <v>0</v>
      </c>
      <c r="P2689" s="4" t="b">
        <v>0</v>
      </c>
      <c r="Q2689" s="4" t="s">
        <v>8284</v>
      </c>
      <c r="R2689" s="17">
        <f>E2689/D2689*100</f>
        <v>0</v>
      </c>
      <c r="S2689">
        <f>AVERAGEIF(O:O,O2689,E:E)</f>
        <v>0</v>
      </c>
      <c r="T2689" t="str">
        <f t="shared" si="208"/>
        <v>food</v>
      </c>
      <c r="U2689" t="str">
        <f t="shared" si="209"/>
        <v>food trucks</v>
      </c>
    </row>
    <row r="2690" spans="1:21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b">
        <f t="shared" si="205"/>
        <v>0</v>
      </c>
      <c r="G2690" s="4" t="s">
        <v>8221</v>
      </c>
      <c r="H2690" s="4" t="s">
        <v>8224</v>
      </c>
      <c r="I2690" s="4" t="s">
        <v>8246</v>
      </c>
      <c r="J2690" s="4">
        <v>1424746800</v>
      </c>
      <c r="K2690" s="13">
        <f t="shared" si="206"/>
        <v>42058.958333333336</v>
      </c>
      <c r="L2690" s="4">
        <v>1422067870</v>
      </c>
      <c r="M2690" s="13">
        <f t="shared" si="207"/>
        <v>42027.952199074083</v>
      </c>
      <c r="N2690" s="4" t="b">
        <v>0</v>
      </c>
      <c r="O2690" s="4">
        <v>14</v>
      </c>
      <c r="P2690" s="4" t="b">
        <v>0</v>
      </c>
      <c r="Q2690" s="4" t="s">
        <v>8284</v>
      </c>
      <c r="R2690" s="17">
        <f>E2690/D2690*100</f>
        <v>0.14799999999999999</v>
      </c>
      <c r="S2690">
        <f>AVERAGEIF(O:O,O2690,E:E)</f>
        <v>1006.2454545454545</v>
      </c>
      <c r="T2690" t="str">
        <f t="shared" si="208"/>
        <v>food</v>
      </c>
      <c r="U2690" t="str">
        <f t="shared" si="209"/>
        <v>food trucks</v>
      </c>
    </row>
    <row r="2691" spans="1:21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b">
        <f t="shared" ref="F2691:F2754" si="210">IF(E2691&gt;=D2691,"successful")</f>
        <v>0</v>
      </c>
      <c r="G2691" s="4" t="s">
        <v>8221</v>
      </c>
      <c r="H2691" s="4" t="s">
        <v>8224</v>
      </c>
      <c r="I2691" s="4" t="s">
        <v>8246</v>
      </c>
      <c r="J2691" s="4">
        <v>1469919890</v>
      </c>
      <c r="K2691" s="13">
        <f t="shared" ref="K2691:K2754" si="211">(J2691/60)/60/24+DATE(1970,1,1)+(-4/24)</f>
        <v>42581.795023148145</v>
      </c>
      <c r="L2691" s="4">
        <v>1467327890</v>
      </c>
      <c r="M2691" s="13">
        <f t="shared" ref="M2691:M2754" si="212">(L2691/60)/60/24+DATE(1970,1,1)+(-4/24)</f>
        <v>42551.795023148145</v>
      </c>
      <c r="N2691" s="4" t="b">
        <v>0</v>
      </c>
      <c r="O2691" s="4">
        <v>1</v>
      </c>
      <c r="P2691" s="4" t="b">
        <v>0</v>
      </c>
      <c r="Q2691" s="4" t="s">
        <v>8284</v>
      </c>
      <c r="R2691" s="17">
        <f>E2691/D2691*100</f>
        <v>2.8571428571428571E-3</v>
      </c>
      <c r="S2691">
        <f>AVERAGEIF(O:O,O2691,E:E)</f>
        <v>50.223295454545458</v>
      </c>
      <c r="T2691" t="str">
        <f t="shared" ref="T2691:T2754" si="213">LEFT(Q2691,FIND("/",Q2691)-1)</f>
        <v>food</v>
      </c>
      <c r="U2691" t="str">
        <f t="shared" ref="U2691:U2754" si="214">RIGHT(Q2691,LEN(Q2691)-FIND("/",Q2691))</f>
        <v>food trucks</v>
      </c>
    </row>
    <row r="2692" spans="1:21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b">
        <f t="shared" si="210"/>
        <v>0</v>
      </c>
      <c r="G2692" s="4" t="s">
        <v>8221</v>
      </c>
      <c r="H2692" s="4" t="s">
        <v>8224</v>
      </c>
      <c r="I2692" s="4" t="s">
        <v>8246</v>
      </c>
      <c r="J2692" s="4">
        <v>1433298676</v>
      </c>
      <c r="K2692" s="13">
        <f t="shared" si="211"/>
        <v>42157.938379629632</v>
      </c>
      <c r="L2692" s="4">
        <v>1429410676</v>
      </c>
      <c r="M2692" s="13">
        <f t="shared" si="212"/>
        <v>42112.938379629632</v>
      </c>
      <c r="N2692" s="4" t="b">
        <v>0</v>
      </c>
      <c r="O2692" s="4">
        <v>118</v>
      </c>
      <c r="P2692" s="4" t="b">
        <v>0</v>
      </c>
      <c r="Q2692" s="4" t="s">
        <v>8284</v>
      </c>
      <c r="R2692" s="17">
        <f>E2692/D2692*100</f>
        <v>10.7325</v>
      </c>
      <c r="S2692">
        <f>AVERAGEIF(O:O,O2692,E:E)</f>
        <v>9744.0974999999999</v>
      </c>
      <c r="T2692" t="str">
        <f t="shared" si="213"/>
        <v>food</v>
      </c>
      <c r="U2692" t="str">
        <f t="shared" si="214"/>
        <v>food trucks</v>
      </c>
    </row>
    <row r="2693" spans="1:21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b">
        <f t="shared" si="210"/>
        <v>0</v>
      </c>
      <c r="G2693" s="4" t="s">
        <v>8221</v>
      </c>
      <c r="H2693" s="4" t="s">
        <v>8229</v>
      </c>
      <c r="I2693" s="4" t="s">
        <v>8251</v>
      </c>
      <c r="J2693" s="4">
        <v>1431278557</v>
      </c>
      <c r="K2693" s="13">
        <f t="shared" si="211"/>
        <v>42134.557372685187</v>
      </c>
      <c r="L2693" s="4">
        <v>1427390557</v>
      </c>
      <c r="M2693" s="13">
        <f t="shared" si="212"/>
        <v>42089.557372685187</v>
      </c>
      <c r="N2693" s="4" t="b">
        <v>0</v>
      </c>
      <c r="O2693" s="4">
        <v>2</v>
      </c>
      <c r="P2693" s="4" t="b">
        <v>0</v>
      </c>
      <c r="Q2693" s="4" t="s">
        <v>8284</v>
      </c>
      <c r="R2693" s="17">
        <f>E2693/D2693*100</f>
        <v>5.3846153846153842E-2</v>
      </c>
      <c r="S2693">
        <f>AVERAGEIF(O:O,O2693,E:E)</f>
        <v>91.389593023255813</v>
      </c>
      <c r="T2693" t="str">
        <f t="shared" si="213"/>
        <v>food</v>
      </c>
      <c r="U2693" t="str">
        <f t="shared" si="214"/>
        <v>food trucks</v>
      </c>
    </row>
    <row r="2694" spans="1:21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b">
        <f t="shared" si="210"/>
        <v>0</v>
      </c>
      <c r="G2694" s="4" t="s">
        <v>8221</v>
      </c>
      <c r="H2694" s="4" t="s">
        <v>8224</v>
      </c>
      <c r="I2694" s="4" t="s">
        <v>8246</v>
      </c>
      <c r="J2694" s="4">
        <v>1427266860</v>
      </c>
      <c r="K2694" s="13">
        <f t="shared" si="211"/>
        <v>42088.125694444447</v>
      </c>
      <c r="L2694" s="4">
        <v>1424678460</v>
      </c>
      <c r="M2694" s="13">
        <f t="shared" si="212"/>
        <v>42058.167361111111</v>
      </c>
      <c r="N2694" s="4" t="b">
        <v>0</v>
      </c>
      <c r="O2694" s="4">
        <v>1</v>
      </c>
      <c r="P2694" s="4" t="b">
        <v>0</v>
      </c>
      <c r="Q2694" s="4" t="s">
        <v>8284</v>
      </c>
      <c r="R2694" s="17">
        <f>E2694/D2694*100</f>
        <v>0.7142857142857143</v>
      </c>
      <c r="S2694">
        <f>AVERAGEIF(O:O,O2694,E:E)</f>
        <v>50.223295454545458</v>
      </c>
      <c r="T2694" t="str">
        <f t="shared" si="213"/>
        <v>food</v>
      </c>
      <c r="U2694" t="str">
        <f t="shared" si="214"/>
        <v>food trucks</v>
      </c>
    </row>
    <row r="2695" spans="1:21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b">
        <f t="shared" si="210"/>
        <v>0</v>
      </c>
      <c r="G2695" s="4" t="s">
        <v>8221</v>
      </c>
      <c r="H2695" s="4" t="s">
        <v>8224</v>
      </c>
      <c r="I2695" s="4" t="s">
        <v>8246</v>
      </c>
      <c r="J2695" s="4">
        <v>1407899966</v>
      </c>
      <c r="K2695" s="13">
        <f t="shared" si="211"/>
        <v>41863.971828703703</v>
      </c>
      <c r="L2695" s="4">
        <v>1405307966</v>
      </c>
      <c r="M2695" s="13">
        <f t="shared" si="212"/>
        <v>41833.971828703703</v>
      </c>
      <c r="N2695" s="4" t="b">
        <v>0</v>
      </c>
      <c r="O2695" s="4">
        <v>3</v>
      </c>
      <c r="P2695" s="4" t="b">
        <v>0</v>
      </c>
      <c r="Q2695" s="4" t="s">
        <v>8284</v>
      </c>
      <c r="R2695" s="17">
        <f>E2695/D2695*100</f>
        <v>0.8</v>
      </c>
      <c r="S2695">
        <f>AVERAGEIF(O:O,O2695,E:E)</f>
        <v>191.76785714285714</v>
      </c>
      <c r="T2695" t="str">
        <f t="shared" si="213"/>
        <v>food</v>
      </c>
      <c r="U2695" t="str">
        <f t="shared" si="214"/>
        <v>food trucks</v>
      </c>
    </row>
    <row r="2696" spans="1:21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b">
        <f t="shared" si="210"/>
        <v>0</v>
      </c>
      <c r="G2696" s="4" t="s">
        <v>8221</v>
      </c>
      <c r="H2696" s="4" t="s">
        <v>8224</v>
      </c>
      <c r="I2696" s="4" t="s">
        <v>8246</v>
      </c>
      <c r="J2696" s="4">
        <v>1411701739</v>
      </c>
      <c r="K2696" s="13">
        <f t="shared" si="211"/>
        <v>41907.97383101852</v>
      </c>
      <c r="L2696" s="4">
        <v>1409109739</v>
      </c>
      <c r="M2696" s="13">
        <f t="shared" si="212"/>
        <v>41877.97383101852</v>
      </c>
      <c r="N2696" s="4" t="b">
        <v>0</v>
      </c>
      <c r="O2696" s="4">
        <v>1</v>
      </c>
      <c r="P2696" s="4" t="b">
        <v>0</v>
      </c>
      <c r="Q2696" s="4" t="s">
        <v>8284</v>
      </c>
      <c r="R2696" s="17">
        <f>E2696/D2696*100</f>
        <v>3.3333333333333335E-3</v>
      </c>
      <c r="S2696">
        <f>AVERAGEIF(O:O,O2696,E:E)</f>
        <v>50.223295454545458</v>
      </c>
      <c r="T2696" t="str">
        <f t="shared" si="213"/>
        <v>food</v>
      </c>
      <c r="U2696" t="str">
        <f t="shared" si="214"/>
        <v>food trucks</v>
      </c>
    </row>
    <row r="2697" spans="1:21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b">
        <f t="shared" si="210"/>
        <v>0</v>
      </c>
      <c r="G2697" s="4" t="s">
        <v>8221</v>
      </c>
      <c r="H2697" s="4" t="s">
        <v>8224</v>
      </c>
      <c r="I2697" s="4" t="s">
        <v>8246</v>
      </c>
      <c r="J2697" s="4">
        <v>1428981718</v>
      </c>
      <c r="K2697" s="13">
        <f t="shared" si="211"/>
        <v>42107.973587962966</v>
      </c>
      <c r="L2697" s="4">
        <v>1423801318</v>
      </c>
      <c r="M2697" s="13">
        <f t="shared" si="212"/>
        <v>42048.01525462963</v>
      </c>
      <c r="N2697" s="4" t="b">
        <v>0</v>
      </c>
      <c r="O2697" s="4">
        <v>3</v>
      </c>
      <c r="P2697" s="4" t="b">
        <v>0</v>
      </c>
      <c r="Q2697" s="4" t="s">
        <v>8284</v>
      </c>
      <c r="R2697" s="17">
        <f>E2697/D2697*100</f>
        <v>0.47333333333333333</v>
      </c>
      <c r="S2697">
        <f>AVERAGEIF(O:O,O2697,E:E)</f>
        <v>191.76785714285714</v>
      </c>
      <c r="T2697" t="str">
        <f t="shared" si="213"/>
        <v>food</v>
      </c>
      <c r="U2697" t="str">
        <f t="shared" si="214"/>
        <v>food trucks</v>
      </c>
    </row>
    <row r="2698" spans="1:21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b">
        <f t="shared" si="210"/>
        <v>0</v>
      </c>
      <c r="G2698" s="4" t="s">
        <v>8221</v>
      </c>
      <c r="H2698" s="4" t="s">
        <v>8224</v>
      </c>
      <c r="I2698" s="4" t="s">
        <v>8246</v>
      </c>
      <c r="J2698" s="4">
        <v>1419538560</v>
      </c>
      <c r="K2698" s="13">
        <f t="shared" si="211"/>
        <v>41998.677777777782</v>
      </c>
      <c r="L2698" s="4">
        <v>1416600960</v>
      </c>
      <c r="M2698" s="13">
        <f t="shared" si="212"/>
        <v>41964.677777777782</v>
      </c>
      <c r="N2698" s="4" t="b">
        <v>0</v>
      </c>
      <c r="O2698" s="4">
        <v>38</v>
      </c>
      <c r="P2698" s="4" t="b">
        <v>0</v>
      </c>
      <c r="Q2698" s="4" t="s">
        <v>8284</v>
      </c>
      <c r="R2698" s="17">
        <f>E2698/D2698*100</f>
        <v>5.65</v>
      </c>
      <c r="S2698">
        <f>AVERAGEIF(O:O,O2698,E:E)</f>
        <v>2935.7157894736843</v>
      </c>
      <c r="T2698" t="str">
        <f t="shared" si="213"/>
        <v>food</v>
      </c>
      <c r="U2698" t="str">
        <f t="shared" si="214"/>
        <v>food trucks</v>
      </c>
    </row>
    <row r="2699" spans="1:21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b">
        <f t="shared" si="210"/>
        <v>0</v>
      </c>
      <c r="G2699" s="4" t="s">
        <v>8221</v>
      </c>
      <c r="H2699" s="4" t="s">
        <v>8224</v>
      </c>
      <c r="I2699" s="4" t="s">
        <v>8246</v>
      </c>
      <c r="J2699" s="4">
        <v>1438552800</v>
      </c>
      <c r="K2699" s="13">
        <f t="shared" si="211"/>
        <v>42218.750000000007</v>
      </c>
      <c r="L2699" s="4">
        <v>1435876423</v>
      </c>
      <c r="M2699" s="13">
        <f t="shared" si="212"/>
        <v>42187.773414351854</v>
      </c>
      <c r="N2699" s="4" t="b">
        <v>0</v>
      </c>
      <c r="O2699" s="4">
        <v>52</v>
      </c>
      <c r="P2699" s="4" t="b">
        <v>0</v>
      </c>
      <c r="Q2699" s="4" t="s">
        <v>8284</v>
      </c>
      <c r="R2699" s="17">
        <f>E2699/D2699*100</f>
        <v>26.35217391304348</v>
      </c>
      <c r="S2699">
        <f>AVERAGEIF(O:O,O2699,E:E)</f>
        <v>4562.0091666666667</v>
      </c>
      <c r="T2699" t="str">
        <f t="shared" si="213"/>
        <v>food</v>
      </c>
      <c r="U2699" t="str">
        <f t="shared" si="214"/>
        <v>food trucks</v>
      </c>
    </row>
    <row r="2700" spans="1:21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b">
        <f t="shared" si="210"/>
        <v>0</v>
      </c>
      <c r="G2700" s="4" t="s">
        <v>8221</v>
      </c>
      <c r="H2700" s="4" t="s">
        <v>8224</v>
      </c>
      <c r="I2700" s="4" t="s">
        <v>8246</v>
      </c>
      <c r="J2700" s="4">
        <v>1403904808</v>
      </c>
      <c r="K2700" s="13">
        <f t="shared" si="211"/>
        <v>41817.731574074074</v>
      </c>
      <c r="L2700" s="4">
        <v>1401312808</v>
      </c>
      <c r="M2700" s="13">
        <f t="shared" si="212"/>
        <v>41787.731574074074</v>
      </c>
      <c r="N2700" s="4" t="b">
        <v>0</v>
      </c>
      <c r="O2700" s="4">
        <v>2</v>
      </c>
      <c r="P2700" s="4" t="b">
        <v>0</v>
      </c>
      <c r="Q2700" s="4" t="s">
        <v>8284</v>
      </c>
      <c r="R2700" s="17">
        <f>E2700/D2700*100</f>
        <v>0.325125</v>
      </c>
      <c r="S2700">
        <f>AVERAGEIF(O:O,O2700,E:E)</f>
        <v>91.389593023255813</v>
      </c>
      <c r="T2700" t="str">
        <f t="shared" si="213"/>
        <v>food</v>
      </c>
      <c r="U2700" t="str">
        <f t="shared" si="214"/>
        <v>food trucks</v>
      </c>
    </row>
    <row r="2701" spans="1:21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b">
        <f t="shared" si="210"/>
        <v>0</v>
      </c>
      <c r="G2701" s="4" t="s">
        <v>8221</v>
      </c>
      <c r="H2701" s="4" t="s">
        <v>8229</v>
      </c>
      <c r="I2701" s="4" t="s">
        <v>8251</v>
      </c>
      <c r="J2701" s="4">
        <v>1407533463</v>
      </c>
      <c r="K2701" s="13">
        <f t="shared" si="211"/>
        <v>41859.729895833334</v>
      </c>
      <c r="L2701" s="4">
        <v>1404941463</v>
      </c>
      <c r="M2701" s="13">
        <f t="shared" si="212"/>
        <v>41829.729895833334</v>
      </c>
      <c r="N2701" s="4" t="b">
        <v>0</v>
      </c>
      <c r="O2701" s="4">
        <v>0</v>
      </c>
      <c r="P2701" s="4" t="b">
        <v>0</v>
      </c>
      <c r="Q2701" s="4" t="s">
        <v>8284</v>
      </c>
      <c r="R2701" s="17">
        <f>E2701/D2701*100</f>
        <v>0</v>
      </c>
      <c r="S2701">
        <f>AVERAGEIF(O:O,O2701,E:E)</f>
        <v>0</v>
      </c>
      <c r="T2701" t="str">
        <f t="shared" si="213"/>
        <v>food</v>
      </c>
      <c r="U2701" t="str">
        <f t="shared" si="214"/>
        <v>food trucks</v>
      </c>
    </row>
    <row r="2702" spans="1:21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b">
        <f t="shared" si="210"/>
        <v>0</v>
      </c>
      <c r="G2702" s="4" t="s">
        <v>8221</v>
      </c>
      <c r="H2702" s="4" t="s">
        <v>8224</v>
      </c>
      <c r="I2702" s="4" t="s">
        <v>8246</v>
      </c>
      <c r="J2702" s="4">
        <v>1411073972</v>
      </c>
      <c r="K2702" s="13">
        <f t="shared" si="211"/>
        <v>41900.708009259266</v>
      </c>
      <c r="L2702" s="4">
        <v>1408481972</v>
      </c>
      <c r="M2702" s="13">
        <f t="shared" si="212"/>
        <v>41870.708009259266</v>
      </c>
      <c r="N2702" s="4" t="b">
        <v>0</v>
      </c>
      <c r="O2702" s="4">
        <v>4</v>
      </c>
      <c r="P2702" s="4" t="b">
        <v>0</v>
      </c>
      <c r="Q2702" s="4" t="s">
        <v>8284</v>
      </c>
      <c r="R2702" s="17">
        <f>E2702/D2702*100</f>
        <v>0.7000700070007001</v>
      </c>
      <c r="S2702">
        <f>AVERAGEIF(O:O,O2702,E:E)</f>
        <v>227.77278688524589</v>
      </c>
      <c r="T2702" t="str">
        <f t="shared" si="213"/>
        <v>food</v>
      </c>
      <c r="U2702" t="str">
        <f t="shared" si="214"/>
        <v>food trucks</v>
      </c>
    </row>
    <row r="2703" spans="1:21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b">
        <f t="shared" si="210"/>
        <v>0</v>
      </c>
      <c r="G2703" s="4" t="s">
        <v>8222</v>
      </c>
      <c r="H2703" s="4" t="s">
        <v>8241</v>
      </c>
      <c r="I2703" s="4" t="s">
        <v>8249</v>
      </c>
      <c r="J2703" s="4">
        <v>1491586534</v>
      </c>
      <c r="K2703" s="13">
        <f t="shared" si="211"/>
        <v>42832.566365740742</v>
      </c>
      <c r="L2703" s="4">
        <v>1488911734</v>
      </c>
      <c r="M2703" s="13">
        <f t="shared" si="212"/>
        <v>42801.608032407406</v>
      </c>
      <c r="N2703" s="4" t="b">
        <v>0</v>
      </c>
      <c r="O2703" s="4">
        <v>46</v>
      </c>
      <c r="P2703" s="4" t="b">
        <v>0</v>
      </c>
      <c r="Q2703" s="4" t="s">
        <v>8303</v>
      </c>
      <c r="R2703" s="17">
        <f>E2703/D2703*100</f>
        <v>46.176470588235297</v>
      </c>
      <c r="S2703">
        <f>AVERAGEIF(O:O,O2703,E:E)</f>
        <v>4256.6611999999996</v>
      </c>
      <c r="T2703" t="str">
        <f t="shared" si="213"/>
        <v>theater</v>
      </c>
      <c r="U2703" t="str">
        <f t="shared" si="214"/>
        <v>spaces</v>
      </c>
    </row>
    <row r="2704" spans="1:21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b">
        <f t="shared" si="210"/>
        <v>0</v>
      </c>
      <c r="G2704" s="4" t="s">
        <v>8222</v>
      </c>
      <c r="H2704" s="4" t="s">
        <v>8224</v>
      </c>
      <c r="I2704" s="4" t="s">
        <v>8246</v>
      </c>
      <c r="J2704" s="4">
        <v>1491416077</v>
      </c>
      <c r="K2704" s="13">
        <f t="shared" si="211"/>
        <v>42830.5934837963</v>
      </c>
      <c r="L2704" s="4">
        <v>1488827677</v>
      </c>
      <c r="M2704" s="13">
        <f t="shared" si="212"/>
        <v>42800.635150462964</v>
      </c>
      <c r="N2704" s="4" t="b">
        <v>1</v>
      </c>
      <c r="O2704" s="4">
        <v>26</v>
      </c>
      <c r="P2704" s="4" t="b">
        <v>0</v>
      </c>
      <c r="Q2704" s="4" t="s">
        <v>8303</v>
      </c>
      <c r="R2704" s="17">
        <f>E2704/D2704*100</f>
        <v>34.410000000000004</v>
      </c>
      <c r="S2704">
        <f>AVERAGEIF(O:O,O2704,E:E)</f>
        <v>2505.9714285714285</v>
      </c>
      <c r="T2704" t="str">
        <f t="shared" si="213"/>
        <v>theater</v>
      </c>
      <c r="U2704" t="str">
        <f t="shared" si="214"/>
        <v>spaces</v>
      </c>
    </row>
    <row r="2705" spans="1:21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tr">
        <f t="shared" si="210"/>
        <v>successful</v>
      </c>
      <c r="G2705" s="4" t="s">
        <v>8222</v>
      </c>
      <c r="H2705" s="4" t="s">
        <v>8238</v>
      </c>
      <c r="I2705" s="4" t="s">
        <v>8256</v>
      </c>
      <c r="J2705" s="4">
        <v>1490196830</v>
      </c>
      <c r="K2705" s="13">
        <f t="shared" si="211"/>
        <v>42816.481828703705</v>
      </c>
      <c r="L2705" s="4">
        <v>1485016430</v>
      </c>
      <c r="M2705" s="13">
        <f t="shared" si="212"/>
        <v>42756.523495370369</v>
      </c>
      <c r="N2705" s="4" t="b">
        <v>0</v>
      </c>
      <c r="O2705" s="4">
        <v>45</v>
      </c>
      <c r="P2705" s="4" t="b">
        <v>0</v>
      </c>
      <c r="Q2705" s="4" t="s">
        <v>8303</v>
      </c>
      <c r="R2705" s="17">
        <f>E2705/D2705*100</f>
        <v>103.75000000000001</v>
      </c>
      <c r="S2705">
        <f>AVERAGEIF(O:O,O2705,E:E)</f>
        <v>5035.5005000000001</v>
      </c>
      <c r="T2705" t="str">
        <f t="shared" si="213"/>
        <v>theater</v>
      </c>
      <c r="U2705" t="str">
        <f t="shared" si="214"/>
        <v>spaces</v>
      </c>
    </row>
    <row r="2706" spans="1:21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b">
        <f t="shared" si="210"/>
        <v>0</v>
      </c>
      <c r="G2706" s="4" t="s">
        <v>8222</v>
      </c>
      <c r="H2706" s="4" t="s">
        <v>8224</v>
      </c>
      <c r="I2706" s="4" t="s">
        <v>8246</v>
      </c>
      <c r="J2706" s="4">
        <v>1491421314</v>
      </c>
      <c r="K2706" s="13">
        <f t="shared" si="211"/>
        <v>42830.654097222221</v>
      </c>
      <c r="L2706" s="4">
        <v>1487709714</v>
      </c>
      <c r="M2706" s="13">
        <f t="shared" si="212"/>
        <v>42787.695763888893</v>
      </c>
      <c r="N2706" s="4" t="b">
        <v>0</v>
      </c>
      <c r="O2706" s="4">
        <v>7</v>
      </c>
      <c r="P2706" s="4" t="b">
        <v>0</v>
      </c>
      <c r="Q2706" s="4" t="s">
        <v>8303</v>
      </c>
      <c r="R2706" s="17">
        <f>E2706/D2706*100</f>
        <v>6.0263157894736841</v>
      </c>
      <c r="S2706">
        <f>AVERAGEIF(O:O,O2706,E:E)</f>
        <v>705.95522388059703</v>
      </c>
      <c r="T2706" t="str">
        <f t="shared" si="213"/>
        <v>theater</v>
      </c>
      <c r="U2706" t="str">
        <f t="shared" si="214"/>
        <v>spaces</v>
      </c>
    </row>
    <row r="2707" spans="1:21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b">
        <f t="shared" si="210"/>
        <v>0</v>
      </c>
      <c r="G2707" s="4" t="s">
        <v>8222</v>
      </c>
      <c r="H2707" s="4" t="s">
        <v>8224</v>
      </c>
      <c r="I2707" s="4" t="s">
        <v>8246</v>
      </c>
      <c r="J2707" s="4">
        <v>1490389158</v>
      </c>
      <c r="K2707" s="13">
        <f t="shared" si="211"/>
        <v>42818.707847222227</v>
      </c>
      <c r="L2707" s="4">
        <v>1486504758</v>
      </c>
      <c r="M2707" s="13">
        <f t="shared" si="212"/>
        <v>42773.749513888892</v>
      </c>
      <c r="N2707" s="4" t="b">
        <v>0</v>
      </c>
      <c r="O2707" s="4">
        <v>8</v>
      </c>
      <c r="P2707" s="4" t="b">
        <v>0</v>
      </c>
      <c r="Q2707" s="4" t="s">
        <v>8303</v>
      </c>
      <c r="R2707" s="17">
        <f>E2707/D2707*100</f>
        <v>10.539393939393939</v>
      </c>
      <c r="S2707">
        <f>AVERAGEIF(O:O,O2707,E:E)</f>
        <v>570.671875</v>
      </c>
      <c r="T2707" t="str">
        <f t="shared" si="213"/>
        <v>theater</v>
      </c>
      <c r="U2707" t="str">
        <f t="shared" si="214"/>
        <v>spaces</v>
      </c>
    </row>
    <row r="2708" spans="1:21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tr">
        <f t="shared" si="210"/>
        <v>successful</v>
      </c>
      <c r="G2708" s="4" t="s">
        <v>8219</v>
      </c>
      <c r="H2708" s="4" t="s">
        <v>8224</v>
      </c>
      <c r="I2708" s="4" t="s">
        <v>8246</v>
      </c>
      <c r="J2708" s="4">
        <v>1413442740</v>
      </c>
      <c r="K2708" s="13">
        <f t="shared" si="211"/>
        <v>41928.124305555561</v>
      </c>
      <c r="L2708" s="4">
        <v>1410937483</v>
      </c>
      <c r="M2708" s="13">
        <f t="shared" si="212"/>
        <v>41899.128275462965</v>
      </c>
      <c r="N2708" s="4" t="b">
        <v>1</v>
      </c>
      <c r="O2708" s="4">
        <v>263</v>
      </c>
      <c r="P2708" s="4" t="b">
        <v>1</v>
      </c>
      <c r="Q2708" s="4" t="s">
        <v>8303</v>
      </c>
      <c r="R2708" s="17">
        <f>E2708/D2708*100</f>
        <v>112.29714285714284</v>
      </c>
      <c r="S2708">
        <f>AVERAGEIF(O:O,O2708,E:E)</f>
        <v>37071.268000000004</v>
      </c>
      <c r="T2708" t="str">
        <f t="shared" si="213"/>
        <v>theater</v>
      </c>
      <c r="U2708" t="str">
        <f t="shared" si="214"/>
        <v>spaces</v>
      </c>
    </row>
    <row r="2709" spans="1:21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tr">
        <f t="shared" si="210"/>
        <v>successful</v>
      </c>
      <c r="G2709" s="4" t="s">
        <v>8219</v>
      </c>
      <c r="H2709" s="4" t="s">
        <v>8224</v>
      </c>
      <c r="I2709" s="4" t="s">
        <v>8246</v>
      </c>
      <c r="J2709" s="4">
        <v>1369637940</v>
      </c>
      <c r="K2709" s="13">
        <f t="shared" si="211"/>
        <v>41421.124305555561</v>
      </c>
      <c r="L2709" s="4">
        <v>1367088443</v>
      </c>
      <c r="M2709" s="13">
        <f t="shared" si="212"/>
        <v>41391.61623842593</v>
      </c>
      <c r="N2709" s="4" t="b">
        <v>1</v>
      </c>
      <c r="O2709" s="4">
        <v>394</v>
      </c>
      <c r="P2709" s="4" t="b">
        <v>1</v>
      </c>
      <c r="Q2709" s="4" t="s">
        <v>8303</v>
      </c>
      <c r="R2709" s="17">
        <f>E2709/D2709*100</f>
        <v>350.84462500000001</v>
      </c>
      <c r="S2709">
        <f>AVERAGEIF(O:O,O2709,E:E)</f>
        <v>28067.57</v>
      </c>
      <c r="T2709" t="str">
        <f t="shared" si="213"/>
        <v>theater</v>
      </c>
      <c r="U2709" t="str">
        <f t="shared" si="214"/>
        <v>spaces</v>
      </c>
    </row>
    <row r="2710" spans="1:21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tr">
        <f t="shared" si="210"/>
        <v>successful</v>
      </c>
      <c r="G2710" s="4" t="s">
        <v>8219</v>
      </c>
      <c r="H2710" s="4" t="s">
        <v>8225</v>
      </c>
      <c r="I2710" s="4" t="s">
        <v>8247</v>
      </c>
      <c r="J2710" s="4">
        <v>1469119526</v>
      </c>
      <c r="K2710" s="13">
        <f t="shared" si="211"/>
        <v>42572.531550925931</v>
      </c>
      <c r="L2710" s="4">
        <v>1463935526</v>
      </c>
      <c r="M2710" s="13">
        <f t="shared" si="212"/>
        <v>42512.531550925931</v>
      </c>
      <c r="N2710" s="4" t="b">
        <v>1</v>
      </c>
      <c r="O2710" s="4">
        <v>1049</v>
      </c>
      <c r="P2710" s="4" t="b">
        <v>1</v>
      </c>
      <c r="Q2710" s="4" t="s">
        <v>8303</v>
      </c>
      <c r="R2710" s="17">
        <f>E2710/D2710*100</f>
        <v>233.21535</v>
      </c>
      <c r="S2710">
        <f>AVERAGEIF(O:O,O2710,E:E)</f>
        <v>46643.07</v>
      </c>
      <c r="T2710" t="str">
        <f t="shared" si="213"/>
        <v>theater</v>
      </c>
      <c r="U2710" t="str">
        <f t="shared" si="214"/>
        <v>spaces</v>
      </c>
    </row>
    <row r="2711" spans="1:21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tr">
        <f t="shared" si="210"/>
        <v>successful</v>
      </c>
      <c r="G2711" s="4" t="s">
        <v>8219</v>
      </c>
      <c r="H2711" s="4" t="s">
        <v>8224</v>
      </c>
      <c r="I2711" s="4" t="s">
        <v>8246</v>
      </c>
      <c r="J2711" s="4">
        <v>1475553540</v>
      </c>
      <c r="K2711" s="13">
        <f t="shared" si="211"/>
        <v>42646.999305555561</v>
      </c>
      <c r="L2711" s="4">
        <v>1472528141</v>
      </c>
      <c r="M2711" s="13">
        <f t="shared" si="212"/>
        <v>42611.983113425929</v>
      </c>
      <c r="N2711" s="4" t="b">
        <v>1</v>
      </c>
      <c r="O2711" s="4">
        <v>308</v>
      </c>
      <c r="P2711" s="4" t="b">
        <v>1</v>
      </c>
      <c r="Q2711" s="4" t="s">
        <v>8303</v>
      </c>
      <c r="R2711" s="17">
        <f>E2711/D2711*100</f>
        <v>101.60599999999999</v>
      </c>
      <c r="S2711">
        <f>AVERAGEIF(O:O,O2711,E:E)</f>
        <v>50803</v>
      </c>
      <c r="T2711" t="str">
        <f t="shared" si="213"/>
        <v>theater</v>
      </c>
      <c r="U2711" t="str">
        <f t="shared" si="214"/>
        <v>spaces</v>
      </c>
    </row>
    <row r="2712" spans="1:21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tr">
        <f t="shared" si="210"/>
        <v>successful</v>
      </c>
      <c r="G2712" s="4" t="s">
        <v>8219</v>
      </c>
      <c r="H2712" s="4" t="s">
        <v>8224</v>
      </c>
      <c r="I2712" s="4" t="s">
        <v>8246</v>
      </c>
      <c r="J2712" s="4">
        <v>1407549600</v>
      </c>
      <c r="K2712" s="13">
        <f t="shared" si="211"/>
        <v>41859.916666666672</v>
      </c>
      <c r="L2712" s="4">
        <v>1404797428</v>
      </c>
      <c r="M2712" s="13">
        <f t="shared" si="212"/>
        <v>41828.062824074077</v>
      </c>
      <c r="N2712" s="4" t="b">
        <v>1</v>
      </c>
      <c r="O2712" s="4">
        <v>1088</v>
      </c>
      <c r="P2712" s="4" t="b">
        <v>1</v>
      </c>
      <c r="Q2712" s="4" t="s">
        <v>8303</v>
      </c>
      <c r="R2712" s="17">
        <f>E2712/D2712*100</f>
        <v>153.90035000000003</v>
      </c>
      <c r="S2712">
        <f>AVERAGEIF(O:O,O2712,E:E)</f>
        <v>92340.21</v>
      </c>
      <c r="T2712" t="str">
        <f t="shared" si="213"/>
        <v>theater</v>
      </c>
      <c r="U2712" t="str">
        <f t="shared" si="214"/>
        <v>spaces</v>
      </c>
    </row>
    <row r="2713" spans="1:21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tr">
        <f t="shared" si="210"/>
        <v>successful</v>
      </c>
      <c r="G2713" s="4" t="s">
        <v>8219</v>
      </c>
      <c r="H2713" s="4" t="s">
        <v>8225</v>
      </c>
      <c r="I2713" s="4" t="s">
        <v>8247</v>
      </c>
      <c r="J2713" s="4">
        <v>1403301660</v>
      </c>
      <c r="K2713" s="13">
        <f t="shared" si="211"/>
        <v>41810.750694444447</v>
      </c>
      <c r="L2713" s="4">
        <v>1400694790</v>
      </c>
      <c r="M2713" s="13">
        <f t="shared" si="212"/>
        <v>41780.578587962969</v>
      </c>
      <c r="N2713" s="4" t="b">
        <v>1</v>
      </c>
      <c r="O2713" s="4">
        <v>73</v>
      </c>
      <c r="P2713" s="4" t="b">
        <v>1</v>
      </c>
      <c r="Q2713" s="4" t="s">
        <v>8303</v>
      </c>
      <c r="R2713" s="17">
        <f>E2713/D2713*100</f>
        <v>100.7161125319693</v>
      </c>
      <c r="S2713">
        <f>AVERAGEIF(O:O,O2713,E:E)</f>
        <v>11824.792307692307</v>
      </c>
      <c r="T2713" t="str">
        <f t="shared" si="213"/>
        <v>theater</v>
      </c>
      <c r="U2713" t="str">
        <f t="shared" si="214"/>
        <v>spaces</v>
      </c>
    </row>
    <row r="2714" spans="1:21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tr">
        <f t="shared" si="210"/>
        <v>successful</v>
      </c>
      <c r="G2714" s="4" t="s">
        <v>8219</v>
      </c>
      <c r="H2714" s="4" t="s">
        <v>8224</v>
      </c>
      <c r="I2714" s="4" t="s">
        <v>8246</v>
      </c>
      <c r="J2714" s="4">
        <v>1373738400</v>
      </c>
      <c r="K2714" s="13">
        <f t="shared" si="211"/>
        <v>41468.583333333336</v>
      </c>
      <c r="L2714" s="4">
        <v>1370568560</v>
      </c>
      <c r="M2714" s="13">
        <f t="shared" si="212"/>
        <v>41431.895370370374</v>
      </c>
      <c r="N2714" s="4" t="b">
        <v>1</v>
      </c>
      <c r="O2714" s="4">
        <v>143</v>
      </c>
      <c r="P2714" s="4" t="b">
        <v>1</v>
      </c>
      <c r="Q2714" s="4" t="s">
        <v>8303</v>
      </c>
      <c r="R2714" s="17">
        <f>E2714/D2714*100</f>
        <v>131.38181818181818</v>
      </c>
      <c r="S2714">
        <f>AVERAGEIF(O:O,O2714,E:E)</f>
        <v>7304.5050000000001</v>
      </c>
      <c r="T2714" t="str">
        <f t="shared" si="213"/>
        <v>theater</v>
      </c>
      <c r="U2714" t="str">
        <f t="shared" si="214"/>
        <v>spaces</v>
      </c>
    </row>
    <row r="2715" spans="1:21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tr">
        <f t="shared" si="210"/>
        <v>successful</v>
      </c>
      <c r="G2715" s="4" t="s">
        <v>8219</v>
      </c>
      <c r="H2715" s="4" t="s">
        <v>8224</v>
      </c>
      <c r="I2715" s="4" t="s">
        <v>8246</v>
      </c>
      <c r="J2715" s="4">
        <v>1450971684</v>
      </c>
      <c r="K2715" s="13">
        <f t="shared" si="211"/>
        <v>42362.487083333333</v>
      </c>
      <c r="L2715" s="4">
        <v>1447515684</v>
      </c>
      <c r="M2715" s="13">
        <f t="shared" si="212"/>
        <v>42322.487083333333</v>
      </c>
      <c r="N2715" s="4" t="b">
        <v>1</v>
      </c>
      <c r="O2715" s="4">
        <v>1420</v>
      </c>
      <c r="P2715" s="4" t="b">
        <v>1</v>
      </c>
      <c r="Q2715" s="4" t="s">
        <v>8303</v>
      </c>
      <c r="R2715" s="17">
        <f>E2715/D2715*100</f>
        <v>102.24133333333334</v>
      </c>
      <c r="S2715">
        <f>AVERAGEIF(O:O,O2715,E:E)</f>
        <v>153362</v>
      </c>
      <c r="T2715" t="str">
        <f t="shared" si="213"/>
        <v>theater</v>
      </c>
      <c r="U2715" t="str">
        <f t="shared" si="214"/>
        <v>spaces</v>
      </c>
    </row>
    <row r="2716" spans="1:21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tr">
        <f t="shared" si="210"/>
        <v>successful</v>
      </c>
      <c r="G2716" s="4" t="s">
        <v>8219</v>
      </c>
      <c r="H2716" s="4" t="s">
        <v>8224</v>
      </c>
      <c r="I2716" s="4" t="s">
        <v>8246</v>
      </c>
      <c r="J2716" s="4">
        <v>1476486000</v>
      </c>
      <c r="K2716" s="13">
        <f t="shared" si="211"/>
        <v>42657.791666666664</v>
      </c>
      <c r="L2716" s="4">
        <v>1474040596</v>
      </c>
      <c r="M2716" s="13">
        <f t="shared" si="212"/>
        <v>42629.488379629627</v>
      </c>
      <c r="N2716" s="4" t="b">
        <v>1</v>
      </c>
      <c r="O2716" s="4">
        <v>305</v>
      </c>
      <c r="P2716" s="4" t="b">
        <v>1</v>
      </c>
      <c r="Q2716" s="4" t="s">
        <v>8303</v>
      </c>
      <c r="R2716" s="17">
        <f>E2716/D2716*100</f>
        <v>116.35599999999999</v>
      </c>
      <c r="S2716">
        <f>AVERAGEIF(O:O,O2716,E:E)</f>
        <v>27916.555</v>
      </c>
      <c r="T2716" t="str">
        <f t="shared" si="213"/>
        <v>theater</v>
      </c>
      <c r="U2716" t="str">
        <f t="shared" si="214"/>
        <v>spaces</v>
      </c>
    </row>
    <row r="2717" spans="1:21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tr">
        <f t="shared" si="210"/>
        <v>successful</v>
      </c>
      <c r="G2717" s="4" t="s">
        <v>8219</v>
      </c>
      <c r="H2717" s="4" t="s">
        <v>8224</v>
      </c>
      <c r="I2717" s="4" t="s">
        <v>8246</v>
      </c>
      <c r="J2717" s="4">
        <v>1456047228</v>
      </c>
      <c r="K2717" s="13">
        <f t="shared" si="211"/>
        <v>42421.231805555559</v>
      </c>
      <c r="L2717" s="4">
        <v>1453109628</v>
      </c>
      <c r="M2717" s="13">
        <f t="shared" si="212"/>
        <v>42387.231805555559</v>
      </c>
      <c r="N2717" s="4" t="b">
        <v>1</v>
      </c>
      <c r="O2717" s="4">
        <v>551</v>
      </c>
      <c r="P2717" s="4" t="b">
        <v>1</v>
      </c>
      <c r="Q2717" s="4" t="s">
        <v>8303</v>
      </c>
      <c r="R2717" s="17">
        <f>E2717/D2717*100</f>
        <v>264.62241666666665</v>
      </c>
      <c r="S2717">
        <f>AVERAGEIF(O:O,O2717,E:E)</f>
        <v>31754.69</v>
      </c>
      <c r="T2717" t="str">
        <f t="shared" si="213"/>
        <v>theater</v>
      </c>
      <c r="U2717" t="str">
        <f t="shared" si="214"/>
        <v>spaces</v>
      </c>
    </row>
    <row r="2718" spans="1:21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tr">
        <f t="shared" si="210"/>
        <v>successful</v>
      </c>
      <c r="G2718" s="4" t="s">
        <v>8219</v>
      </c>
      <c r="H2718" s="4" t="s">
        <v>8236</v>
      </c>
      <c r="I2718" s="4" t="s">
        <v>8249</v>
      </c>
      <c r="J2718" s="4">
        <v>1444291193</v>
      </c>
      <c r="K2718" s="13">
        <f t="shared" si="211"/>
        <v>42285.166585648149</v>
      </c>
      <c r="L2718" s="4">
        <v>1441699193</v>
      </c>
      <c r="M2718" s="13">
        <f t="shared" si="212"/>
        <v>42255.166585648149</v>
      </c>
      <c r="N2718" s="4" t="b">
        <v>1</v>
      </c>
      <c r="O2718" s="4">
        <v>187</v>
      </c>
      <c r="P2718" s="4" t="b">
        <v>1</v>
      </c>
      <c r="Q2718" s="4" t="s">
        <v>8303</v>
      </c>
      <c r="R2718" s="17">
        <f>E2718/D2718*100</f>
        <v>119.98010000000001</v>
      </c>
      <c r="S2718">
        <f>AVERAGEIF(O:O,O2718,E:E)</f>
        <v>11998.01</v>
      </c>
      <c r="T2718" t="str">
        <f t="shared" si="213"/>
        <v>theater</v>
      </c>
      <c r="U2718" t="str">
        <f t="shared" si="214"/>
        <v>spaces</v>
      </c>
    </row>
    <row r="2719" spans="1:21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tr">
        <f t="shared" si="210"/>
        <v>successful</v>
      </c>
      <c r="G2719" s="4" t="s">
        <v>8219</v>
      </c>
      <c r="H2719" s="4" t="s">
        <v>8224</v>
      </c>
      <c r="I2719" s="4" t="s">
        <v>8246</v>
      </c>
      <c r="J2719" s="4">
        <v>1417906649</v>
      </c>
      <c r="K2719" s="13">
        <f t="shared" si="211"/>
        <v>41979.789918981485</v>
      </c>
      <c r="L2719" s="4">
        <v>1414015049</v>
      </c>
      <c r="M2719" s="13">
        <f t="shared" si="212"/>
        <v>41934.748252314821</v>
      </c>
      <c r="N2719" s="4" t="b">
        <v>1</v>
      </c>
      <c r="O2719" s="4">
        <v>325</v>
      </c>
      <c r="P2719" s="4" t="b">
        <v>1</v>
      </c>
      <c r="Q2719" s="4" t="s">
        <v>8303</v>
      </c>
      <c r="R2719" s="17">
        <f>E2719/D2719*100</f>
        <v>120.10400000000001</v>
      </c>
      <c r="S2719">
        <f>AVERAGEIF(O:O,O2719,E:E)</f>
        <v>70121.506666666668</v>
      </c>
      <c r="T2719" t="str">
        <f t="shared" si="213"/>
        <v>theater</v>
      </c>
      <c r="U2719" t="str">
        <f t="shared" si="214"/>
        <v>spaces</v>
      </c>
    </row>
    <row r="2720" spans="1:21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tr">
        <f t="shared" si="210"/>
        <v>successful</v>
      </c>
      <c r="G2720" s="4" t="s">
        <v>8219</v>
      </c>
      <c r="H2720" s="4" t="s">
        <v>8224</v>
      </c>
      <c r="I2720" s="4" t="s">
        <v>8246</v>
      </c>
      <c r="J2720" s="4">
        <v>1462316400</v>
      </c>
      <c r="K2720" s="13">
        <f t="shared" si="211"/>
        <v>42493.791666666664</v>
      </c>
      <c r="L2720" s="4">
        <v>1459865945</v>
      </c>
      <c r="M2720" s="13">
        <f t="shared" si="212"/>
        <v>42465.429918981485</v>
      </c>
      <c r="N2720" s="4" t="b">
        <v>1</v>
      </c>
      <c r="O2720" s="4">
        <v>148</v>
      </c>
      <c r="P2720" s="4" t="b">
        <v>1</v>
      </c>
      <c r="Q2720" s="4" t="s">
        <v>8303</v>
      </c>
      <c r="R2720" s="17">
        <f>E2720/D2720*100</f>
        <v>103.58333333333334</v>
      </c>
      <c r="S2720">
        <f>AVERAGEIF(O:O,O2720,E:E)</f>
        <v>10681.666666666666</v>
      </c>
      <c r="T2720" t="str">
        <f t="shared" si="213"/>
        <v>theater</v>
      </c>
      <c r="U2720" t="str">
        <f t="shared" si="214"/>
        <v>spaces</v>
      </c>
    </row>
    <row r="2721" spans="1:21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tr">
        <f t="shared" si="210"/>
        <v>successful</v>
      </c>
      <c r="G2721" s="4" t="s">
        <v>8219</v>
      </c>
      <c r="H2721" s="4" t="s">
        <v>8224</v>
      </c>
      <c r="I2721" s="4" t="s">
        <v>8246</v>
      </c>
      <c r="J2721" s="4">
        <v>1460936694</v>
      </c>
      <c r="K2721" s="13">
        <f t="shared" si="211"/>
        <v>42477.822847222218</v>
      </c>
      <c r="L2721" s="4">
        <v>1455756294</v>
      </c>
      <c r="M2721" s="13">
        <f t="shared" si="212"/>
        <v>42417.86451388889</v>
      </c>
      <c r="N2721" s="4" t="b">
        <v>0</v>
      </c>
      <c r="O2721" s="4">
        <v>69</v>
      </c>
      <c r="P2721" s="4" t="b">
        <v>1</v>
      </c>
      <c r="Q2721" s="4" t="s">
        <v>8303</v>
      </c>
      <c r="R2721" s="17">
        <f>E2721/D2721*100</f>
        <v>108.83333333333334</v>
      </c>
      <c r="S2721">
        <f>AVERAGEIF(O:O,O2721,E:E)</f>
        <v>6062.6021428571421</v>
      </c>
      <c r="T2721" t="str">
        <f t="shared" si="213"/>
        <v>theater</v>
      </c>
      <c r="U2721" t="str">
        <f t="shared" si="214"/>
        <v>spaces</v>
      </c>
    </row>
    <row r="2722" spans="1:21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tr">
        <f t="shared" si="210"/>
        <v>successful</v>
      </c>
      <c r="G2722" s="4" t="s">
        <v>8219</v>
      </c>
      <c r="H2722" s="4" t="s">
        <v>8224</v>
      </c>
      <c r="I2722" s="4" t="s">
        <v>8246</v>
      </c>
      <c r="J2722" s="4">
        <v>1478866253</v>
      </c>
      <c r="K2722" s="13">
        <f t="shared" si="211"/>
        <v>42685.340891203705</v>
      </c>
      <c r="L2722" s="4">
        <v>1476270653</v>
      </c>
      <c r="M2722" s="13">
        <f t="shared" si="212"/>
        <v>42655.299224537033</v>
      </c>
      <c r="N2722" s="4" t="b">
        <v>0</v>
      </c>
      <c r="O2722" s="4">
        <v>173</v>
      </c>
      <c r="P2722" s="4" t="b">
        <v>1</v>
      </c>
      <c r="Q2722" s="4" t="s">
        <v>8303</v>
      </c>
      <c r="R2722" s="17">
        <f>E2722/D2722*100</f>
        <v>118.12400000000001</v>
      </c>
      <c r="S2722">
        <f>AVERAGEIF(O:O,O2722,E:E)</f>
        <v>20928</v>
      </c>
      <c r="T2722" t="str">
        <f t="shared" si="213"/>
        <v>theater</v>
      </c>
      <c r="U2722" t="str">
        <f t="shared" si="214"/>
        <v>spaces</v>
      </c>
    </row>
    <row r="2723" spans="1:21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tr">
        <f t="shared" si="210"/>
        <v>successful</v>
      </c>
      <c r="G2723" s="4" t="s">
        <v>8219</v>
      </c>
      <c r="H2723" s="4" t="s">
        <v>8225</v>
      </c>
      <c r="I2723" s="4" t="s">
        <v>8247</v>
      </c>
      <c r="J2723" s="4">
        <v>1378494000</v>
      </c>
      <c r="K2723" s="13">
        <f t="shared" si="211"/>
        <v>41523.625</v>
      </c>
      <c r="L2723" s="4">
        <v>1375880598</v>
      </c>
      <c r="M2723" s="13">
        <f t="shared" si="212"/>
        <v>41493.377291666671</v>
      </c>
      <c r="N2723" s="4" t="b">
        <v>0</v>
      </c>
      <c r="O2723" s="4">
        <v>269</v>
      </c>
      <c r="P2723" s="4" t="b">
        <v>1</v>
      </c>
      <c r="Q2723" s="4" t="s">
        <v>8295</v>
      </c>
      <c r="R2723" s="17">
        <f>E2723/D2723*100</f>
        <v>1462</v>
      </c>
      <c r="S2723">
        <f>AVERAGEIF(O:O,O2723,E:E)</f>
        <v>21435.546666666665</v>
      </c>
      <c r="T2723" t="str">
        <f t="shared" si="213"/>
        <v>technology</v>
      </c>
      <c r="U2723" t="str">
        <f t="shared" si="214"/>
        <v>hardware</v>
      </c>
    </row>
    <row r="2724" spans="1:21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tr">
        <f t="shared" si="210"/>
        <v>successful</v>
      </c>
      <c r="G2724" s="4" t="s">
        <v>8219</v>
      </c>
      <c r="H2724" s="4" t="s">
        <v>8224</v>
      </c>
      <c r="I2724" s="4" t="s">
        <v>8246</v>
      </c>
      <c r="J2724" s="4">
        <v>1485722053</v>
      </c>
      <c r="K2724" s="13">
        <f t="shared" si="211"/>
        <v>42764.690428240741</v>
      </c>
      <c r="L2724" s="4">
        <v>1480538053</v>
      </c>
      <c r="M2724" s="13">
        <f t="shared" si="212"/>
        <v>42704.690428240741</v>
      </c>
      <c r="N2724" s="4" t="b">
        <v>0</v>
      </c>
      <c r="O2724" s="4">
        <v>185</v>
      </c>
      <c r="P2724" s="4" t="b">
        <v>1</v>
      </c>
      <c r="Q2724" s="4" t="s">
        <v>8295</v>
      </c>
      <c r="R2724" s="17">
        <f>E2724/D2724*100</f>
        <v>252.54</v>
      </c>
      <c r="S2724">
        <f>AVERAGEIF(O:O,O2724,E:E)</f>
        <v>14149.056666666665</v>
      </c>
      <c r="T2724" t="str">
        <f t="shared" si="213"/>
        <v>technology</v>
      </c>
      <c r="U2724" t="str">
        <f t="shared" si="214"/>
        <v>hardware</v>
      </c>
    </row>
    <row r="2725" spans="1:21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tr">
        <f t="shared" si="210"/>
        <v>successful</v>
      </c>
      <c r="G2725" s="4" t="s">
        <v>8219</v>
      </c>
      <c r="H2725" s="4" t="s">
        <v>8224</v>
      </c>
      <c r="I2725" s="4" t="s">
        <v>8246</v>
      </c>
      <c r="J2725" s="4">
        <v>1420060088</v>
      </c>
      <c r="K2725" s="13">
        <f t="shared" si="211"/>
        <v>42004.71398148148</v>
      </c>
      <c r="L2725" s="4">
        <v>1414872488</v>
      </c>
      <c r="M2725" s="13">
        <f t="shared" si="212"/>
        <v>41944.672314814816</v>
      </c>
      <c r="N2725" s="4" t="b">
        <v>0</v>
      </c>
      <c r="O2725" s="4">
        <v>176</v>
      </c>
      <c r="P2725" s="4" t="b">
        <v>1</v>
      </c>
      <c r="Q2725" s="4" t="s">
        <v>8295</v>
      </c>
      <c r="R2725" s="17">
        <f>E2725/D2725*100</f>
        <v>140.05000000000001</v>
      </c>
      <c r="S2725">
        <f>AVERAGEIF(O:O,O2725,E:E)</f>
        <v>18110.25</v>
      </c>
      <c r="T2725" t="str">
        <f t="shared" si="213"/>
        <v>technology</v>
      </c>
      <c r="U2725" t="str">
        <f t="shared" si="214"/>
        <v>hardware</v>
      </c>
    </row>
    <row r="2726" spans="1:21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tr">
        <f t="shared" si="210"/>
        <v>successful</v>
      </c>
      <c r="G2726" s="4" t="s">
        <v>8219</v>
      </c>
      <c r="H2726" s="4" t="s">
        <v>8225</v>
      </c>
      <c r="I2726" s="4" t="s">
        <v>8247</v>
      </c>
      <c r="J2726" s="4">
        <v>1439625059</v>
      </c>
      <c r="K2726" s="13">
        <f t="shared" si="211"/>
        <v>42231.160405092596</v>
      </c>
      <c r="L2726" s="4">
        <v>1436860259</v>
      </c>
      <c r="M2726" s="13">
        <f t="shared" si="212"/>
        <v>42199.160405092596</v>
      </c>
      <c r="N2726" s="4" t="b">
        <v>0</v>
      </c>
      <c r="O2726" s="4">
        <v>1019</v>
      </c>
      <c r="P2726" s="4" t="b">
        <v>1</v>
      </c>
      <c r="Q2726" s="4" t="s">
        <v>8295</v>
      </c>
      <c r="R2726" s="17">
        <f>E2726/D2726*100</f>
        <v>296.87520259319291</v>
      </c>
      <c r="S2726">
        <f>AVERAGEIF(O:O,O2726,E:E)</f>
        <v>7326.88</v>
      </c>
      <c r="T2726" t="str">
        <f t="shared" si="213"/>
        <v>technology</v>
      </c>
      <c r="U2726" t="str">
        <f t="shared" si="214"/>
        <v>hardware</v>
      </c>
    </row>
    <row r="2727" spans="1:21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tr">
        <f t="shared" si="210"/>
        <v>successful</v>
      </c>
      <c r="G2727" s="4" t="s">
        <v>8219</v>
      </c>
      <c r="H2727" s="4" t="s">
        <v>8229</v>
      </c>
      <c r="I2727" s="4" t="s">
        <v>8251</v>
      </c>
      <c r="J2727" s="4">
        <v>1488390735</v>
      </c>
      <c r="K2727" s="13">
        <f t="shared" si="211"/>
        <v>42795.577951388892</v>
      </c>
      <c r="L2727" s="4">
        <v>1484070735</v>
      </c>
      <c r="M2727" s="13">
        <f t="shared" si="212"/>
        <v>42745.577951388892</v>
      </c>
      <c r="N2727" s="4" t="b">
        <v>0</v>
      </c>
      <c r="O2727" s="4">
        <v>113</v>
      </c>
      <c r="P2727" s="4" t="b">
        <v>1</v>
      </c>
      <c r="Q2727" s="4" t="s">
        <v>8295</v>
      </c>
      <c r="R2727" s="17">
        <f>E2727/D2727*100</f>
        <v>144.54249999999999</v>
      </c>
      <c r="S2727">
        <f>AVERAGEIF(O:O,O2727,E:E)</f>
        <v>12470.146666666667</v>
      </c>
      <c r="T2727" t="str">
        <f t="shared" si="213"/>
        <v>technology</v>
      </c>
      <c r="U2727" t="str">
        <f t="shared" si="214"/>
        <v>hardware</v>
      </c>
    </row>
    <row r="2728" spans="1:21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tr">
        <f t="shared" si="210"/>
        <v>successful</v>
      </c>
      <c r="G2728" s="4" t="s">
        <v>8219</v>
      </c>
      <c r="H2728" s="4" t="s">
        <v>8224</v>
      </c>
      <c r="I2728" s="4" t="s">
        <v>8246</v>
      </c>
      <c r="J2728" s="4">
        <v>1461333311</v>
      </c>
      <c r="K2728" s="13">
        <f t="shared" si="211"/>
        <v>42482.413321759261</v>
      </c>
      <c r="L2728" s="4">
        <v>1458741311</v>
      </c>
      <c r="M2728" s="13">
        <f t="shared" si="212"/>
        <v>42452.413321759261</v>
      </c>
      <c r="N2728" s="4" t="b">
        <v>0</v>
      </c>
      <c r="O2728" s="4">
        <v>404</v>
      </c>
      <c r="P2728" s="4" t="b">
        <v>1</v>
      </c>
      <c r="Q2728" s="4" t="s">
        <v>8295</v>
      </c>
      <c r="R2728" s="17">
        <f>E2728/D2728*100</f>
        <v>105.745</v>
      </c>
      <c r="S2728">
        <f>AVERAGEIF(O:O,O2728,E:E)</f>
        <v>90925</v>
      </c>
      <c r="T2728" t="str">
        <f t="shared" si="213"/>
        <v>technology</v>
      </c>
      <c r="U2728" t="str">
        <f t="shared" si="214"/>
        <v>hardware</v>
      </c>
    </row>
    <row r="2729" spans="1:21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tr">
        <f t="shared" si="210"/>
        <v>successful</v>
      </c>
      <c r="G2729" s="4" t="s">
        <v>8219</v>
      </c>
      <c r="H2729" s="4" t="s">
        <v>8224</v>
      </c>
      <c r="I2729" s="4" t="s">
        <v>8246</v>
      </c>
      <c r="J2729" s="4">
        <v>1438964063</v>
      </c>
      <c r="K2729" s="13">
        <f t="shared" si="211"/>
        <v>42223.509988425933</v>
      </c>
      <c r="L2729" s="4">
        <v>1436804063</v>
      </c>
      <c r="M2729" s="13">
        <f t="shared" si="212"/>
        <v>42198.509988425933</v>
      </c>
      <c r="N2729" s="4" t="b">
        <v>0</v>
      </c>
      <c r="O2729" s="4">
        <v>707</v>
      </c>
      <c r="P2729" s="4" t="b">
        <v>1</v>
      </c>
      <c r="Q2729" s="4" t="s">
        <v>8295</v>
      </c>
      <c r="R2729" s="17">
        <f>E2729/D2729*100</f>
        <v>493.21000000000004</v>
      </c>
      <c r="S2729">
        <f>AVERAGEIF(O:O,O2729,E:E)</f>
        <v>49321</v>
      </c>
      <c r="T2729" t="str">
        <f t="shared" si="213"/>
        <v>technology</v>
      </c>
      <c r="U2729" t="str">
        <f t="shared" si="214"/>
        <v>hardware</v>
      </c>
    </row>
    <row r="2730" spans="1:21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tr">
        <f t="shared" si="210"/>
        <v>successful</v>
      </c>
      <c r="G2730" s="4" t="s">
        <v>8219</v>
      </c>
      <c r="H2730" s="4" t="s">
        <v>8224</v>
      </c>
      <c r="I2730" s="4" t="s">
        <v>8246</v>
      </c>
      <c r="J2730" s="4">
        <v>1451485434</v>
      </c>
      <c r="K2730" s="13">
        <f t="shared" si="211"/>
        <v>42368.433263888895</v>
      </c>
      <c r="L2730" s="4">
        <v>1448461434</v>
      </c>
      <c r="M2730" s="13">
        <f t="shared" si="212"/>
        <v>42333.433263888895</v>
      </c>
      <c r="N2730" s="4" t="b">
        <v>0</v>
      </c>
      <c r="O2730" s="4">
        <v>392</v>
      </c>
      <c r="P2730" s="4" t="b">
        <v>1</v>
      </c>
      <c r="Q2730" s="4" t="s">
        <v>8295</v>
      </c>
      <c r="R2730" s="17">
        <f>E2730/D2730*100</f>
        <v>201.82666666666668</v>
      </c>
      <c r="S2730">
        <f>AVERAGEIF(O:O,O2730,E:E)</f>
        <v>37463</v>
      </c>
      <c r="T2730" t="str">
        <f t="shared" si="213"/>
        <v>technology</v>
      </c>
      <c r="U2730" t="str">
        <f t="shared" si="214"/>
        <v>hardware</v>
      </c>
    </row>
    <row r="2731" spans="1:21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tr">
        <f t="shared" si="210"/>
        <v>successful</v>
      </c>
      <c r="G2731" s="4" t="s">
        <v>8219</v>
      </c>
      <c r="H2731" s="4" t="s">
        <v>8224</v>
      </c>
      <c r="I2731" s="4" t="s">
        <v>8246</v>
      </c>
      <c r="J2731" s="4">
        <v>1430459197</v>
      </c>
      <c r="K2731" s="13">
        <f t="shared" si="211"/>
        <v>42125.074039351857</v>
      </c>
      <c r="L2731" s="4">
        <v>1427867197</v>
      </c>
      <c r="M2731" s="13">
        <f t="shared" si="212"/>
        <v>42095.074039351857</v>
      </c>
      <c r="N2731" s="4" t="b">
        <v>0</v>
      </c>
      <c r="O2731" s="4">
        <v>23</v>
      </c>
      <c r="P2731" s="4" t="b">
        <v>1</v>
      </c>
      <c r="Q2731" s="4" t="s">
        <v>8295</v>
      </c>
      <c r="R2731" s="17">
        <f>E2731/D2731*100</f>
        <v>104.44</v>
      </c>
      <c r="S2731">
        <f>AVERAGEIF(O:O,O2731,E:E)</f>
        <v>2210.1433333333334</v>
      </c>
      <c r="T2731" t="str">
        <f t="shared" si="213"/>
        <v>technology</v>
      </c>
      <c r="U2731" t="str">
        <f t="shared" si="214"/>
        <v>hardware</v>
      </c>
    </row>
    <row r="2732" spans="1:21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tr">
        <f t="shared" si="210"/>
        <v>successful</v>
      </c>
      <c r="G2732" s="4" t="s">
        <v>8219</v>
      </c>
      <c r="H2732" s="4" t="s">
        <v>8224</v>
      </c>
      <c r="I2732" s="4" t="s">
        <v>8246</v>
      </c>
      <c r="J2732" s="4">
        <v>1366635575</v>
      </c>
      <c r="K2732" s="13">
        <f t="shared" si="211"/>
        <v>41386.374710648153</v>
      </c>
      <c r="L2732" s="4">
        <v>1363611575</v>
      </c>
      <c r="M2732" s="13">
        <f t="shared" si="212"/>
        <v>41351.374710648153</v>
      </c>
      <c r="N2732" s="4" t="b">
        <v>0</v>
      </c>
      <c r="O2732" s="4">
        <v>682</v>
      </c>
      <c r="P2732" s="4" t="b">
        <v>1</v>
      </c>
      <c r="Q2732" s="4" t="s">
        <v>8295</v>
      </c>
      <c r="R2732" s="17">
        <f>E2732/D2732*100</f>
        <v>170.29262962962963</v>
      </c>
      <c r="S2732">
        <f>AVERAGEIF(O:O,O2732,E:E)</f>
        <v>57722.17</v>
      </c>
      <c r="T2732" t="str">
        <f t="shared" si="213"/>
        <v>technology</v>
      </c>
      <c r="U2732" t="str">
        <f t="shared" si="214"/>
        <v>hardware</v>
      </c>
    </row>
    <row r="2733" spans="1:21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tr">
        <f t="shared" si="210"/>
        <v>successful</v>
      </c>
      <c r="G2733" s="4" t="s">
        <v>8219</v>
      </c>
      <c r="H2733" s="4" t="s">
        <v>8224</v>
      </c>
      <c r="I2733" s="4" t="s">
        <v>8246</v>
      </c>
      <c r="J2733" s="4">
        <v>1413604800</v>
      </c>
      <c r="K2733" s="13">
        <f t="shared" si="211"/>
        <v>41930</v>
      </c>
      <c r="L2733" s="4">
        <v>1408624622</v>
      </c>
      <c r="M2733" s="13">
        <f t="shared" si="212"/>
        <v>41872.35905092593</v>
      </c>
      <c r="N2733" s="4" t="b">
        <v>0</v>
      </c>
      <c r="O2733" s="4">
        <v>37</v>
      </c>
      <c r="P2733" s="4" t="b">
        <v>1</v>
      </c>
      <c r="Q2733" s="4" t="s">
        <v>8295</v>
      </c>
      <c r="R2733" s="17">
        <f>E2733/D2733*100</f>
        <v>104.30333333333333</v>
      </c>
      <c r="S2733">
        <f>AVERAGEIF(O:O,O2733,E:E)</f>
        <v>4326.8844444444449</v>
      </c>
      <c r="T2733" t="str">
        <f t="shared" si="213"/>
        <v>technology</v>
      </c>
      <c r="U2733" t="str">
        <f t="shared" si="214"/>
        <v>hardware</v>
      </c>
    </row>
    <row r="2734" spans="1:21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tr">
        <f t="shared" si="210"/>
        <v>successful</v>
      </c>
      <c r="G2734" s="4" t="s">
        <v>8219</v>
      </c>
      <c r="H2734" s="4" t="s">
        <v>8224</v>
      </c>
      <c r="I2734" s="4" t="s">
        <v>8246</v>
      </c>
      <c r="J2734" s="4">
        <v>1369699200</v>
      </c>
      <c r="K2734" s="13">
        <f t="shared" si="211"/>
        <v>41421.833333333336</v>
      </c>
      <c r="L2734" s="4">
        <v>1366917828</v>
      </c>
      <c r="M2734" s="13">
        <f t="shared" si="212"/>
        <v>41389.641527777778</v>
      </c>
      <c r="N2734" s="4" t="b">
        <v>0</v>
      </c>
      <c r="O2734" s="4">
        <v>146</v>
      </c>
      <c r="P2734" s="4" t="b">
        <v>1</v>
      </c>
      <c r="Q2734" s="4" t="s">
        <v>8295</v>
      </c>
      <c r="R2734" s="17">
        <f>E2734/D2734*100</f>
        <v>118.25000000000001</v>
      </c>
      <c r="S2734">
        <f>AVERAGEIF(O:O,O2734,E:E)</f>
        <v>36424.333333333336</v>
      </c>
      <c r="T2734" t="str">
        <f t="shared" si="213"/>
        <v>technology</v>
      </c>
      <c r="U2734" t="str">
        <f t="shared" si="214"/>
        <v>hardware</v>
      </c>
    </row>
    <row r="2735" spans="1:21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tr">
        <f t="shared" si="210"/>
        <v>successful</v>
      </c>
      <c r="G2735" s="4" t="s">
        <v>8219</v>
      </c>
      <c r="H2735" s="4" t="s">
        <v>8224</v>
      </c>
      <c r="I2735" s="4" t="s">
        <v>8246</v>
      </c>
      <c r="J2735" s="4">
        <v>1428643974</v>
      </c>
      <c r="K2735" s="13">
        <f t="shared" si="211"/>
        <v>42104.064513888887</v>
      </c>
      <c r="L2735" s="4">
        <v>1423463574</v>
      </c>
      <c r="M2735" s="13">
        <f t="shared" si="212"/>
        <v>42044.106180555558</v>
      </c>
      <c r="N2735" s="4" t="b">
        <v>0</v>
      </c>
      <c r="O2735" s="4">
        <v>119</v>
      </c>
      <c r="P2735" s="4" t="b">
        <v>1</v>
      </c>
      <c r="Q2735" s="4" t="s">
        <v>8295</v>
      </c>
      <c r="R2735" s="17">
        <f>E2735/D2735*100</f>
        <v>107.538</v>
      </c>
      <c r="S2735">
        <f>AVERAGEIF(O:O,O2735,E:E)</f>
        <v>19753.501666666667</v>
      </c>
      <c r="T2735" t="str">
        <f t="shared" si="213"/>
        <v>technology</v>
      </c>
      <c r="U2735" t="str">
        <f t="shared" si="214"/>
        <v>hardware</v>
      </c>
    </row>
    <row r="2736" spans="1:21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tr">
        <f t="shared" si="210"/>
        <v>successful</v>
      </c>
      <c r="G2736" s="4" t="s">
        <v>8219</v>
      </c>
      <c r="H2736" s="4" t="s">
        <v>8224</v>
      </c>
      <c r="I2736" s="4" t="s">
        <v>8246</v>
      </c>
      <c r="J2736" s="4">
        <v>1476395940</v>
      </c>
      <c r="K2736" s="13">
        <f t="shared" si="211"/>
        <v>42656.749305555561</v>
      </c>
      <c r="L2736" s="4">
        <v>1473782592</v>
      </c>
      <c r="M2736" s="13">
        <f t="shared" si="212"/>
        <v>42626.502222222225</v>
      </c>
      <c r="N2736" s="4" t="b">
        <v>0</v>
      </c>
      <c r="O2736" s="4">
        <v>163</v>
      </c>
      <c r="P2736" s="4" t="b">
        <v>1</v>
      </c>
      <c r="Q2736" s="4" t="s">
        <v>8295</v>
      </c>
      <c r="R2736" s="17">
        <f>E2736/D2736*100</f>
        <v>2260300</v>
      </c>
      <c r="S2736">
        <f>AVERAGEIF(O:O,O2736,E:E)</f>
        <v>16089</v>
      </c>
      <c r="T2736" t="str">
        <f t="shared" si="213"/>
        <v>technology</v>
      </c>
      <c r="U2736" t="str">
        <f t="shared" si="214"/>
        <v>hardware</v>
      </c>
    </row>
    <row r="2737" spans="1:21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tr">
        <f t="shared" si="210"/>
        <v>successful</v>
      </c>
      <c r="G2737" s="4" t="s">
        <v>8219</v>
      </c>
      <c r="H2737" s="4" t="s">
        <v>8225</v>
      </c>
      <c r="I2737" s="4" t="s">
        <v>8247</v>
      </c>
      <c r="J2737" s="4">
        <v>1363204800</v>
      </c>
      <c r="K2737" s="13">
        <f t="shared" si="211"/>
        <v>41346.666666666672</v>
      </c>
      <c r="L2737" s="4">
        <v>1360551250</v>
      </c>
      <c r="M2737" s="13">
        <f t="shared" si="212"/>
        <v>41315.954282407409</v>
      </c>
      <c r="N2737" s="4" t="b">
        <v>0</v>
      </c>
      <c r="O2737" s="4">
        <v>339</v>
      </c>
      <c r="P2737" s="4" t="b">
        <v>1</v>
      </c>
      <c r="Q2737" s="4" t="s">
        <v>8295</v>
      </c>
      <c r="R2737" s="17">
        <f>E2737/D2737*100</f>
        <v>978.13466666666682</v>
      </c>
      <c r="S2737">
        <f>AVERAGEIF(O:O,O2737,E:E)</f>
        <v>7336.01</v>
      </c>
      <c r="T2737" t="str">
        <f t="shared" si="213"/>
        <v>technology</v>
      </c>
      <c r="U2737" t="str">
        <f t="shared" si="214"/>
        <v>hardware</v>
      </c>
    </row>
    <row r="2738" spans="1:21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tr">
        <f t="shared" si="210"/>
        <v>successful</v>
      </c>
      <c r="G2738" s="4" t="s">
        <v>8219</v>
      </c>
      <c r="H2738" s="4" t="s">
        <v>8229</v>
      </c>
      <c r="I2738" s="4" t="s">
        <v>8251</v>
      </c>
      <c r="J2738" s="4">
        <v>1398268773</v>
      </c>
      <c r="K2738" s="13">
        <f t="shared" si="211"/>
        <v>41752.4996875</v>
      </c>
      <c r="L2738" s="4">
        <v>1395676773</v>
      </c>
      <c r="M2738" s="13">
        <f t="shared" si="212"/>
        <v>41722.4996875</v>
      </c>
      <c r="N2738" s="4" t="b">
        <v>0</v>
      </c>
      <c r="O2738" s="4">
        <v>58</v>
      </c>
      <c r="P2738" s="4" t="b">
        <v>1</v>
      </c>
      <c r="Q2738" s="4" t="s">
        <v>8295</v>
      </c>
      <c r="R2738" s="17">
        <f>E2738/D2738*100</f>
        <v>122.9</v>
      </c>
      <c r="S2738">
        <f>AVERAGEIF(O:O,O2738,E:E)</f>
        <v>5705.3728571428574</v>
      </c>
      <c r="T2738" t="str">
        <f t="shared" si="213"/>
        <v>technology</v>
      </c>
      <c r="U2738" t="str">
        <f t="shared" si="214"/>
        <v>hardware</v>
      </c>
    </row>
    <row r="2739" spans="1:21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tr">
        <f t="shared" si="210"/>
        <v>successful</v>
      </c>
      <c r="G2739" s="4" t="s">
        <v>8219</v>
      </c>
      <c r="H2739" s="4" t="s">
        <v>8224</v>
      </c>
      <c r="I2739" s="4" t="s">
        <v>8246</v>
      </c>
      <c r="J2739" s="4">
        <v>1389812400</v>
      </c>
      <c r="K2739" s="13">
        <f t="shared" si="211"/>
        <v>41654.625</v>
      </c>
      <c r="L2739" s="4">
        <v>1386108087</v>
      </c>
      <c r="M2739" s="13">
        <f t="shared" si="212"/>
        <v>41611.751006944447</v>
      </c>
      <c r="N2739" s="4" t="b">
        <v>0</v>
      </c>
      <c r="O2739" s="4">
        <v>456</v>
      </c>
      <c r="P2739" s="4" t="b">
        <v>1</v>
      </c>
      <c r="Q2739" s="4" t="s">
        <v>8295</v>
      </c>
      <c r="R2739" s="17">
        <f>E2739/D2739*100</f>
        <v>246.0608</v>
      </c>
      <c r="S2739">
        <f>AVERAGEIF(O:O,O2739,E:E)</f>
        <v>63744.42</v>
      </c>
      <c r="T2739" t="str">
        <f t="shared" si="213"/>
        <v>technology</v>
      </c>
      <c r="U2739" t="str">
        <f t="shared" si="214"/>
        <v>hardware</v>
      </c>
    </row>
    <row r="2740" spans="1:21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tr">
        <f t="shared" si="210"/>
        <v>successful</v>
      </c>
      <c r="G2740" s="4" t="s">
        <v>8219</v>
      </c>
      <c r="H2740" s="4" t="s">
        <v>8224</v>
      </c>
      <c r="I2740" s="4" t="s">
        <v>8246</v>
      </c>
      <c r="J2740" s="4">
        <v>1478402804</v>
      </c>
      <c r="K2740" s="13">
        <f t="shared" si="211"/>
        <v>42679.976898148154</v>
      </c>
      <c r="L2740" s="4">
        <v>1473218804</v>
      </c>
      <c r="M2740" s="13">
        <f t="shared" si="212"/>
        <v>42619.976898148154</v>
      </c>
      <c r="N2740" s="4" t="b">
        <v>0</v>
      </c>
      <c r="O2740" s="4">
        <v>15</v>
      </c>
      <c r="P2740" s="4" t="b">
        <v>1</v>
      </c>
      <c r="Q2740" s="4" t="s">
        <v>8295</v>
      </c>
      <c r="R2740" s="17">
        <f>E2740/D2740*100</f>
        <v>147.94</v>
      </c>
      <c r="S2740">
        <f>AVERAGEIF(O:O,O2740,E:E)</f>
        <v>2424.782608695652</v>
      </c>
      <c r="T2740" t="str">
        <f t="shared" si="213"/>
        <v>technology</v>
      </c>
      <c r="U2740" t="str">
        <f t="shared" si="214"/>
        <v>hardware</v>
      </c>
    </row>
    <row r="2741" spans="1:21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tr">
        <f t="shared" si="210"/>
        <v>successful</v>
      </c>
      <c r="G2741" s="4" t="s">
        <v>8219</v>
      </c>
      <c r="H2741" s="4" t="s">
        <v>8225</v>
      </c>
      <c r="I2741" s="4" t="s">
        <v>8247</v>
      </c>
      <c r="J2741" s="4">
        <v>1399324717</v>
      </c>
      <c r="K2741" s="13">
        <f t="shared" si="211"/>
        <v>41764.721261574079</v>
      </c>
      <c r="L2741" s="4">
        <v>1395436717</v>
      </c>
      <c r="M2741" s="13">
        <f t="shared" si="212"/>
        <v>41719.721261574079</v>
      </c>
      <c r="N2741" s="4" t="b">
        <v>0</v>
      </c>
      <c r="O2741" s="4">
        <v>191</v>
      </c>
      <c r="P2741" s="4" t="b">
        <v>1</v>
      </c>
      <c r="Q2741" s="4" t="s">
        <v>8295</v>
      </c>
      <c r="R2741" s="17">
        <f>E2741/D2741*100</f>
        <v>384.09090909090907</v>
      </c>
      <c r="S2741">
        <f>AVERAGEIF(O:O,O2741,E:E)</f>
        <v>18835.238000000001</v>
      </c>
      <c r="T2741" t="str">
        <f t="shared" si="213"/>
        <v>technology</v>
      </c>
      <c r="U2741" t="str">
        <f t="shared" si="214"/>
        <v>hardware</v>
      </c>
    </row>
    <row r="2742" spans="1:21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tr">
        <f t="shared" si="210"/>
        <v>successful</v>
      </c>
      <c r="G2742" s="4" t="s">
        <v>8219</v>
      </c>
      <c r="H2742" s="4" t="s">
        <v>8224</v>
      </c>
      <c r="I2742" s="4" t="s">
        <v>8246</v>
      </c>
      <c r="J2742" s="4">
        <v>1426117552</v>
      </c>
      <c r="K2742" s="13">
        <f t="shared" si="211"/>
        <v>42074.823518518526</v>
      </c>
      <c r="L2742" s="4">
        <v>1423529152</v>
      </c>
      <c r="M2742" s="13">
        <f t="shared" si="212"/>
        <v>42044.865185185183</v>
      </c>
      <c r="N2742" s="4" t="b">
        <v>0</v>
      </c>
      <c r="O2742" s="4">
        <v>17</v>
      </c>
      <c r="P2742" s="4" t="b">
        <v>1</v>
      </c>
      <c r="Q2742" s="4" t="s">
        <v>8295</v>
      </c>
      <c r="R2742" s="17">
        <f>E2742/D2742*100</f>
        <v>103.33333333333334</v>
      </c>
      <c r="S2742">
        <f>AVERAGEIF(O:O,O2742,E:E)</f>
        <v>1808.7556603773585</v>
      </c>
      <c r="T2742" t="str">
        <f t="shared" si="213"/>
        <v>technology</v>
      </c>
      <c r="U2742" t="str">
        <f t="shared" si="214"/>
        <v>hardware</v>
      </c>
    </row>
    <row r="2743" spans="1:21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b">
        <f t="shared" si="210"/>
        <v>0</v>
      </c>
      <c r="G2743" s="4" t="s">
        <v>8221</v>
      </c>
      <c r="H2743" s="4" t="s">
        <v>8224</v>
      </c>
      <c r="I2743" s="4" t="s">
        <v>8246</v>
      </c>
      <c r="J2743" s="4">
        <v>1413770820</v>
      </c>
      <c r="K2743" s="13">
        <f t="shared" si="211"/>
        <v>41931.921527777777</v>
      </c>
      <c r="L2743" s="4">
        <v>1412005602</v>
      </c>
      <c r="M2743" s="13">
        <f t="shared" si="212"/>
        <v>41911.490763888891</v>
      </c>
      <c r="N2743" s="4" t="b">
        <v>0</v>
      </c>
      <c r="O2743" s="4">
        <v>4</v>
      </c>
      <c r="P2743" s="4" t="b">
        <v>0</v>
      </c>
      <c r="Q2743" s="4" t="s">
        <v>8304</v>
      </c>
      <c r="R2743" s="17">
        <f>E2743/D2743*100</f>
        <v>0.43750000000000006</v>
      </c>
      <c r="S2743">
        <f>AVERAGEIF(O:O,O2743,E:E)</f>
        <v>227.77278688524589</v>
      </c>
      <c r="T2743" t="str">
        <f t="shared" si="213"/>
        <v>publishing</v>
      </c>
      <c r="U2743" t="str">
        <f t="shared" si="214"/>
        <v>children's books</v>
      </c>
    </row>
    <row r="2744" spans="1:21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b">
        <f t="shared" si="210"/>
        <v>0</v>
      </c>
      <c r="G2744" s="4" t="s">
        <v>8221</v>
      </c>
      <c r="H2744" s="4" t="s">
        <v>8224</v>
      </c>
      <c r="I2744" s="4" t="s">
        <v>8246</v>
      </c>
      <c r="J2744" s="4">
        <v>1337102187</v>
      </c>
      <c r="K2744" s="13">
        <f t="shared" si="211"/>
        <v>41044.553090277783</v>
      </c>
      <c r="L2744" s="4">
        <v>1335892587</v>
      </c>
      <c r="M2744" s="13">
        <f t="shared" si="212"/>
        <v>41030.553090277783</v>
      </c>
      <c r="N2744" s="4" t="b">
        <v>0</v>
      </c>
      <c r="O2744" s="4">
        <v>18</v>
      </c>
      <c r="P2744" s="4" t="b">
        <v>0</v>
      </c>
      <c r="Q2744" s="4" t="s">
        <v>8304</v>
      </c>
      <c r="R2744" s="17">
        <f>E2744/D2744*100</f>
        <v>29.24</v>
      </c>
      <c r="S2744">
        <f>AVERAGEIF(O:O,O2744,E:E)</f>
        <v>1443.423</v>
      </c>
      <c r="T2744" t="str">
        <f t="shared" si="213"/>
        <v>publishing</v>
      </c>
      <c r="U2744" t="str">
        <f t="shared" si="214"/>
        <v>children's books</v>
      </c>
    </row>
    <row r="2745" spans="1:21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b">
        <f t="shared" si="210"/>
        <v>0</v>
      </c>
      <c r="G2745" s="4" t="s">
        <v>8221</v>
      </c>
      <c r="H2745" s="4" t="s">
        <v>8224</v>
      </c>
      <c r="I2745" s="4" t="s">
        <v>8246</v>
      </c>
      <c r="J2745" s="4">
        <v>1476863607</v>
      </c>
      <c r="K2745" s="13">
        <f t="shared" si="211"/>
        <v>42662.162118055559</v>
      </c>
      <c r="L2745" s="4">
        <v>1474271607</v>
      </c>
      <c r="M2745" s="13">
        <f t="shared" si="212"/>
        <v>42632.162118055559</v>
      </c>
      <c r="N2745" s="4" t="b">
        <v>0</v>
      </c>
      <c r="O2745" s="4">
        <v>0</v>
      </c>
      <c r="P2745" s="4" t="b">
        <v>0</v>
      </c>
      <c r="Q2745" s="4" t="s">
        <v>8304</v>
      </c>
      <c r="R2745" s="17">
        <f>E2745/D2745*100</f>
        <v>0</v>
      </c>
      <c r="S2745">
        <f>AVERAGEIF(O:O,O2745,E:E)</f>
        <v>0</v>
      </c>
      <c r="T2745" t="str">
        <f t="shared" si="213"/>
        <v>publishing</v>
      </c>
      <c r="U2745" t="str">
        <f t="shared" si="214"/>
        <v>children's books</v>
      </c>
    </row>
    <row r="2746" spans="1:21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b">
        <f t="shared" si="210"/>
        <v>0</v>
      </c>
      <c r="G2746" s="4" t="s">
        <v>8221</v>
      </c>
      <c r="H2746" s="4" t="s">
        <v>8224</v>
      </c>
      <c r="I2746" s="4" t="s">
        <v>8246</v>
      </c>
      <c r="J2746" s="4">
        <v>1330478998</v>
      </c>
      <c r="K2746" s="13">
        <f t="shared" si="211"/>
        <v>40967.895810185189</v>
      </c>
      <c r="L2746" s="4">
        <v>1327886998</v>
      </c>
      <c r="M2746" s="13">
        <f t="shared" si="212"/>
        <v>40937.895810185189</v>
      </c>
      <c r="N2746" s="4" t="b">
        <v>0</v>
      </c>
      <c r="O2746" s="4">
        <v>22</v>
      </c>
      <c r="P2746" s="4" t="b">
        <v>0</v>
      </c>
      <c r="Q2746" s="4" t="s">
        <v>8304</v>
      </c>
      <c r="R2746" s="17">
        <f>E2746/D2746*100</f>
        <v>5.21875</v>
      </c>
      <c r="S2746">
        <f>AVERAGEIF(O:O,O2746,E:E)</f>
        <v>1547.9137931034484</v>
      </c>
      <c r="T2746" t="str">
        <f t="shared" si="213"/>
        <v>publishing</v>
      </c>
      <c r="U2746" t="str">
        <f t="shared" si="214"/>
        <v>children's books</v>
      </c>
    </row>
    <row r="2747" spans="1:21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b">
        <f t="shared" si="210"/>
        <v>0</v>
      </c>
      <c r="G2747" s="4" t="s">
        <v>8221</v>
      </c>
      <c r="H2747" s="4" t="s">
        <v>8224</v>
      </c>
      <c r="I2747" s="4" t="s">
        <v>8246</v>
      </c>
      <c r="J2747" s="4">
        <v>1342309368</v>
      </c>
      <c r="K2747" s="13">
        <f t="shared" si="211"/>
        <v>41104.821388888893</v>
      </c>
      <c r="L2747" s="4">
        <v>1337125368</v>
      </c>
      <c r="M2747" s="13">
        <f t="shared" si="212"/>
        <v>41044.821388888893</v>
      </c>
      <c r="N2747" s="4" t="b">
        <v>0</v>
      </c>
      <c r="O2747" s="4">
        <v>49</v>
      </c>
      <c r="P2747" s="4" t="b">
        <v>0</v>
      </c>
      <c r="Q2747" s="4" t="s">
        <v>8304</v>
      </c>
      <c r="R2747" s="17">
        <f>E2747/D2747*100</f>
        <v>21.887499999999999</v>
      </c>
      <c r="S2747">
        <f>AVERAGEIF(O:O,O2747,E:E)</f>
        <v>2909.8</v>
      </c>
      <c r="T2747" t="str">
        <f t="shared" si="213"/>
        <v>publishing</v>
      </c>
      <c r="U2747" t="str">
        <f t="shared" si="214"/>
        <v>children's books</v>
      </c>
    </row>
    <row r="2748" spans="1:21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b">
        <f t="shared" si="210"/>
        <v>0</v>
      </c>
      <c r="G2748" s="4" t="s">
        <v>8221</v>
      </c>
      <c r="H2748" s="4" t="s">
        <v>8224</v>
      </c>
      <c r="I2748" s="4" t="s">
        <v>8246</v>
      </c>
      <c r="J2748" s="4">
        <v>1409337911</v>
      </c>
      <c r="K2748" s="13">
        <f t="shared" si="211"/>
        <v>41880.614710648151</v>
      </c>
      <c r="L2748" s="4">
        <v>1406745911</v>
      </c>
      <c r="M2748" s="13">
        <f t="shared" si="212"/>
        <v>41850.614710648151</v>
      </c>
      <c r="N2748" s="4" t="b">
        <v>0</v>
      </c>
      <c r="O2748" s="4">
        <v>19</v>
      </c>
      <c r="P2748" s="4" t="b">
        <v>0</v>
      </c>
      <c r="Q2748" s="4" t="s">
        <v>8304</v>
      </c>
      <c r="R2748" s="17">
        <f>E2748/D2748*100</f>
        <v>26.700000000000003</v>
      </c>
      <c r="S2748">
        <f>AVERAGEIF(O:O,O2748,E:E)</f>
        <v>2005.9729729729729</v>
      </c>
      <c r="T2748" t="str">
        <f t="shared" si="213"/>
        <v>publishing</v>
      </c>
      <c r="U2748" t="str">
        <f t="shared" si="214"/>
        <v>children's books</v>
      </c>
    </row>
    <row r="2749" spans="1:21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b">
        <f t="shared" si="210"/>
        <v>0</v>
      </c>
      <c r="G2749" s="4" t="s">
        <v>8221</v>
      </c>
      <c r="H2749" s="4" t="s">
        <v>8224</v>
      </c>
      <c r="I2749" s="4" t="s">
        <v>8246</v>
      </c>
      <c r="J2749" s="4">
        <v>1339816200</v>
      </c>
      <c r="K2749" s="13">
        <f t="shared" si="211"/>
        <v>41075.965277777781</v>
      </c>
      <c r="L2749" s="4">
        <v>1337095997</v>
      </c>
      <c r="M2749" s="13">
        <f t="shared" si="212"/>
        <v>41044.481446759266</v>
      </c>
      <c r="N2749" s="4" t="b">
        <v>0</v>
      </c>
      <c r="O2749" s="4">
        <v>4</v>
      </c>
      <c r="P2749" s="4" t="b">
        <v>0</v>
      </c>
      <c r="Q2749" s="4" t="s">
        <v>8304</v>
      </c>
      <c r="R2749" s="17">
        <f>E2749/D2749*100</f>
        <v>28.000000000000004</v>
      </c>
      <c r="S2749">
        <f>AVERAGEIF(O:O,O2749,E:E)</f>
        <v>227.77278688524589</v>
      </c>
      <c r="T2749" t="str">
        <f t="shared" si="213"/>
        <v>publishing</v>
      </c>
      <c r="U2749" t="str">
        <f t="shared" si="214"/>
        <v>children's books</v>
      </c>
    </row>
    <row r="2750" spans="1:21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b">
        <f t="shared" si="210"/>
        <v>0</v>
      </c>
      <c r="G2750" s="4" t="s">
        <v>8221</v>
      </c>
      <c r="H2750" s="4" t="s">
        <v>8224</v>
      </c>
      <c r="I2750" s="4" t="s">
        <v>8246</v>
      </c>
      <c r="J2750" s="4">
        <v>1472835802</v>
      </c>
      <c r="K2750" s="13">
        <f t="shared" si="211"/>
        <v>42615.544004629635</v>
      </c>
      <c r="L2750" s="4">
        <v>1470243802</v>
      </c>
      <c r="M2750" s="13">
        <f t="shared" si="212"/>
        <v>42585.544004629635</v>
      </c>
      <c r="N2750" s="4" t="b">
        <v>0</v>
      </c>
      <c r="O2750" s="4">
        <v>4</v>
      </c>
      <c r="P2750" s="4" t="b">
        <v>0</v>
      </c>
      <c r="Q2750" s="4" t="s">
        <v>8304</v>
      </c>
      <c r="R2750" s="17">
        <f>E2750/D2750*100</f>
        <v>1.06</v>
      </c>
      <c r="S2750">
        <f>AVERAGEIF(O:O,O2750,E:E)</f>
        <v>227.77278688524589</v>
      </c>
      <c r="T2750" t="str">
        <f t="shared" si="213"/>
        <v>publishing</v>
      </c>
      <c r="U2750" t="str">
        <f t="shared" si="214"/>
        <v>children's books</v>
      </c>
    </row>
    <row r="2751" spans="1:21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b">
        <f t="shared" si="210"/>
        <v>0</v>
      </c>
      <c r="G2751" s="4" t="s">
        <v>8221</v>
      </c>
      <c r="H2751" s="4" t="s">
        <v>8224</v>
      </c>
      <c r="I2751" s="4" t="s">
        <v>8246</v>
      </c>
      <c r="J2751" s="4">
        <v>1428171037</v>
      </c>
      <c r="K2751" s="13">
        <f t="shared" si="211"/>
        <v>42098.59070601852</v>
      </c>
      <c r="L2751" s="4">
        <v>1425582637</v>
      </c>
      <c r="M2751" s="13">
        <f t="shared" si="212"/>
        <v>42068.632372685192</v>
      </c>
      <c r="N2751" s="4" t="b">
        <v>0</v>
      </c>
      <c r="O2751" s="4">
        <v>2</v>
      </c>
      <c r="P2751" s="4" t="b">
        <v>0</v>
      </c>
      <c r="Q2751" s="4" t="s">
        <v>8304</v>
      </c>
      <c r="R2751" s="17">
        <f>E2751/D2751*100</f>
        <v>1.0999999999999999</v>
      </c>
      <c r="S2751">
        <f>AVERAGEIF(O:O,O2751,E:E)</f>
        <v>91.389593023255813</v>
      </c>
      <c r="T2751" t="str">
        <f t="shared" si="213"/>
        <v>publishing</v>
      </c>
      <c r="U2751" t="str">
        <f t="shared" si="214"/>
        <v>children's books</v>
      </c>
    </row>
    <row r="2752" spans="1:21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b">
        <f t="shared" si="210"/>
        <v>0</v>
      </c>
      <c r="G2752" s="4" t="s">
        <v>8221</v>
      </c>
      <c r="H2752" s="4" t="s">
        <v>8224</v>
      </c>
      <c r="I2752" s="4" t="s">
        <v>8246</v>
      </c>
      <c r="J2752" s="4">
        <v>1341086400</v>
      </c>
      <c r="K2752" s="13">
        <f t="shared" si="211"/>
        <v>41090.666666666672</v>
      </c>
      <c r="L2752" s="4">
        <v>1340055345</v>
      </c>
      <c r="M2752" s="13">
        <f t="shared" si="212"/>
        <v>41078.733159722222</v>
      </c>
      <c r="N2752" s="4" t="b">
        <v>0</v>
      </c>
      <c r="O2752" s="4">
        <v>0</v>
      </c>
      <c r="P2752" s="4" t="b">
        <v>0</v>
      </c>
      <c r="Q2752" s="4" t="s">
        <v>8304</v>
      </c>
      <c r="R2752" s="17">
        <f>E2752/D2752*100</f>
        <v>0</v>
      </c>
      <c r="S2752">
        <f>AVERAGEIF(O:O,O2752,E:E)</f>
        <v>0</v>
      </c>
      <c r="T2752" t="str">
        <f t="shared" si="213"/>
        <v>publishing</v>
      </c>
      <c r="U2752" t="str">
        <f t="shared" si="214"/>
        <v>children's books</v>
      </c>
    </row>
    <row r="2753" spans="1:21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b">
        <f t="shared" si="210"/>
        <v>0</v>
      </c>
      <c r="G2753" s="4" t="s">
        <v>8221</v>
      </c>
      <c r="H2753" s="4" t="s">
        <v>8224</v>
      </c>
      <c r="I2753" s="4" t="s">
        <v>8246</v>
      </c>
      <c r="J2753" s="4">
        <v>1403039842</v>
      </c>
      <c r="K2753" s="13">
        <f t="shared" si="211"/>
        <v>41807.720393518524</v>
      </c>
      <c r="L2753" s="4">
        <v>1397855842</v>
      </c>
      <c r="M2753" s="13">
        <f t="shared" si="212"/>
        <v>41747.720393518524</v>
      </c>
      <c r="N2753" s="4" t="b">
        <v>0</v>
      </c>
      <c r="O2753" s="4">
        <v>0</v>
      </c>
      <c r="P2753" s="4" t="b">
        <v>0</v>
      </c>
      <c r="Q2753" s="4" t="s">
        <v>8304</v>
      </c>
      <c r="R2753" s="17">
        <f>E2753/D2753*100</f>
        <v>0</v>
      </c>
      <c r="S2753">
        <f>AVERAGEIF(O:O,O2753,E:E)</f>
        <v>0</v>
      </c>
      <c r="T2753" t="str">
        <f t="shared" si="213"/>
        <v>publishing</v>
      </c>
      <c r="U2753" t="str">
        <f t="shared" si="214"/>
        <v>children's books</v>
      </c>
    </row>
    <row r="2754" spans="1:21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b">
        <f t="shared" si="210"/>
        <v>0</v>
      </c>
      <c r="G2754" s="4" t="s">
        <v>8221</v>
      </c>
      <c r="H2754" s="4" t="s">
        <v>8224</v>
      </c>
      <c r="I2754" s="4" t="s">
        <v>8246</v>
      </c>
      <c r="J2754" s="4">
        <v>1324232504</v>
      </c>
      <c r="K2754" s="13">
        <f t="shared" si="211"/>
        <v>40895.598425925928</v>
      </c>
      <c r="L2754" s="4">
        <v>1320776504</v>
      </c>
      <c r="M2754" s="13">
        <f t="shared" si="212"/>
        <v>40855.598425925928</v>
      </c>
      <c r="N2754" s="4" t="b">
        <v>0</v>
      </c>
      <c r="O2754" s="4">
        <v>14</v>
      </c>
      <c r="P2754" s="4" t="b">
        <v>0</v>
      </c>
      <c r="Q2754" s="4" t="s">
        <v>8304</v>
      </c>
      <c r="R2754" s="17">
        <f>E2754/D2754*100</f>
        <v>11.458333333333332</v>
      </c>
      <c r="S2754">
        <f>AVERAGEIF(O:O,O2754,E:E)</f>
        <v>1006.2454545454545</v>
      </c>
      <c r="T2754" t="str">
        <f t="shared" si="213"/>
        <v>publishing</v>
      </c>
      <c r="U2754" t="str">
        <f t="shared" si="214"/>
        <v>children's books</v>
      </c>
    </row>
    <row r="2755" spans="1:21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b">
        <f t="shared" ref="F2755:F2818" si="215">IF(E2755&gt;=D2755,"successful")</f>
        <v>0</v>
      </c>
      <c r="G2755" s="4" t="s">
        <v>8221</v>
      </c>
      <c r="H2755" s="4" t="s">
        <v>8224</v>
      </c>
      <c r="I2755" s="4" t="s">
        <v>8246</v>
      </c>
      <c r="J2755" s="4">
        <v>1346017023</v>
      </c>
      <c r="K2755" s="13">
        <f t="shared" ref="K2755:K2818" si="216">(J2755/60)/60/24+DATE(1970,1,1)+(-4/24)</f>
        <v>41147.7340625</v>
      </c>
      <c r="L2755" s="4">
        <v>1343425023</v>
      </c>
      <c r="M2755" s="13">
        <f t="shared" ref="M2755:M2818" si="217">(L2755/60)/60/24+DATE(1970,1,1)+(-4/24)</f>
        <v>41117.7340625</v>
      </c>
      <c r="N2755" s="4" t="b">
        <v>0</v>
      </c>
      <c r="O2755" s="4">
        <v>8</v>
      </c>
      <c r="P2755" s="4" t="b">
        <v>0</v>
      </c>
      <c r="Q2755" s="4" t="s">
        <v>8304</v>
      </c>
      <c r="R2755" s="17">
        <f>E2755/D2755*100</f>
        <v>19</v>
      </c>
      <c r="S2755">
        <f>AVERAGEIF(O:O,O2755,E:E)</f>
        <v>570.671875</v>
      </c>
      <c r="T2755" t="str">
        <f t="shared" ref="T2755:T2818" si="218">LEFT(Q2755,FIND("/",Q2755)-1)</f>
        <v>publishing</v>
      </c>
      <c r="U2755" t="str">
        <f t="shared" ref="U2755:U2818" si="219">RIGHT(Q2755,LEN(Q2755)-FIND("/",Q2755))</f>
        <v>children's books</v>
      </c>
    </row>
    <row r="2756" spans="1:21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b">
        <f t="shared" si="215"/>
        <v>0</v>
      </c>
      <c r="G2756" s="4" t="s">
        <v>8221</v>
      </c>
      <c r="H2756" s="4" t="s">
        <v>8224</v>
      </c>
      <c r="I2756" s="4" t="s">
        <v>8246</v>
      </c>
      <c r="J2756" s="4">
        <v>1410448551</v>
      </c>
      <c r="K2756" s="13">
        <f t="shared" si="216"/>
        <v>41893.469340277785</v>
      </c>
      <c r="L2756" s="4">
        <v>1407856551</v>
      </c>
      <c r="M2756" s="13">
        <f t="shared" si="217"/>
        <v>41863.469340277785</v>
      </c>
      <c r="N2756" s="4" t="b">
        <v>0</v>
      </c>
      <c r="O2756" s="4">
        <v>0</v>
      </c>
      <c r="P2756" s="4" t="b">
        <v>0</v>
      </c>
      <c r="Q2756" s="4" t="s">
        <v>8304</v>
      </c>
      <c r="R2756" s="17">
        <f>E2756/D2756*100</f>
        <v>0</v>
      </c>
      <c r="S2756">
        <f>AVERAGEIF(O:O,O2756,E:E)</f>
        <v>0</v>
      </c>
      <c r="T2756" t="str">
        <f t="shared" si="218"/>
        <v>publishing</v>
      </c>
      <c r="U2756" t="str">
        <f t="shared" si="219"/>
        <v>children's books</v>
      </c>
    </row>
    <row r="2757" spans="1:21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b">
        <f t="shared" si="215"/>
        <v>0</v>
      </c>
      <c r="G2757" s="4" t="s">
        <v>8221</v>
      </c>
      <c r="H2757" s="4" t="s">
        <v>8241</v>
      </c>
      <c r="I2757" s="4" t="s">
        <v>8249</v>
      </c>
      <c r="J2757" s="4">
        <v>1428519527</v>
      </c>
      <c r="K2757" s="13">
        <f t="shared" si="216"/>
        <v>42102.624155092599</v>
      </c>
      <c r="L2757" s="4">
        <v>1425927527</v>
      </c>
      <c r="M2757" s="13">
        <f t="shared" si="217"/>
        <v>42072.624155092599</v>
      </c>
      <c r="N2757" s="4" t="b">
        <v>0</v>
      </c>
      <c r="O2757" s="4">
        <v>15</v>
      </c>
      <c r="P2757" s="4" t="b">
        <v>0</v>
      </c>
      <c r="Q2757" s="4" t="s">
        <v>8304</v>
      </c>
      <c r="R2757" s="17">
        <f>E2757/D2757*100</f>
        <v>52</v>
      </c>
      <c r="S2757">
        <f>AVERAGEIF(O:O,O2757,E:E)</f>
        <v>2424.782608695652</v>
      </c>
      <c r="T2757" t="str">
        <f t="shared" si="218"/>
        <v>publishing</v>
      </c>
      <c r="U2757" t="str">
        <f t="shared" si="219"/>
        <v>children's books</v>
      </c>
    </row>
    <row r="2758" spans="1:21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b">
        <f t="shared" si="215"/>
        <v>0</v>
      </c>
      <c r="G2758" s="4" t="s">
        <v>8221</v>
      </c>
      <c r="H2758" s="4" t="s">
        <v>8224</v>
      </c>
      <c r="I2758" s="4" t="s">
        <v>8246</v>
      </c>
      <c r="J2758" s="4">
        <v>1389476201</v>
      </c>
      <c r="K2758" s="13">
        <f t="shared" si="216"/>
        <v>41650.733807870376</v>
      </c>
      <c r="L2758" s="4">
        <v>1386884201</v>
      </c>
      <c r="M2758" s="13">
        <f t="shared" si="217"/>
        <v>41620.733807870376</v>
      </c>
      <c r="N2758" s="4" t="b">
        <v>0</v>
      </c>
      <c r="O2758" s="4">
        <v>33</v>
      </c>
      <c r="P2758" s="4" t="b">
        <v>0</v>
      </c>
      <c r="Q2758" s="4" t="s">
        <v>8304</v>
      </c>
      <c r="R2758" s="17">
        <f>E2758/D2758*100</f>
        <v>10.48</v>
      </c>
      <c r="S2758">
        <f>AVERAGEIF(O:O,O2758,E:E)</f>
        <v>5887.1719354838715</v>
      </c>
      <c r="T2758" t="str">
        <f t="shared" si="218"/>
        <v>publishing</v>
      </c>
      <c r="U2758" t="str">
        <f t="shared" si="219"/>
        <v>children's books</v>
      </c>
    </row>
    <row r="2759" spans="1:21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b">
        <f t="shared" si="215"/>
        <v>0</v>
      </c>
      <c r="G2759" s="4" t="s">
        <v>8221</v>
      </c>
      <c r="H2759" s="4" t="s">
        <v>8224</v>
      </c>
      <c r="I2759" s="4" t="s">
        <v>8246</v>
      </c>
      <c r="J2759" s="4">
        <v>1470498332</v>
      </c>
      <c r="K2759" s="13">
        <f t="shared" si="216"/>
        <v>42588.489953703705</v>
      </c>
      <c r="L2759" s="4">
        <v>1469202332</v>
      </c>
      <c r="M2759" s="13">
        <f t="shared" si="217"/>
        <v>42573.489953703705</v>
      </c>
      <c r="N2759" s="4" t="b">
        <v>0</v>
      </c>
      <c r="O2759" s="4">
        <v>2</v>
      </c>
      <c r="P2759" s="4" t="b">
        <v>0</v>
      </c>
      <c r="Q2759" s="4" t="s">
        <v>8304</v>
      </c>
      <c r="R2759" s="17">
        <f>E2759/D2759*100</f>
        <v>0.66666666666666674</v>
      </c>
      <c r="S2759">
        <f>AVERAGEIF(O:O,O2759,E:E)</f>
        <v>91.389593023255813</v>
      </c>
      <c r="T2759" t="str">
        <f t="shared" si="218"/>
        <v>publishing</v>
      </c>
      <c r="U2759" t="str">
        <f t="shared" si="219"/>
        <v>children's books</v>
      </c>
    </row>
    <row r="2760" spans="1:21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b">
        <f t="shared" si="215"/>
        <v>0</v>
      </c>
      <c r="G2760" s="4" t="s">
        <v>8221</v>
      </c>
      <c r="H2760" s="4" t="s">
        <v>8226</v>
      </c>
      <c r="I2760" s="4" t="s">
        <v>8248</v>
      </c>
      <c r="J2760" s="4">
        <v>1476095783</v>
      </c>
      <c r="K2760" s="13">
        <f t="shared" si="216"/>
        <v>42653.275266203702</v>
      </c>
      <c r="L2760" s="4">
        <v>1474886183</v>
      </c>
      <c r="M2760" s="13">
        <f t="shared" si="217"/>
        <v>42639.275266203702</v>
      </c>
      <c r="N2760" s="4" t="b">
        <v>0</v>
      </c>
      <c r="O2760" s="4">
        <v>6</v>
      </c>
      <c r="P2760" s="4" t="b">
        <v>0</v>
      </c>
      <c r="Q2760" s="4" t="s">
        <v>8304</v>
      </c>
      <c r="R2760" s="17">
        <f>E2760/D2760*100</f>
        <v>11.700000000000001</v>
      </c>
      <c r="S2760">
        <f>AVERAGEIF(O:O,O2760,E:E)</f>
        <v>740.04042857142861</v>
      </c>
      <c r="T2760" t="str">
        <f t="shared" si="218"/>
        <v>publishing</v>
      </c>
      <c r="U2760" t="str">
        <f t="shared" si="219"/>
        <v>children's books</v>
      </c>
    </row>
    <row r="2761" spans="1:21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b">
        <f t="shared" si="215"/>
        <v>0</v>
      </c>
      <c r="G2761" s="4" t="s">
        <v>8221</v>
      </c>
      <c r="H2761" s="4" t="s">
        <v>8226</v>
      </c>
      <c r="I2761" s="4" t="s">
        <v>8248</v>
      </c>
      <c r="J2761" s="4">
        <v>1468658866</v>
      </c>
      <c r="K2761" s="13">
        <f t="shared" si="216"/>
        <v>42567.199837962966</v>
      </c>
      <c r="L2761" s="4">
        <v>1464943666</v>
      </c>
      <c r="M2761" s="13">
        <f t="shared" si="217"/>
        <v>42524.199837962966</v>
      </c>
      <c r="N2761" s="4" t="b">
        <v>0</v>
      </c>
      <c r="O2761" s="4">
        <v>2</v>
      </c>
      <c r="P2761" s="4" t="b">
        <v>0</v>
      </c>
      <c r="Q2761" s="4" t="s">
        <v>8304</v>
      </c>
      <c r="R2761" s="17">
        <f>E2761/D2761*100</f>
        <v>10.5</v>
      </c>
      <c r="S2761">
        <f>AVERAGEIF(O:O,O2761,E:E)</f>
        <v>91.389593023255813</v>
      </c>
      <c r="T2761" t="str">
        <f t="shared" si="218"/>
        <v>publishing</v>
      </c>
      <c r="U2761" t="str">
        <f t="shared" si="219"/>
        <v>children's books</v>
      </c>
    </row>
    <row r="2762" spans="1:21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b">
        <f t="shared" si="215"/>
        <v>0</v>
      </c>
      <c r="G2762" s="4" t="s">
        <v>8221</v>
      </c>
      <c r="H2762" s="4" t="s">
        <v>8225</v>
      </c>
      <c r="I2762" s="4" t="s">
        <v>8247</v>
      </c>
      <c r="J2762" s="4">
        <v>1371726258</v>
      </c>
      <c r="K2762" s="13">
        <f t="shared" si="216"/>
        <v>41445.294652777782</v>
      </c>
      <c r="L2762" s="4">
        <v>1369134258</v>
      </c>
      <c r="M2762" s="13">
        <f t="shared" si="217"/>
        <v>41415.294652777782</v>
      </c>
      <c r="N2762" s="4" t="b">
        <v>0</v>
      </c>
      <c r="O2762" s="4">
        <v>0</v>
      </c>
      <c r="P2762" s="4" t="b">
        <v>0</v>
      </c>
      <c r="Q2762" s="4" t="s">
        <v>8304</v>
      </c>
      <c r="R2762" s="17">
        <f>E2762/D2762*100</f>
        <v>0</v>
      </c>
      <c r="S2762">
        <f>AVERAGEIF(O:O,O2762,E:E)</f>
        <v>0</v>
      </c>
      <c r="T2762" t="str">
        <f t="shared" si="218"/>
        <v>publishing</v>
      </c>
      <c r="U2762" t="str">
        <f t="shared" si="219"/>
        <v>children's books</v>
      </c>
    </row>
    <row r="2763" spans="1:21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b">
        <f t="shared" si="215"/>
        <v>0</v>
      </c>
      <c r="G2763" s="4" t="s">
        <v>8221</v>
      </c>
      <c r="H2763" s="4" t="s">
        <v>8224</v>
      </c>
      <c r="I2763" s="4" t="s">
        <v>8246</v>
      </c>
      <c r="J2763" s="4">
        <v>1357176693</v>
      </c>
      <c r="K2763" s="13">
        <f t="shared" si="216"/>
        <v>41276.896909722222</v>
      </c>
      <c r="L2763" s="4">
        <v>1354584693</v>
      </c>
      <c r="M2763" s="13">
        <f t="shared" si="217"/>
        <v>41246.896909722222</v>
      </c>
      <c r="N2763" s="4" t="b">
        <v>0</v>
      </c>
      <c r="O2763" s="4">
        <v>4</v>
      </c>
      <c r="P2763" s="4" t="b">
        <v>0</v>
      </c>
      <c r="Q2763" s="4" t="s">
        <v>8304</v>
      </c>
      <c r="R2763" s="17">
        <f>E2763/D2763*100</f>
        <v>0.72</v>
      </c>
      <c r="S2763">
        <f>AVERAGEIF(O:O,O2763,E:E)</f>
        <v>227.77278688524589</v>
      </c>
      <c r="T2763" t="str">
        <f t="shared" si="218"/>
        <v>publishing</v>
      </c>
      <c r="U2763" t="str">
        <f t="shared" si="219"/>
        <v>children's books</v>
      </c>
    </row>
    <row r="2764" spans="1:21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b">
        <f t="shared" si="215"/>
        <v>0</v>
      </c>
      <c r="G2764" s="4" t="s">
        <v>8221</v>
      </c>
      <c r="H2764" s="4" t="s">
        <v>8224</v>
      </c>
      <c r="I2764" s="4" t="s">
        <v>8246</v>
      </c>
      <c r="J2764" s="4">
        <v>1332114795</v>
      </c>
      <c r="K2764" s="13">
        <f t="shared" si="216"/>
        <v>40986.828645833339</v>
      </c>
      <c r="L2764" s="4">
        <v>1326934395</v>
      </c>
      <c r="M2764" s="13">
        <f t="shared" si="217"/>
        <v>40926.870312500003</v>
      </c>
      <c r="N2764" s="4" t="b">
        <v>0</v>
      </c>
      <c r="O2764" s="4">
        <v>1</v>
      </c>
      <c r="P2764" s="4" t="b">
        <v>0</v>
      </c>
      <c r="Q2764" s="4" t="s">
        <v>8304</v>
      </c>
      <c r="R2764" s="17">
        <f>E2764/D2764*100</f>
        <v>0.76923076923076927</v>
      </c>
      <c r="S2764">
        <f>AVERAGEIF(O:O,O2764,E:E)</f>
        <v>50.223295454545458</v>
      </c>
      <c r="T2764" t="str">
        <f t="shared" si="218"/>
        <v>publishing</v>
      </c>
      <c r="U2764" t="str">
        <f t="shared" si="219"/>
        <v>children's books</v>
      </c>
    </row>
    <row r="2765" spans="1:21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b">
        <f t="shared" si="215"/>
        <v>0</v>
      </c>
      <c r="G2765" s="4" t="s">
        <v>8221</v>
      </c>
      <c r="H2765" s="4" t="s">
        <v>8224</v>
      </c>
      <c r="I2765" s="4" t="s">
        <v>8246</v>
      </c>
      <c r="J2765" s="4">
        <v>1369403684</v>
      </c>
      <c r="K2765" s="13">
        <f t="shared" si="216"/>
        <v>41418.41300925926</v>
      </c>
      <c r="L2765" s="4">
        <v>1365515684</v>
      </c>
      <c r="M2765" s="13">
        <f t="shared" si="217"/>
        <v>41373.41300925926</v>
      </c>
      <c r="N2765" s="4" t="b">
        <v>0</v>
      </c>
      <c r="O2765" s="4">
        <v>3</v>
      </c>
      <c r="P2765" s="4" t="b">
        <v>0</v>
      </c>
      <c r="Q2765" s="4" t="s">
        <v>8304</v>
      </c>
      <c r="R2765" s="17">
        <f>E2765/D2765*100</f>
        <v>0.22842639593908631</v>
      </c>
      <c r="S2765">
        <f>AVERAGEIF(O:O,O2765,E:E)</f>
        <v>191.76785714285714</v>
      </c>
      <c r="T2765" t="str">
        <f t="shared" si="218"/>
        <v>publishing</v>
      </c>
      <c r="U2765" t="str">
        <f t="shared" si="219"/>
        <v>children's books</v>
      </c>
    </row>
    <row r="2766" spans="1:21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b">
        <f t="shared" si="215"/>
        <v>0</v>
      </c>
      <c r="G2766" s="4" t="s">
        <v>8221</v>
      </c>
      <c r="H2766" s="4" t="s">
        <v>8224</v>
      </c>
      <c r="I2766" s="4" t="s">
        <v>8246</v>
      </c>
      <c r="J2766" s="4">
        <v>1338404400</v>
      </c>
      <c r="K2766" s="13">
        <f t="shared" si="216"/>
        <v>41059.625</v>
      </c>
      <c r="L2766" s="4">
        <v>1335855631</v>
      </c>
      <c r="M2766" s="13">
        <f t="shared" si="217"/>
        <v>41030.1253587963</v>
      </c>
      <c r="N2766" s="4" t="b">
        <v>0</v>
      </c>
      <c r="O2766" s="4">
        <v>4</v>
      </c>
      <c r="P2766" s="4" t="b">
        <v>0</v>
      </c>
      <c r="Q2766" s="4" t="s">
        <v>8304</v>
      </c>
      <c r="R2766" s="17">
        <f>E2766/D2766*100</f>
        <v>1.125</v>
      </c>
      <c r="S2766">
        <f>AVERAGEIF(O:O,O2766,E:E)</f>
        <v>227.77278688524589</v>
      </c>
      <c r="T2766" t="str">
        <f t="shared" si="218"/>
        <v>publishing</v>
      </c>
      <c r="U2766" t="str">
        <f t="shared" si="219"/>
        <v>children's books</v>
      </c>
    </row>
    <row r="2767" spans="1:21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b">
        <f t="shared" si="215"/>
        <v>0</v>
      </c>
      <c r="G2767" s="4" t="s">
        <v>8221</v>
      </c>
      <c r="H2767" s="4" t="s">
        <v>8224</v>
      </c>
      <c r="I2767" s="4" t="s">
        <v>8246</v>
      </c>
      <c r="J2767" s="4">
        <v>1351432428</v>
      </c>
      <c r="K2767" s="13">
        <f t="shared" si="216"/>
        <v>41210.412361111114</v>
      </c>
      <c r="L2767" s="4">
        <v>1350050028</v>
      </c>
      <c r="M2767" s="13">
        <f t="shared" si="217"/>
        <v>41194.412361111114</v>
      </c>
      <c r="N2767" s="4" t="b">
        <v>0</v>
      </c>
      <c r="O2767" s="4">
        <v>0</v>
      </c>
      <c r="P2767" s="4" t="b">
        <v>0</v>
      </c>
      <c r="Q2767" s="4" t="s">
        <v>8304</v>
      </c>
      <c r="R2767" s="17">
        <f>E2767/D2767*100</f>
        <v>0</v>
      </c>
      <c r="S2767">
        <f>AVERAGEIF(O:O,O2767,E:E)</f>
        <v>0</v>
      </c>
      <c r="T2767" t="str">
        <f t="shared" si="218"/>
        <v>publishing</v>
      </c>
      <c r="U2767" t="str">
        <f t="shared" si="219"/>
        <v>children's books</v>
      </c>
    </row>
    <row r="2768" spans="1:21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b">
        <f t="shared" si="215"/>
        <v>0</v>
      </c>
      <c r="G2768" s="4" t="s">
        <v>8221</v>
      </c>
      <c r="H2768" s="4" t="s">
        <v>8224</v>
      </c>
      <c r="I2768" s="4" t="s">
        <v>8246</v>
      </c>
      <c r="J2768" s="4">
        <v>1313078518</v>
      </c>
      <c r="K2768" s="13">
        <f t="shared" si="216"/>
        <v>40766.50136574074</v>
      </c>
      <c r="L2768" s="4">
        <v>1310486518</v>
      </c>
      <c r="M2768" s="13">
        <f t="shared" si="217"/>
        <v>40736.50136574074</v>
      </c>
      <c r="N2768" s="4" t="b">
        <v>0</v>
      </c>
      <c r="O2768" s="4">
        <v>4</v>
      </c>
      <c r="P2768" s="4" t="b">
        <v>0</v>
      </c>
      <c r="Q2768" s="4" t="s">
        <v>8304</v>
      </c>
      <c r="R2768" s="17">
        <f>E2768/D2768*100</f>
        <v>2</v>
      </c>
      <c r="S2768">
        <f>AVERAGEIF(O:O,O2768,E:E)</f>
        <v>227.77278688524589</v>
      </c>
      <c r="T2768" t="str">
        <f t="shared" si="218"/>
        <v>publishing</v>
      </c>
      <c r="U2768" t="str">
        <f t="shared" si="219"/>
        <v>children's books</v>
      </c>
    </row>
    <row r="2769" spans="1:21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b">
        <f t="shared" si="215"/>
        <v>0</v>
      </c>
      <c r="G2769" s="4" t="s">
        <v>8221</v>
      </c>
      <c r="H2769" s="4" t="s">
        <v>8229</v>
      </c>
      <c r="I2769" s="4" t="s">
        <v>8251</v>
      </c>
      <c r="J2769" s="4">
        <v>1439766050</v>
      </c>
      <c r="K2769" s="13">
        <f t="shared" si="216"/>
        <v>42232.792245370372</v>
      </c>
      <c r="L2769" s="4">
        <v>1434582050</v>
      </c>
      <c r="M2769" s="13">
        <f t="shared" si="217"/>
        <v>42172.792245370372</v>
      </c>
      <c r="N2769" s="4" t="b">
        <v>0</v>
      </c>
      <c r="O2769" s="4">
        <v>3</v>
      </c>
      <c r="P2769" s="4" t="b">
        <v>0</v>
      </c>
      <c r="Q2769" s="4" t="s">
        <v>8304</v>
      </c>
      <c r="R2769" s="17">
        <f>E2769/D2769*100</f>
        <v>0.85000000000000009</v>
      </c>
      <c r="S2769">
        <f>AVERAGEIF(O:O,O2769,E:E)</f>
        <v>191.76785714285714</v>
      </c>
      <c r="T2769" t="str">
        <f t="shared" si="218"/>
        <v>publishing</v>
      </c>
      <c r="U2769" t="str">
        <f t="shared" si="219"/>
        <v>children's books</v>
      </c>
    </row>
    <row r="2770" spans="1:21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b">
        <f t="shared" si="215"/>
        <v>0</v>
      </c>
      <c r="G2770" s="4" t="s">
        <v>8221</v>
      </c>
      <c r="H2770" s="4" t="s">
        <v>8224</v>
      </c>
      <c r="I2770" s="4" t="s">
        <v>8246</v>
      </c>
      <c r="J2770" s="4">
        <v>1333028723</v>
      </c>
      <c r="K2770" s="13">
        <f t="shared" si="216"/>
        <v>40997.406516203708</v>
      </c>
      <c r="L2770" s="4">
        <v>1330440323</v>
      </c>
      <c r="M2770" s="13">
        <f t="shared" si="217"/>
        <v>40967.448182870372</v>
      </c>
      <c r="N2770" s="4" t="b">
        <v>0</v>
      </c>
      <c r="O2770" s="4">
        <v>34</v>
      </c>
      <c r="P2770" s="4" t="b">
        <v>0</v>
      </c>
      <c r="Q2770" s="4" t="s">
        <v>8304</v>
      </c>
      <c r="R2770" s="17">
        <f>E2770/D2770*100</f>
        <v>14.314285714285715</v>
      </c>
      <c r="S2770">
        <f>AVERAGEIF(O:O,O2770,E:E)</f>
        <v>3216.0669696969699</v>
      </c>
      <c r="T2770" t="str">
        <f t="shared" si="218"/>
        <v>publishing</v>
      </c>
      <c r="U2770" t="str">
        <f t="shared" si="219"/>
        <v>children's books</v>
      </c>
    </row>
    <row r="2771" spans="1:21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b">
        <f t="shared" si="215"/>
        <v>0</v>
      </c>
      <c r="G2771" s="4" t="s">
        <v>8221</v>
      </c>
      <c r="H2771" s="4" t="s">
        <v>8225</v>
      </c>
      <c r="I2771" s="4" t="s">
        <v>8247</v>
      </c>
      <c r="J2771" s="4">
        <v>1401997790</v>
      </c>
      <c r="K2771" s="13">
        <f t="shared" si="216"/>
        <v>41795.65960648148</v>
      </c>
      <c r="L2771" s="4">
        <v>1397677790</v>
      </c>
      <c r="M2771" s="13">
        <f t="shared" si="217"/>
        <v>41745.65960648148</v>
      </c>
      <c r="N2771" s="4" t="b">
        <v>0</v>
      </c>
      <c r="O2771" s="4">
        <v>2</v>
      </c>
      <c r="P2771" s="4" t="b">
        <v>0</v>
      </c>
      <c r="Q2771" s="4" t="s">
        <v>8304</v>
      </c>
      <c r="R2771" s="17">
        <f>E2771/D2771*100</f>
        <v>0.25</v>
      </c>
      <c r="S2771">
        <f>AVERAGEIF(O:O,O2771,E:E)</f>
        <v>91.389593023255813</v>
      </c>
      <c r="T2771" t="str">
        <f t="shared" si="218"/>
        <v>publishing</v>
      </c>
      <c r="U2771" t="str">
        <f t="shared" si="219"/>
        <v>children's books</v>
      </c>
    </row>
    <row r="2772" spans="1:21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b">
        <f t="shared" si="215"/>
        <v>0</v>
      </c>
      <c r="G2772" s="4" t="s">
        <v>8221</v>
      </c>
      <c r="H2772" s="4" t="s">
        <v>8224</v>
      </c>
      <c r="I2772" s="4" t="s">
        <v>8246</v>
      </c>
      <c r="J2772" s="4">
        <v>1395158130</v>
      </c>
      <c r="K2772" s="13">
        <f t="shared" si="216"/>
        <v>41716.496875000004</v>
      </c>
      <c r="L2772" s="4">
        <v>1392569730</v>
      </c>
      <c r="M2772" s="13">
        <f t="shared" si="217"/>
        <v>41686.538541666669</v>
      </c>
      <c r="N2772" s="4" t="b">
        <v>0</v>
      </c>
      <c r="O2772" s="4">
        <v>33</v>
      </c>
      <c r="P2772" s="4" t="b">
        <v>0</v>
      </c>
      <c r="Q2772" s="4" t="s">
        <v>8304</v>
      </c>
      <c r="R2772" s="17">
        <f>E2772/D2772*100</f>
        <v>10.411249999999999</v>
      </c>
      <c r="S2772">
        <f>AVERAGEIF(O:O,O2772,E:E)</f>
        <v>5887.1719354838715</v>
      </c>
      <c r="T2772" t="str">
        <f t="shared" si="218"/>
        <v>publishing</v>
      </c>
      <c r="U2772" t="str">
        <f t="shared" si="219"/>
        <v>children's books</v>
      </c>
    </row>
    <row r="2773" spans="1:21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b">
        <f t="shared" si="215"/>
        <v>0</v>
      </c>
      <c r="G2773" s="4" t="s">
        <v>8221</v>
      </c>
      <c r="H2773" s="4" t="s">
        <v>8224</v>
      </c>
      <c r="I2773" s="4" t="s">
        <v>8246</v>
      </c>
      <c r="J2773" s="4">
        <v>1359738000</v>
      </c>
      <c r="K2773" s="13">
        <f t="shared" si="216"/>
        <v>41306.541666666672</v>
      </c>
      <c r="L2773" s="4">
        <v>1355489140</v>
      </c>
      <c r="M2773" s="13">
        <f t="shared" si="217"/>
        <v>41257.365046296298</v>
      </c>
      <c r="N2773" s="4" t="b">
        <v>0</v>
      </c>
      <c r="O2773" s="4">
        <v>0</v>
      </c>
      <c r="P2773" s="4" t="b">
        <v>0</v>
      </c>
      <c r="Q2773" s="4" t="s">
        <v>8304</v>
      </c>
      <c r="R2773" s="17">
        <f>E2773/D2773*100</f>
        <v>0</v>
      </c>
      <c r="S2773">
        <f>AVERAGEIF(O:O,O2773,E:E)</f>
        <v>0</v>
      </c>
      <c r="T2773" t="str">
        <f t="shared" si="218"/>
        <v>publishing</v>
      </c>
      <c r="U2773" t="str">
        <f t="shared" si="219"/>
        <v>children's books</v>
      </c>
    </row>
    <row r="2774" spans="1:21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b">
        <f t="shared" si="215"/>
        <v>0</v>
      </c>
      <c r="G2774" s="4" t="s">
        <v>8221</v>
      </c>
      <c r="H2774" s="4" t="s">
        <v>8224</v>
      </c>
      <c r="I2774" s="4" t="s">
        <v>8246</v>
      </c>
      <c r="J2774" s="4">
        <v>1381006294</v>
      </c>
      <c r="K2774" s="13">
        <f t="shared" si="216"/>
        <v>41552.702476851853</v>
      </c>
      <c r="L2774" s="4">
        <v>1379710294</v>
      </c>
      <c r="M2774" s="13">
        <f t="shared" si="217"/>
        <v>41537.702476851853</v>
      </c>
      <c r="N2774" s="4" t="b">
        <v>0</v>
      </c>
      <c r="O2774" s="4">
        <v>0</v>
      </c>
      <c r="P2774" s="4" t="b">
        <v>0</v>
      </c>
      <c r="Q2774" s="4" t="s">
        <v>8304</v>
      </c>
      <c r="R2774" s="17">
        <f>E2774/D2774*100</f>
        <v>0</v>
      </c>
      <c r="S2774">
        <f>AVERAGEIF(O:O,O2774,E:E)</f>
        <v>0</v>
      </c>
      <c r="T2774" t="str">
        <f t="shared" si="218"/>
        <v>publishing</v>
      </c>
      <c r="U2774" t="str">
        <f t="shared" si="219"/>
        <v>children's books</v>
      </c>
    </row>
    <row r="2775" spans="1:21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b">
        <f t="shared" si="215"/>
        <v>0</v>
      </c>
      <c r="G2775" s="4" t="s">
        <v>8221</v>
      </c>
      <c r="H2775" s="4" t="s">
        <v>8229</v>
      </c>
      <c r="I2775" s="4" t="s">
        <v>8251</v>
      </c>
      <c r="J2775" s="4">
        <v>1461530721</v>
      </c>
      <c r="K2775" s="13">
        <f t="shared" si="216"/>
        <v>42484.698159722226</v>
      </c>
      <c r="L2775" s="4">
        <v>1460666721</v>
      </c>
      <c r="M2775" s="13">
        <f t="shared" si="217"/>
        <v>42474.698159722226</v>
      </c>
      <c r="N2775" s="4" t="b">
        <v>0</v>
      </c>
      <c r="O2775" s="4">
        <v>1</v>
      </c>
      <c r="P2775" s="4" t="b">
        <v>0</v>
      </c>
      <c r="Q2775" s="4" t="s">
        <v>8304</v>
      </c>
      <c r="R2775" s="17">
        <f>E2775/D2775*100</f>
        <v>0.18867924528301888</v>
      </c>
      <c r="S2775">
        <f>AVERAGEIF(O:O,O2775,E:E)</f>
        <v>50.223295454545458</v>
      </c>
      <c r="T2775" t="str">
        <f t="shared" si="218"/>
        <v>publishing</v>
      </c>
      <c r="U2775" t="str">
        <f t="shared" si="219"/>
        <v>children's books</v>
      </c>
    </row>
    <row r="2776" spans="1:21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b">
        <f t="shared" si="215"/>
        <v>0</v>
      </c>
      <c r="G2776" s="4" t="s">
        <v>8221</v>
      </c>
      <c r="H2776" s="4" t="s">
        <v>8224</v>
      </c>
      <c r="I2776" s="4" t="s">
        <v>8246</v>
      </c>
      <c r="J2776" s="4">
        <v>1362711728</v>
      </c>
      <c r="K2776" s="13">
        <f t="shared" si="216"/>
        <v>41340.959814814814</v>
      </c>
      <c r="L2776" s="4">
        <v>1360119728</v>
      </c>
      <c r="M2776" s="13">
        <f t="shared" si="217"/>
        <v>41310.959814814814</v>
      </c>
      <c r="N2776" s="4" t="b">
        <v>0</v>
      </c>
      <c r="O2776" s="4">
        <v>13</v>
      </c>
      <c r="P2776" s="4" t="b">
        <v>0</v>
      </c>
      <c r="Q2776" s="4" t="s">
        <v>8304</v>
      </c>
      <c r="R2776" s="17">
        <f>E2776/D2776*100</f>
        <v>14.249999999999998</v>
      </c>
      <c r="S2776">
        <f>AVERAGEIF(O:O,O2776,E:E)</f>
        <v>969.35458333333338</v>
      </c>
      <c r="T2776" t="str">
        <f t="shared" si="218"/>
        <v>publishing</v>
      </c>
      <c r="U2776" t="str">
        <f t="shared" si="219"/>
        <v>children's books</v>
      </c>
    </row>
    <row r="2777" spans="1:21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b">
        <f t="shared" si="215"/>
        <v>0</v>
      </c>
      <c r="G2777" s="4" t="s">
        <v>8221</v>
      </c>
      <c r="H2777" s="4" t="s">
        <v>8224</v>
      </c>
      <c r="I2777" s="4" t="s">
        <v>8246</v>
      </c>
      <c r="J2777" s="4">
        <v>1323994754</v>
      </c>
      <c r="K2777" s="13">
        <f t="shared" si="216"/>
        <v>40892.846689814818</v>
      </c>
      <c r="L2777" s="4">
        <v>1321402754</v>
      </c>
      <c r="M2777" s="13">
        <f t="shared" si="217"/>
        <v>40862.846689814818</v>
      </c>
      <c r="N2777" s="4" t="b">
        <v>0</v>
      </c>
      <c r="O2777" s="4">
        <v>2</v>
      </c>
      <c r="P2777" s="4" t="b">
        <v>0</v>
      </c>
      <c r="Q2777" s="4" t="s">
        <v>8304</v>
      </c>
      <c r="R2777" s="17">
        <f>E2777/D2777*100</f>
        <v>3</v>
      </c>
      <c r="S2777">
        <f>AVERAGEIF(O:O,O2777,E:E)</f>
        <v>91.389593023255813</v>
      </c>
      <c r="T2777" t="str">
        <f t="shared" si="218"/>
        <v>publishing</v>
      </c>
      <c r="U2777" t="str">
        <f t="shared" si="219"/>
        <v>children's books</v>
      </c>
    </row>
    <row r="2778" spans="1:21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b">
        <f t="shared" si="215"/>
        <v>0</v>
      </c>
      <c r="G2778" s="4" t="s">
        <v>8221</v>
      </c>
      <c r="H2778" s="4" t="s">
        <v>8224</v>
      </c>
      <c r="I2778" s="4" t="s">
        <v>8246</v>
      </c>
      <c r="J2778" s="4">
        <v>1434092876</v>
      </c>
      <c r="K2778" s="13">
        <f t="shared" si="216"/>
        <v>42167.130509259259</v>
      </c>
      <c r="L2778" s="4">
        <v>1431414476</v>
      </c>
      <c r="M2778" s="13">
        <f t="shared" si="217"/>
        <v>42136.130509259259</v>
      </c>
      <c r="N2778" s="4" t="b">
        <v>0</v>
      </c>
      <c r="O2778" s="4">
        <v>36</v>
      </c>
      <c r="P2778" s="4" t="b">
        <v>0</v>
      </c>
      <c r="Q2778" s="4" t="s">
        <v>8304</v>
      </c>
      <c r="R2778" s="17">
        <f>E2778/D2778*100</f>
        <v>7.8809523809523814</v>
      </c>
      <c r="S2778">
        <f>AVERAGEIF(O:O,O2778,E:E)</f>
        <v>2893.0464999999999</v>
      </c>
      <c r="T2778" t="str">
        <f t="shared" si="218"/>
        <v>publishing</v>
      </c>
      <c r="U2778" t="str">
        <f t="shared" si="219"/>
        <v>children's books</v>
      </c>
    </row>
    <row r="2779" spans="1:21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b">
        <f t="shared" si="215"/>
        <v>0</v>
      </c>
      <c r="G2779" s="4" t="s">
        <v>8221</v>
      </c>
      <c r="H2779" s="4" t="s">
        <v>8224</v>
      </c>
      <c r="I2779" s="4" t="s">
        <v>8246</v>
      </c>
      <c r="J2779" s="4">
        <v>1437149004</v>
      </c>
      <c r="K2779" s="13">
        <f t="shared" si="216"/>
        <v>42202.502361111117</v>
      </c>
      <c r="L2779" s="4">
        <v>1434557004</v>
      </c>
      <c r="M2779" s="13">
        <f t="shared" si="217"/>
        <v>42172.502361111117</v>
      </c>
      <c r="N2779" s="4" t="b">
        <v>0</v>
      </c>
      <c r="O2779" s="4">
        <v>1</v>
      </c>
      <c r="P2779" s="4" t="b">
        <v>0</v>
      </c>
      <c r="Q2779" s="4" t="s">
        <v>8304</v>
      </c>
      <c r="R2779" s="17">
        <f>E2779/D2779*100</f>
        <v>0.33333333333333337</v>
      </c>
      <c r="S2779">
        <f>AVERAGEIF(O:O,O2779,E:E)</f>
        <v>50.223295454545458</v>
      </c>
      <c r="T2779" t="str">
        <f t="shared" si="218"/>
        <v>publishing</v>
      </c>
      <c r="U2779" t="str">
        <f t="shared" si="219"/>
        <v>children's books</v>
      </c>
    </row>
    <row r="2780" spans="1:21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b">
        <f t="shared" si="215"/>
        <v>0</v>
      </c>
      <c r="G2780" s="4" t="s">
        <v>8221</v>
      </c>
      <c r="H2780" s="4" t="s">
        <v>8224</v>
      </c>
      <c r="I2780" s="4" t="s">
        <v>8246</v>
      </c>
      <c r="J2780" s="4">
        <v>1409009306</v>
      </c>
      <c r="K2780" s="13">
        <f t="shared" si="216"/>
        <v>41876.811412037037</v>
      </c>
      <c r="L2780" s="4">
        <v>1406417306</v>
      </c>
      <c r="M2780" s="13">
        <f t="shared" si="217"/>
        <v>41846.811412037037</v>
      </c>
      <c r="N2780" s="4" t="b">
        <v>0</v>
      </c>
      <c r="O2780" s="4">
        <v>15</v>
      </c>
      <c r="P2780" s="4" t="b">
        <v>0</v>
      </c>
      <c r="Q2780" s="4" t="s">
        <v>8304</v>
      </c>
      <c r="R2780" s="17">
        <f>E2780/D2780*100</f>
        <v>25.545454545454543</v>
      </c>
      <c r="S2780">
        <f>AVERAGEIF(O:O,O2780,E:E)</f>
        <v>2424.782608695652</v>
      </c>
      <c r="T2780" t="str">
        <f t="shared" si="218"/>
        <v>publishing</v>
      </c>
      <c r="U2780" t="str">
        <f t="shared" si="219"/>
        <v>children's books</v>
      </c>
    </row>
    <row r="2781" spans="1:21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b">
        <f t="shared" si="215"/>
        <v>0</v>
      </c>
      <c r="G2781" s="4" t="s">
        <v>8221</v>
      </c>
      <c r="H2781" s="4" t="s">
        <v>8224</v>
      </c>
      <c r="I2781" s="4" t="s">
        <v>8246</v>
      </c>
      <c r="J2781" s="4">
        <v>1448204621</v>
      </c>
      <c r="K2781" s="13">
        <f t="shared" si="216"/>
        <v>42330.460891203707</v>
      </c>
      <c r="L2781" s="4">
        <v>1445609021</v>
      </c>
      <c r="M2781" s="13">
        <f t="shared" si="217"/>
        <v>42300.419224537043</v>
      </c>
      <c r="N2781" s="4" t="b">
        <v>0</v>
      </c>
      <c r="O2781" s="4">
        <v>1</v>
      </c>
      <c r="P2781" s="4" t="b">
        <v>0</v>
      </c>
      <c r="Q2781" s="4" t="s">
        <v>8304</v>
      </c>
      <c r="R2781" s="17">
        <f>E2781/D2781*100</f>
        <v>2.12</v>
      </c>
      <c r="S2781">
        <f>AVERAGEIF(O:O,O2781,E:E)</f>
        <v>50.223295454545458</v>
      </c>
      <c r="T2781" t="str">
        <f t="shared" si="218"/>
        <v>publishing</v>
      </c>
      <c r="U2781" t="str">
        <f t="shared" si="219"/>
        <v>children's books</v>
      </c>
    </row>
    <row r="2782" spans="1:21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b">
        <f t="shared" si="215"/>
        <v>0</v>
      </c>
      <c r="G2782" s="4" t="s">
        <v>8221</v>
      </c>
      <c r="H2782" s="4" t="s">
        <v>8237</v>
      </c>
      <c r="I2782" s="4" t="s">
        <v>8249</v>
      </c>
      <c r="J2782" s="4">
        <v>1489142688</v>
      </c>
      <c r="K2782" s="13">
        <f t="shared" si="216"/>
        <v>42804.281111111115</v>
      </c>
      <c r="L2782" s="4">
        <v>1486550688</v>
      </c>
      <c r="M2782" s="13">
        <f t="shared" si="217"/>
        <v>42774.281111111115</v>
      </c>
      <c r="N2782" s="4" t="b">
        <v>0</v>
      </c>
      <c r="O2782" s="4">
        <v>0</v>
      </c>
      <c r="P2782" s="4" t="b">
        <v>0</v>
      </c>
      <c r="Q2782" s="4" t="s">
        <v>8304</v>
      </c>
      <c r="R2782" s="17">
        <f>E2782/D2782*100</f>
        <v>0</v>
      </c>
      <c r="S2782">
        <f>AVERAGEIF(O:O,O2782,E:E)</f>
        <v>0</v>
      </c>
      <c r="T2782" t="str">
        <f t="shared" si="218"/>
        <v>publishing</v>
      </c>
      <c r="U2782" t="str">
        <f t="shared" si="219"/>
        <v>children's books</v>
      </c>
    </row>
    <row r="2783" spans="1:21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tr">
        <f t="shared" si="215"/>
        <v>successful</v>
      </c>
      <c r="G2783" s="4" t="s">
        <v>8219</v>
      </c>
      <c r="H2783" s="4" t="s">
        <v>8224</v>
      </c>
      <c r="I2783" s="4" t="s">
        <v>8246</v>
      </c>
      <c r="J2783" s="4">
        <v>1423724400</v>
      </c>
      <c r="K2783" s="13">
        <f t="shared" si="216"/>
        <v>42047.125000000007</v>
      </c>
      <c r="L2783" s="4">
        <v>1421274954</v>
      </c>
      <c r="M2783" s="13">
        <f t="shared" si="217"/>
        <v>42018.774930555555</v>
      </c>
      <c r="N2783" s="4" t="b">
        <v>0</v>
      </c>
      <c r="O2783" s="4">
        <v>28</v>
      </c>
      <c r="P2783" s="4" t="b">
        <v>1</v>
      </c>
      <c r="Q2783" s="4" t="s">
        <v>8271</v>
      </c>
      <c r="R2783" s="17">
        <f>E2783/D2783*100</f>
        <v>105.28</v>
      </c>
      <c r="S2783">
        <f>AVERAGEIF(O:O,O2783,E:E)</f>
        <v>3472.1178947368426</v>
      </c>
      <c r="T2783" t="str">
        <f t="shared" si="218"/>
        <v>theater</v>
      </c>
      <c r="U2783" t="str">
        <f t="shared" si="219"/>
        <v>plays</v>
      </c>
    </row>
    <row r="2784" spans="1:21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tr">
        <f t="shared" si="215"/>
        <v>successful</v>
      </c>
      <c r="G2784" s="4" t="s">
        <v>8219</v>
      </c>
      <c r="H2784" s="4" t="s">
        <v>8224</v>
      </c>
      <c r="I2784" s="4" t="s">
        <v>8246</v>
      </c>
      <c r="J2784" s="4">
        <v>1424149140</v>
      </c>
      <c r="K2784" s="13">
        <f t="shared" si="216"/>
        <v>42052.040972222225</v>
      </c>
      <c r="L2784" s="4">
        <v>1421964718</v>
      </c>
      <c r="M2784" s="13">
        <f t="shared" si="217"/>
        <v>42026.758310185185</v>
      </c>
      <c r="N2784" s="4" t="b">
        <v>0</v>
      </c>
      <c r="O2784" s="4">
        <v>18</v>
      </c>
      <c r="P2784" s="4" t="b">
        <v>1</v>
      </c>
      <c r="Q2784" s="4" t="s">
        <v>8271</v>
      </c>
      <c r="R2784" s="17">
        <f>E2784/D2784*100</f>
        <v>120</v>
      </c>
      <c r="S2784">
        <f>AVERAGEIF(O:O,O2784,E:E)</f>
        <v>1443.423</v>
      </c>
      <c r="T2784" t="str">
        <f t="shared" si="218"/>
        <v>theater</v>
      </c>
      <c r="U2784" t="str">
        <f t="shared" si="219"/>
        <v>plays</v>
      </c>
    </row>
    <row r="2785" spans="1:21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tr">
        <f t="shared" si="215"/>
        <v>successful</v>
      </c>
      <c r="G2785" s="4" t="s">
        <v>8219</v>
      </c>
      <c r="H2785" s="4" t="s">
        <v>8225</v>
      </c>
      <c r="I2785" s="4" t="s">
        <v>8247</v>
      </c>
      <c r="J2785" s="4">
        <v>1429793446</v>
      </c>
      <c r="K2785" s="13">
        <f t="shared" si="216"/>
        <v>42117.36858796297</v>
      </c>
      <c r="L2785" s="4">
        <v>1428583846</v>
      </c>
      <c r="M2785" s="13">
        <f t="shared" si="217"/>
        <v>42103.36858796297</v>
      </c>
      <c r="N2785" s="4" t="b">
        <v>0</v>
      </c>
      <c r="O2785" s="4">
        <v>61</v>
      </c>
      <c r="P2785" s="4" t="b">
        <v>1</v>
      </c>
      <c r="Q2785" s="4" t="s">
        <v>8271</v>
      </c>
      <c r="R2785" s="17">
        <f>E2785/D2785*100</f>
        <v>114.5</v>
      </c>
      <c r="S2785">
        <f>AVERAGEIF(O:O,O2785,E:E)</f>
        <v>5367.37</v>
      </c>
      <c r="T2785" t="str">
        <f t="shared" si="218"/>
        <v>theater</v>
      </c>
      <c r="U2785" t="str">
        <f t="shared" si="219"/>
        <v>plays</v>
      </c>
    </row>
    <row r="2786" spans="1:21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tr">
        <f t="shared" si="215"/>
        <v>successful</v>
      </c>
      <c r="G2786" s="4" t="s">
        <v>8219</v>
      </c>
      <c r="H2786" s="4" t="s">
        <v>8224</v>
      </c>
      <c r="I2786" s="4" t="s">
        <v>8246</v>
      </c>
      <c r="J2786" s="4">
        <v>1414608843</v>
      </c>
      <c r="K2786" s="13">
        <f t="shared" si="216"/>
        <v>41941.620868055557</v>
      </c>
      <c r="L2786" s="4">
        <v>1412794443</v>
      </c>
      <c r="M2786" s="13">
        <f t="shared" si="217"/>
        <v>41920.620868055557</v>
      </c>
      <c r="N2786" s="4" t="b">
        <v>0</v>
      </c>
      <c r="O2786" s="4">
        <v>108</v>
      </c>
      <c r="P2786" s="4" t="b">
        <v>1</v>
      </c>
      <c r="Q2786" s="4" t="s">
        <v>8271</v>
      </c>
      <c r="R2786" s="17">
        <f>E2786/D2786*100</f>
        <v>119</v>
      </c>
      <c r="S2786">
        <f>AVERAGEIF(O:O,O2786,E:E)</f>
        <v>7348.954999999999</v>
      </c>
      <c r="T2786" t="str">
        <f t="shared" si="218"/>
        <v>theater</v>
      </c>
      <c r="U2786" t="str">
        <f t="shared" si="219"/>
        <v>plays</v>
      </c>
    </row>
    <row r="2787" spans="1:21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tr">
        <f t="shared" si="215"/>
        <v>successful</v>
      </c>
      <c r="G2787" s="4" t="s">
        <v>8219</v>
      </c>
      <c r="H2787" s="4" t="s">
        <v>8224</v>
      </c>
      <c r="I2787" s="4" t="s">
        <v>8246</v>
      </c>
      <c r="J2787" s="4">
        <v>1470430800</v>
      </c>
      <c r="K2787" s="13">
        <f t="shared" si="216"/>
        <v>42587.708333333336</v>
      </c>
      <c r="L2787" s="4">
        <v>1467865967</v>
      </c>
      <c r="M2787" s="13">
        <f t="shared" si="217"/>
        <v>42558.022766203707</v>
      </c>
      <c r="N2787" s="4" t="b">
        <v>0</v>
      </c>
      <c r="O2787" s="4">
        <v>142</v>
      </c>
      <c r="P2787" s="4" t="b">
        <v>1</v>
      </c>
      <c r="Q2787" s="4" t="s">
        <v>8271</v>
      </c>
      <c r="R2787" s="17">
        <f>E2787/D2787*100</f>
        <v>104.67999999999999</v>
      </c>
      <c r="S2787">
        <f>AVERAGEIF(O:O,O2787,E:E)</f>
        <v>12681</v>
      </c>
      <c r="T2787" t="str">
        <f t="shared" si="218"/>
        <v>theater</v>
      </c>
      <c r="U2787" t="str">
        <f t="shared" si="219"/>
        <v>plays</v>
      </c>
    </row>
    <row r="2788" spans="1:21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tr">
        <f t="shared" si="215"/>
        <v>successful</v>
      </c>
      <c r="G2788" s="4" t="s">
        <v>8219</v>
      </c>
      <c r="H2788" s="4" t="s">
        <v>8225</v>
      </c>
      <c r="I2788" s="4" t="s">
        <v>8247</v>
      </c>
      <c r="J2788" s="4">
        <v>1404913180</v>
      </c>
      <c r="K2788" s="13">
        <f t="shared" si="216"/>
        <v>41829.402546296296</v>
      </c>
      <c r="L2788" s="4">
        <v>1403703580</v>
      </c>
      <c r="M2788" s="13">
        <f t="shared" si="217"/>
        <v>41815.402546296296</v>
      </c>
      <c r="N2788" s="4" t="b">
        <v>0</v>
      </c>
      <c r="O2788" s="4">
        <v>74</v>
      </c>
      <c r="P2788" s="4" t="b">
        <v>1</v>
      </c>
      <c r="Q2788" s="4" t="s">
        <v>8271</v>
      </c>
      <c r="R2788" s="17">
        <f>E2788/D2788*100</f>
        <v>117.83999999999999</v>
      </c>
      <c r="S2788">
        <f>AVERAGEIF(O:O,O2788,E:E)</f>
        <v>5084.2892307692318</v>
      </c>
      <c r="T2788" t="str">
        <f t="shared" si="218"/>
        <v>theater</v>
      </c>
      <c r="U2788" t="str">
        <f t="shared" si="219"/>
        <v>plays</v>
      </c>
    </row>
    <row r="2789" spans="1:21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tr">
        <f t="shared" si="215"/>
        <v>successful</v>
      </c>
      <c r="G2789" s="4" t="s">
        <v>8219</v>
      </c>
      <c r="H2789" s="4" t="s">
        <v>8224</v>
      </c>
      <c r="I2789" s="4" t="s">
        <v>8246</v>
      </c>
      <c r="J2789" s="4">
        <v>1405658752</v>
      </c>
      <c r="K2789" s="13">
        <f t="shared" si="216"/>
        <v>41838.031851851854</v>
      </c>
      <c r="L2789" s="4">
        <v>1403066752</v>
      </c>
      <c r="M2789" s="13">
        <f t="shared" si="217"/>
        <v>41808.031851851854</v>
      </c>
      <c r="N2789" s="4" t="b">
        <v>0</v>
      </c>
      <c r="O2789" s="4">
        <v>38</v>
      </c>
      <c r="P2789" s="4" t="b">
        <v>1</v>
      </c>
      <c r="Q2789" s="4" t="s">
        <v>8271</v>
      </c>
      <c r="R2789" s="17">
        <f>E2789/D2789*100</f>
        <v>119.7</v>
      </c>
      <c r="S2789">
        <f>AVERAGEIF(O:O,O2789,E:E)</f>
        <v>2935.7157894736843</v>
      </c>
      <c r="T2789" t="str">
        <f t="shared" si="218"/>
        <v>theater</v>
      </c>
      <c r="U2789" t="str">
        <f t="shared" si="219"/>
        <v>plays</v>
      </c>
    </row>
    <row r="2790" spans="1:21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tr">
        <f t="shared" si="215"/>
        <v>successful</v>
      </c>
      <c r="G2790" s="4" t="s">
        <v>8219</v>
      </c>
      <c r="H2790" s="4" t="s">
        <v>8224</v>
      </c>
      <c r="I2790" s="4" t="s">
        <v>8246</v>
      </c>
      <c r="J2790" s="4">
        <v>1469811043</v>
      </c>
      <c r="K2790" s="13">
        <f t="shared" si="216"/>
        <v>42580.535219907404</v>
      </c>
      <c r="L2790" s="4">
        <v>1467219043</v>
      </c>
      <c r="M2790" s="13">
        <f t="shared" si="217"/>
        <v>42550.535219907404</v>
      </c>
      <c r="N2790" s="4" t="b">
        <v>0</v>
      </c>
      <c r="O2790" s="4">
        <v>20</v>
      </c>
      <c r="P2790" s="4" t="b">
        <v>1</v>
      </c>
      <c r="Q2790" s="4" t="s">
        <v>8271</v>
      </c>
      <c r="R2790" s="17">
        <f>E2790/D2790*100</f>
        <v>102.49999999999999</v>
      </c>
      <c r="S2790">
        <f>AVERAGEIF(O:O,O2790,E:E)</f>
        <v>1494.1595454545457</v>
      </c>
      <c r="T2790" t="str">
        <f t="shared" si="218"/>
        <v>theater</v>
      </c>
      <c r="U2790" t="str">
        <f t="shared" si="219"/>
        <v>plays</v>
      </c>
    </row>
    <row r="2791" spans="1:21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tr">
        <f t="shared" si="215"/>
        <v>successful</v>
      </c>
      <c r="G2791" s="4" t="s">
        <v>8219</v>
      </c>
      <c r="H2791" s="4" t="s">
        <v>8224</v>
      </c>
      <c r="I2791" s="4" t="s">
        <v>8246</v>
      </c>
      <c r="J2791" s="4">
        <v>1426132800</v>
      </c>
      <c r="K2791" s="13">
        <f t="shared" si="216"/>
        <v>42075.000000000007</v>
      </c>
      <c r="L2791" s="4">
        <v>1424477934</v>
      </c>
      <c r="M2791" s="13">
        <f t="shared" si="217"/>
        <v>42055.846458333333</v>
      </c>
      <c r="N2791" s="4" t="b">
        <v>0</v>
      </c>
      <c r="O2791" s="4">
        <v>24</v>
      </c>
      <c r="P2791" s="4" t="b">
        <v>1</v>
      </c>
      <c r="Q2791" s="4" t="s">
        <v>8271</v>
      </c>
      <c r="R2791" s="17">
        <f>E2791/D2791*100</f>
        <v>101.16666666666667</v>
      </c>
      <c r="S2791">
        <f>AVERAGEIF(O:O,O2791,E:E)</f>
        <v>1764.2944117647057</v>
      </c>
      <c r="T2791" t="str">
        <f t="shared" si="218"/>
        <v>theater</v>
      </c>
      <c r="U2791" t="str">
        <f t="shared" si="219"/>
        <v>plays</v>
      </c>
    </row>
    <row r="2792" spans="1:21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tr">
        <f t="shared" si="215"/>
        <v>successful</v>
      </c>
      <c r="G2792" s="4" t="s">
        <v>8219</v>
      </c>
      <c r="H2792" s="4" t="s">
        <v>8224</v>
      </c>
      <c r="I2792" s="4" t="s">
        <v>8246</v>
      </c>
      <c r="J2792" s="4">
        <v>1423693903</v>
      </c>
      <c r="K2792" s="13">
        <f t="shared" si="216"/>
        <v>42046.77202546296</v>
      </c>
      <c r="L2792" s="4">
        <v>1421101903</v>
      </c>
      <c r="M2792" s="13">
        <f t="shared" si="217"/>
        <v>42016.77202546296</v>
      </c>
      <c r="N2792" s="4" t="b">
        <v>0</v>
      </c>
      <c r="O2792" s="4">
        <v>66</v>
      </c>
      <c r="P2792" s="4" t="b">
        <v>1</v>
      </c>
      <c r="Q2792" s="4" t="s">
        <v>8271</v>
      </c>
      <c r="R2792" s="17">
        <f>E2792/D2792*100</f>
        <v>105.33333333333333</v>
      </c>
      <c r="S2792">
        <f>AVERAGEIF(O:O,O2792,E:E)</f>
        <v>4160.7966666666662</v>
      </c>
      <c r="T2792" t="str">
        <f t="shared" si="218"/>
        <v>theater</v>
      </c>
      <c r="U2792" t="str">
        <f t="shared" si="219"/>
        <v>plays</v>
      </c>
    </row>
    <row r="2793" spans="1:21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tr">
        <f t="shared" si="215"/>
        <v>successful</v>
      </c>
      <c r="G2793" s="4" t="s">
        <v>8219</v>
      </c>
      <c r="H2793" s="4" t="s">
        <v>8224</v>
      </c>
      <c r="I2793" s="4" t="s">
        <v>8246</v>
      </c>
      <c r="J2793" s="4">
        <v>1473393600</v>
      </c>
      <c r="K2793" s="13">
        <f t="shared" si="216"/>
        <v>42622.000000000007</v>
      </c>
      <c r="L2793" s="4">
        <v>1470778559</v>
      </c>
      <c r="M2793" s="13">
        <f t="shared" si="217"/>
        <v>42591.73332175926</v>
      </c>
      <c r="N2793" s="4" t="b">
        <v>0</v>
      </c>
      <c r="O2793" s="4">
        <v>28</v>
      </c>
      <c r="P2793" s="4" t="b">
        <v>1</v>
      </c>
      <c r="Q2793" s="4" t="s">
        <v>8271</v>
      </c>
      <c r="R2793" s="17">
        <f>E2793/D2793*100</f>
        <v>102.49999999999999</v>
      </c>
      <c r="S2793">
        <f>AVERAGEIF(O:O,O2793,E:E)</f>
        <v>3472.1178947368426</v>
      </c>
      <c r="T2793" t="str">
        <f t="shared" si="218"/>
        <v>theater</v>
      </c>
      <c r="U2793" t="str">
        <f t="shared" si="219"/>
        <v>plays</v>
      </c>
    </row>
    <row r="2794" spans="1:21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tr">
        <f t="shared" si="215"/>
        <v>successful</v>
      </c>
      <c r="G2794" s="4" t="s">
        <v>8219</v>
      </c>
      <c r="H2794" s="4" t="s">
        <v>8224</v>
      </c>
      <c r="I2794" s="4" t="s">
        <v>8246</v>
      </c>
      <c r="J2794" s="4">
        <v>1439357559</v>
      </c>
      <c r="K2794" s="13">
        <f t="shared" si="216"/>
        <v>42228.064340277779</v>
      </c>
      <c r="L2794" s="4">
        <v>1435469559</v>
      </c>
      <c r="M2794" s="13">
        <f t="shared" si="217"/>
        <v>42183.064340277779</v>
      </c>
      <c r="N2794" s="4" t="b">
        <v>0</v>
      </c>
      <c r="O2794" s="4">
        <v>24</v>
      </c>
      <c r="P2794" s="4" t="b">
        <v>1</v>
      </c>
      <c r="Q2794" s="4" t="s">
        <v>8271</v>
      </c>
      <c r="R2794" s="17">
        <f>E2794/D2794*100</f>
        <v>107.60000000000001</v>
      </c>
      <c r="S2794">
        <f>AVERAGEIF(O:O,O2794,E:E)</f>
        <v>1764.2944117647057</v>
      </c>
      <c r="T2794" t="str">
        <f t="shared" si="218"/>
        <v>theater</v>
      </c>
      <c r="U2794" t="str">
        <f t="shared" si="219"/>
        <v>plays</v>
      </c>
    </row>
    <row r="2795" spans="1:21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tr">
        <f t="shared" si="215"/>
        <v>successful</v>
      </c>
      <c r="G2795" s="4" t="s">
        <v>8219</v>
      </c>
      <c r="H2795" s="4" t="s">
        <v>8226</v>
      </c>
      <c r="I2795" s="4" t="s">
        <v>8248</v>
      </c>
      <c r="J2795" s="4">
        <v>1437473005</v>
      </c>
      <c r="K2795" s="13">
        <f t="shared" si="216"/>
        <v>42206.252372685187</v>
      </c>
      <c r="L2795" s="4">
        <v>1434881005</v>
      </c>
      <c r="M2795" s="13">
        <f t="shared" si="217"/>
        <v>42176.252372685187</v>
      </c>
      <c r="N2795" s="4" t="b">
        <v>0</v>
      </c>
      <c r="O2795" s="4">
        <v>73</v>
      </c>
      <c r="P2795" s="4" t="b">
        <v>1</v>
      </c>
      <c r="Q2795" s="4" t="s">
        <v>8271</v>
      </c>
      <c r="R2795" s="17">
        <f>E2795/D2795*100</f>
        <v>110.5675</v>
      </c>
      <c r="S2795">
        <f>AVERAGEIF(O:O,O2795,E:E)</f>
        <v>11824.792307692307</v>
      </c>
      <c r="T2795" t="str">
        <f t="shared" si="218"/>
        <v>theater</v>
      </c>
      <c r="U2795" t="str">
        <f t="shared" si="219"/>
        <v>plays</v>
      </c>
    </row>
    <row r="2796" spans="1:21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tr">
        <f t="shared" si="215"/>
        <v>successful</v>
      </c>
      <c r="G2796" s="4" t="s">
        <v>8219</v>
      </c>
      <c r="H2796" s="4" t="s">
        <v>8225</v>
      </c>
      <c r="I2796" s="4" t="s">
        <v>8247</v>
      </c>
      <c r="J2796" s="4">
        <v>1457031600</v>
      </c>
      <c r="K2796" s="13">
        <f t="shared" si="216"/>
        <v>42432.625000000007</v>
      </c>
      <c r="L2796" s="4">
        <v>1455640559</v>
      </c>
      <c r="M2796" s="13">
        <f t="shared" si="217"/>
        <v>42416.524988425932</v>
      </c>
      <c r="N2796" s="4" t="b">
        <v>0</v>
      </c>
      <c r="O2796" s="4">
        <v>3</v>
      </c>
      <c r="P2796" s="4" t="b">
        <v>1</v>
      </c>
      <c r="Q2796" s="4" t="s">
        <v>8271</v>
      </c>
      <c r="R2796" s="17">
        <f>E2796/D2796*100</f>
        <v>150</v>
      </c>
      <c r="S2796">
        <f>AVERAGEIF(O:O,O2796,E:E)</f>
        <v>191.76785714285714</v>
      </c>
      <c r="T2796" t="str">
        <f t="shared" si="218"/>
        <v>theater</v>
      </c>
      <c r="U2796" t="str">
        <f t="shared" si="219"/>
        <v>plays</v>
      </c>
    </row>
    <row r="2797" spans="1:21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tr">
        <f t="shared" si="215"/>
        <v>successful</v>
      </c>
      <c r="G2797" s="4" t="s">
        <v>8219</v>
      </c>
      <c r="H2797" s="4" t="s">
        <v>8224</v>
      </c>
      <c r="I2797" s="4" t="s">
        <v>8246</v>
      </c>
      <c r="J2797" s="4">
        <v>1402095600</v>
      </c>
      <c r="K2797" s="13">
        <f t="shared" si="216"/>
        <v>41796.791666666672</v>
      </c>
      <c r="L2797" s="4">
        <v>1400675841</v>
      </c>
      <c r="M2797" s="13">
        <f t="shared" si="217"/>
        <v>41780.359270833338</v>
      </c>
      <c r="N2797" s="4" t="b">
        <v>0</v>
      </c>
      <c r="O2797" s="4">
        <v>20</v>
      </c>
      <c r="P2797" s="4" t="b">
        <v>1</v>
      </c>
      <c r="Q2797" s="4" t="s">
        <v>8271</v>
      </c>
      <c r="R2797" s="17">
        <f>E2797/D2797*100</f>
        <v>104.28571428571429</v>
      </c>
      <c r="S2797">
        <f>AVERAGEIF(O:O,O2797,E:E)</f>
        <v>1494.1595454545457</v>
      </c>
      <c r="T2797" t="str">
        <f t="shared" si="218"/>
        <v>theater</v>
      </c>
      <c r="U2797" t="str">
        <f t="shared" si="219"/>
        <v>plays</v>
      </c>
    </row>
    <row r="2798" spans="1:21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tr">
        <f t="shared" si="215"/>
        <v>successful</v>
      </c>
      <c r="G2798" s="4" t="s">
        <v>8219</v>
      </c>
      <c r="H2798" s="4" t="s">
        <v>8225</v>
      </c>
      <c r="I2798" s="4" t="s">
        <v>8247</v>
      </c>
      <c r="J2798" s="4">
        <v>1404564028</v>
      </c>
      <c r="K2798" s="13">
        <f t="shared" si="216"/>
        <v>41825.361435185187</v>
      </c>
      <c r="L2798" s="4">
        <v>1401972028</v>
      </c>
      <c r="M2798" s="13">
        <f t="shared" si="217"/>
        <v>41795.361435185187</v>
      </c>
      <c r="N2798" s="4" t="b">
        <v>0</v>
      </c>
      <c r="O2798" s="4">
        <v>21</v>
      </c>
      <c r="P2798" s="4" t="b">
        <v>1</v>
      </c>
      <c r="Q2798" s="4" t="s">
        <v>8271</v>
      </c>
      <c r="R2798" s="17">
        <f>E2798/D2798*100</f>
        <v>115.5</v>
      </c>
      <c r="S2798">
        <f>AVERAGEIF(O:O,O2798,E:E)</f>
        <v>1658.1821621621621</v>
      </c>
      <c r="T2798" t="str">
        <f t="shared" si="218"/>
        <v>theater</v>
      </c>
      <c r="U2798" t="str">
        <f t="shared" si="219"/>
        <v>plays</v>
      </c>
    </row>
    <row r="2799" spans="1:21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tr">
        <f t="shared" si="215"/>
        <v>successful</v>
      </c>
      <c r="G2799" s="4" t="s">
        <v>8219</v>
      </c>
      <c r="H2799" s="4" t="s">
        <v>8225</v>
      </c>
      <c r="I2799" s="4" t="s">
        <v>8247</v>
      </c>
      <c r="J2799" s="4">
        <v>1404858840</v>
      </c>
      <c r="K2799" s="13">
        <f t="shared" si="216"/>
        <v>41828.773611111115</v>
      </c>
      <c r="L2799" s="4">
        <v>1402266840</v>
      </c>
      <c r="M2799" s="13">
        <f t="shared" si="217"/>
        <v>41798.773611111115</v>
      </c>
      <c r="N2799" s="4" t="b">
        <v>0</v>
      </c>
      <c r="O2799" s="4">
        <v>94</v>
      </c>
      <c r="P2799" s="4" t="b">
        <v>1</v>
      </c>
      <c r="Q2799" s="4" t="s">
        <v>8271</v>
      </c>
      <c r="R2799" s="17">
        <f>E2799/D2799*100</f>
        <v>102.64512500000001</v>
      </c>
      <c r="S2799">
        <f>AVERAGEIF(O:O,O2799,E:E)</f>
        <v>8782.2181818181834</v>
      </c>
      <c r="T2799" t="str">
        <f t="shared" si="218"/>
        <v>theater</v>
      </c>
      <c r="U2799" t="str">
        <f t="shared" si="219"/>
        <v>plays</v>
      </c>
    </row>
    <row r="2800" spans="1:21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tr">
        <f t="shared" si="215"/>
        <v>successful</v>
      </c>
      <c r="G2800" s="4" t="s">
        <v>8219</v>
      </c>
      <c r="H2800" s="4" t="s">
        <v>8225</v>
      </c>
      <c r="I2800" s="4" t="s">
        <v>8247</v>
      </c>
      <c r="J2800" s="4">
        <v>1438358400</v>
      </c>
      <c r="K2800" s="13">
        <f t="shared" si="216"/>
        <v>42216.500000000007</v>
      </c>
      <c r="L2800" s="4">
        <v>1437063121</v>
      </c>
      <c r="M2800" s="13">
        <f t="shared" si="217"/>
        <v>42201.508344907408</v>
      </c>
      <c r="N2800" s="4" t="b">
        <v>0</v>
      </c>
      <c r="O2800" s="4">
        <v>139</v>
      </c>
      <c r="P2800" s="4" t="b">
        <v>1</v>
      </c>
      <c r="Q2800" s="4" t="s">
        <v>8271</v>
      </c>
      <c r="R2800" s="17">
        <f>E2800/D2800*100</f>
        <v>101.4</v>
      </c>
      <c r="S2800">
        <f>AVERAGEIF(O:O,O2800,E:E)</f>
        <v>8879.25</v>
      </c>
      <c r="T2800" t="str">
        <f t="shared" si="218"/>
        <v>theater</v>
      </c>
      <c r="U2800" t="str">
        <f t="shared" si="219"/>
        <v>plays</v>
      </c>
    </row>
    <row r="2801" spans="1:21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tr">
        <f t="shared" si="215"/>
        <v>successful</v>
      </c>
      <c r="G2801" s="4" t="s">
        <v>8219</v>
      </c>
      <c r="H2801" s="4" t="s">
        <v>8225</v>
      </c>
      <c r="I2801" s="4" t="s">
        <v>8247</v>
      </c>
      <c r="J2801" s="4">
        <v>1466179200</v>
      </c>
      <c r="K2801" s="13">
        <f t="shared" si="216"/>
        <v>42538.500000000007</v>
      </c>
      <c r="L2801" s="4">
        <v>1463466070</v>
      </c>
      <c r="M2801" s="13">
        <f t="shared" si="217"/>
        <v>42507.098032407412</v>
      </c>
      <c r="N2801" s="4" t="b">
        <v>0</v>
      </c>
      <c r="O2801" s="4">
        <v>130</v>
      </c>
      <c r="P2801" s="4" t="b">
        <v>1</v>
      </c>
      <c r="Q2801" s="4" t="s">
        <v>8271</v>
      </c>
      <c r="R2801" s="17">
        <f>E2801/D2801*100</f>
        <v>116.6348</v>
      </c>
      <c r="S2801">
        <f>AVERAGEIF(O:O,O2801,E:E)</f>
        <v>13897.104000000001</v>
      </c>
      <c r="T2801" t="str">
        <f t="shared" si="218"/>
        <v>theater</v>
      </c>
      <c r="U2801" t="str">
        <f t="shared" si="219"/>
        <v>plays</v>
      </c>
    </row>
    <row r="2802" spans="1:21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tr">
        <f t="shared" si="215"/>
        <v>successful</v>
      </c>
      <c r="G2802" s="4" t="s">
        <v>8219</v>
      </c>
      <c r="H2802" s="4" t="s">
        <v>8225</v>
      </c>
      <c r="I2802" s="4" t="s">
        <v>8247</v>
      </c>
      <c r="J2802" s="4">
        <v>1420377366</v>
      </c>
      <c r="K2802" s="13">
        <f t="shared" si="216"/>
        <v>42008.386180555557</v>
      </c>
      <c r="L2802" s="4">
        <v>1415193366</v>
      </c>
      <c r="M2802" s="13">
        <f t="shared" si="217"/>
        <v>41948.386180555557</v>
      </c>
      <c r="N2802" s="4" t="b">
        <v>0</v>
      </c>
      <c r="O2802" s="4">
        <v>31</v>
      </c>
      <c r="P2802" s="4" t="b">
        <v>1</v>
      </c>
      <c r="Q2802" s="4" t="s">
        <v>8271</v>
      </c>
      <c r="R2802" s="17">
        <f>E2802/D2802*100</f>
        <v>133</v>
      </c>
      <c r="S2802">
        <f>AVERAGEIF(O:O,O2802,E:E)</f>
        <v>2489.3351851851853</v>
      </c>
      <c r="T2802" t="str">
        <f t="shared" si="218"/>
        <v>theater</v>
      </c>
      <c r="U2802" t="str">
        <f t="shared" si="219"/>
        <v>plays</v>
      </c>
    </row>
    <row r="2803" spans="1:21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tr">
        <f t="shared" si="215"/>
        <v>successful</v>
      </c>
      <c r="G2803" s="4" t="s">
        <v>8219</v>
      </c>
      <c r="H2803" s="4" t="s">
        <v>8226</v>
      </c>
      <c r="I2803" s="4" t="s">
        <v>8248</v>
      </c>
      <c r="J2803" s="4">
        <v>1412938800</v>
      </c>
      <c r="K2803" s="13">
        <f t="shared" si="216"/>
        <v>41922.291666666672</v>
      </c>
      <c r="L2803" s="4">
        <v>1411019409</v>
      </c>
      <c r="M2803" s="13">
        <f t="shared" si="217"/>
        <v>41900.07649305556</v>
      </c>
      <c r="N2803" s="4" t="b">
        <v>0</v>
      </c>
      <c r="O2803" s="4">
        <v>13</v>
      </c>
      <c r="P2803" s="4" t="b">
        <v>1</v>
      </c>
      <c r="Q2803" s="4" t="s">
        <v>8271</v>
      </c>
      <c r="R2803" s="17">
        <f>E2803/D2803*100</f>
        <v>133.20000000000002</v>
      </c>
      <c r="S2803">
        <f>AVERAGEIF(O:O,O2803,E:E)</f>
        <v>969.35458333333338</v>
      </c>
      <c r="T2803" t="str">
        <f t="shared" si="218"/>
        <v>theater</v>
      </c>
      <c r="U2803" t="str">
        <f t="shared" si="219"/>
        <v>plays</v>
      </c>
    </row>
    <row r="2804" spans="1:21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tr">
        <f t="shared" si="215"/>
        <v>successful</v>
      </c>
      <c r="G2804" s="4" t="s">
        <v>8219</v>
      </c>
      <c r="H2804" s="4" t="s">
        <v>8225</v>
      </c>
      <c r="I2804" s="4" t="s">
        <v>8247</v>
      </c>
      <c r="J2804" s="4">
        <v>1438875107</v>
      </c>
      <c r="K2804" s="13">
        <f t="shared" si="216"/>
        <v>42222.480405092596</v>
      </c>
      <c r="L2804" s="4">
        <v>1436283107</v>
      </c>
      <c r="M2804" s="13">
        <f t="shared" si="217"/>
        <v>42192.480405092596</v>
      </c>
      <c r="N2804" s="4" t="b">
        <v>0</v>
      </c>
      <c r="O2804" s="4">
        <v>90</v>
      </c>
      <c r="P2804" s="4" t="b">
        <v>1</v>
      </c>
      <c r="Q2804" s="4" t="s">
        <v>8271</v>
      </c>
      <c r="R2804" s="17">
        <f>E2804/D2804*100</f>
        <v>101.83333333333333</v>
      </c>
      <c r="S2804">
        <f>AVERAGEIF(O:O,O2804,E:E)</f>
        <v>6285.2591666666667</v>
      </c>
      <c r="T2804" t="str">
        <f t="shared" si="218"/>
        <v>theater</v>
      </c>
      <c r="U2804" t="str">
        <f t="shared" si="219"/>
        <v>plays</v>
      </c>
    </row>
    <row r="2805" spans="1:21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tr">
        <f t="shared" si="215"/>
        <v>successful</v>
      </c>
      <c r="G2805" s="4" t="s">
        <v>8219</v>
      </c>
      <c r="H2805" s="4" t="s">
        <v>8224</v>
      </c>
      <c r="I2805" s="4" t="s">
        <v>8246</v>
      </c>
      <c r="J2805" s="4">
        <v>1437004800</v>
      </c>
      <c r="K2805" s="13">
        <f t="shared" si="216"/>
        <v>42200.833333333336</v>
      </c>
      <c r="L2805" s="4">
        <v>1433295276</v>
      </c>
      <c r="M2805" s="13">
        <f t="shared" si="217"/>
        <v>42157.899027777785</v>
      </c>
      <c r="N2805" s="4" t="b">
        <v>0</v>
      </c>
      <c r="O2805" s="4">
        <v>141</v>
      </c>
      <c r="P2805" s="4" t="b">
        <v>1</v>
      </c>
      <c r="Q2805" s="4" t="s">
        <v>8271</v>
      </c>
      <c r="R2805" s="17">
        <f>E2805/D2805*100</f>
        <v>127.95</v>
      </c>
      <c r="S2805">
        <f>AVERAGEIF(O:O,O2805,E:E)</f>
        <v>13106.166666666666</v>
      </c>
      <c r="T2805" t="str">
        <f t="shared" si="218"/>
        <v>theater</v>
      </c>
      <c r="U2805" t="str">
        <f t="shared" si="219"/>
        <v>plays</v>
      </c>
    </row>
    <row r="2806" spans="1:21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tr">
        <f t="shared" si="215"/>
        <v>successful</v>
      </c>
      <c r="G2806" s="4" t="s">
        <v>8219</v>
      </c>
      <c r="H2806" s="4" t="s">
        <v>8225</v>
      </c>
      <c r="I2806" s="4" t="s">
        <v>8247</v>
      </c>
      <c r="J2806" s="4">
        <v>1411987990</v>
      </c>
      <c r="K2806" s="13">
        <f t="shared" si="216"/>
        <v>41911.286921296298</v>
      </c>
      <c r="L2806" s="4">
        <v>1409395990</v>
      </c>
      <c r="M2806" s="13">
        <f t="shared" si="217"/>
        <v>41881.286921296298</v>
      </c>
      <c r="N2806" s="4" t="b">
        <v>0</v>
      </c>
      <c r="O2806" s="4">
        <v>23</v>
      </c>
      <c r="P2806" s="4" t="b">
        <v>1</v>
      </c>
      <c r="Q2806" s="4" t="s">
        <v>8271</v>
      </c>
      <c r="R2806" s="17">
        <f>E2806/D2806*100</f>
        <v>114.99999999999999</v>
      </c>
      <c r="S2806">
        <f>AVERAGEIF(O:O,O2806,E:E)</f>
        <v>2210.1433333333334</v>
      </c>
      <c r="T2806" t="str">
        <f t="shared" si="218"/>
        <v>theater</v>
      </c>
      <c r="U2806" t="str">
        <f t="shared" si="219"/>
        <v>plays</v>
      </c>
    </row>
    <row r="2807" spans="1:21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tr">
        <f t="shared" si="215"/>
        <v>successful</v>
      </c>
      <c r="G2807" s="4" t="s">
        <v>8219</v>
      </c>
      <c r="H2807" s="4" t="s">
        <v>8225</v>
      </c>
      <c r="I2807" s="4" t="s">
        <v>8247</v>
      </c>
      <c r="J2807" s="4">
        <v>1440245273</v>
      </c>
      <c r="K2807" s="13">
        <f t="shared" si="216"/>
        <v>42238.338807870372</v>
      </c>
      <c r="L2807" s="4">
        <v>1438085273</v>
      </c>
      <c r="M2807" s="13">
        <f t="shared" si="217"/>
        <v>42213.338807870372</v>
      </c>
      <c r="N2807" s="4" t="b">
        <v>0</v>
      </c>
      <c r="O2807" s="4">
        <v>18</v>
      </c>
      <c r="P2807" s="4" t="b">
        <v>1</v>
      </c>
      <c r="Q2807" s="4" t="s">
        <v>8271</v>
      </c>
      <c r="R2807" s="17">
        <f>E2807/D2807*100</f>
        <v>110.00000000000001</v>
      </c>
      <c r="S2807">
        <f>AVERAGEIF(O:O,O2807,E:E)</f>
        <v>1443.423</v>
      </c>
      <c r="T2807" t="str">
        <f t="shared" si="218"/>
        <v>theater</v>
      </c>
      <c r="U2807" t="str">
        <f t="shared" si="219"/>
        <v>plays</v>
      </c>
    </row>
    <row r="2808" spans="1:21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tr">
        <f t="shared" si="215"/>
        <v>successful</v>
      </c>
      <c r="G2808" s="4" t="s">
        <v>8219</v>
      </c>
      <c r="H2808" s="4" t="s">
        <v>8225</v>
      </c>
      <c r="I2808" s="4" t="s">
        <v>8247</v>
      </c>
      <c r="J2808" s="4">
        <v>1438772400</v>
      </c>
      <c r="K2808" s="13">
        <f t="shared" si="216"/>
        <v>42221.291666666664</v>
      </c>
      <c r="L2808" s="4">
        <v>1435645490</v>
      </c>
      <c r="M2808" s="13">
        <f t="shared" si="217"/>
        <v>42185.100578703707</v>
      </c>
      <c r="N2808" s="4" t="b">
        <v>0</v>
      </c>
      <c r="O2808" s="4">
        <v>76</v>
      </c>
      <c r="P2808" s="4" t="b">
        <v>1</v>
      </c>
      <c r="Q2808" s="4" t="s">
        <v>8271</v>
      </c>
      <c r="R2808" s="17">
        <f>E2808/D2808*100</f>
        <v>112.1</v>
      </c>
      <c r="S2808">
        <f>AVERAGEIF(O:O,O2808,E:E)</f>
        <v>6833.6214285714286</v>
      </c>
      <c r="T2808" t="str">
        <f t="shared" si="218"/>
        <v>theater</v>
      </c>
      <c r="U2808" t="str">
        <f t="shared" si="219"/>
        <v>plays</v>
      </c>
    </row>
    <row r="2809" spans="1:21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tr">
        <f t="shared" si="215"/>
        <v>successful</v>
      </c>
      <c r="G2809" s="4" t="s">
        <v>8219</v>
      </c>
      <c r="H2809" s="4" t="s">
        <v>8224</v>
      </c>
      <c r="I2809" s="4" t="s">
        <v>8246</v>
      </c>
      <c r="J2809" s="4">
        <v>1435611438</v>
      </c>
      <c r="K2809" s="13">
        <f t="shared" si="216"/>
        <v>42184.706458333334</v>
      </c>
      <c r="L2809" s="4">
        <v>1433019438</v>
      </c>
      <c r="M2809" s="13">
        <f t="shared" si="217"/>
        <v>42154.706458333334</v>
      </c>
      <c r="N2809" s="4" t="b">
        <v>0</v>
      </c>
      <c r="O2809" s="4">
        <v>93</v>
      </c>
      <c r="P2809" s="4" t="b">
        <v>1</v>
      </c>
      <c r="Q2809" s="4" t="s">
        <v>8271</v>
      </c>
      <c r="R2809" s="17">
        <f>E2809/D2809*100</f>
        <v>126</v>
      </c>
      <c r="S2809">
        <f>AVERAGEIF(O:O,O2809,E:E)</f>
        <v>6843.5957142857142</v>
      </c>
      <c r="T2809" t="str">
        <f t="shared" si="218"/>
        <v>theater</v>
      </c>
      <c r="U2809" t="str">
        <f t="shared" si="219"/>
        <v>plays</v>
      </c>
    </row>
    <row r="2810" spans="1:21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tr">
        <f t="shared" si="215"/>
        <v>successful</v>
      </c>
      <c r="G2810" s="4" t="s">
        <v>8219</v>
      </c>
      <c r="H2810" s="4" t="s">
        <v>8224</v>
      </c>
      <c r="I2810" s="4" t="s">
        <v>8246</v>
      </c>
      <c r="J2810" s="4">
        <v>1440274735</v>
      </c>
      <c r="K2810" s="13">
        <f t="shared" si="216"/>
        <v>42238.679803240746</v>
      </c>
      <c r="L2810" s="4">
        <v>1437682735</v>
      </c>
      <c r="M2810" s="13">
        <f t="shared" si="217"/>
        <v>42208.679803240746</v>
      </c>
      <c r="N2810" s="4" t="b">
        <v>0</v>
      </c>
      <c r="O2810" s="4">
        <v>69</v>
      </c>
      <c r="P2810" s="4" t="b">
        <v>1</v>
      </c>
      <c r="Q2810" s="4" t="s">
        <v>8271</v>
      </c>
      <c r="R2810" s="17">
        <f>E2810/D2810*100</f>
        <v>100.24444444444444</v>
      </c>
      <c r="S2810">
        <f>AVERAGEIF(O:O,O2810,E:E)</f>
        <v>6062.6021428571421</v>
      </c>
      <c r="T2810" t="str">
        <f t="shared" si="218"/>
        <v>theater</v>
      </c>
      <c r="U2810" t="str">
        <f t="shared" si="219"/>
        <v>plays</v>
      </c>
    </row>
    <row r="2811" spans="1:21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tr">
        <f t="shared" si="215"/>
        <v>successful</v>
      </c>
      <c r="G2811" s="4" t="s">
        <v>8219</v>
      </c>
      <c r="H2811" s="4" t="s">
        <v>8224</v>
      </c>
      <c r="I2811" s="4" t="s">
        <v>8246</v>
      </c>
      <c r="J2811" s="4">
        <v>1459348740</v>
      </c>
      <c r="K2811" s="13">
        <f t="shared" si="216"/>
        <v>42459.443749999999</v>
      </c>
      <c r="L2811" s="4">
        <v>1458647725</v>
      </c>
      <c r="M2811" s="13">
        <f t="shared" si="217"/>
        <v>42451.330150462971</v>
      </c>
      <c r="N2811" s="4" t="b">
        <v>0</v>
      </c>
      <c r="O2811" s="4">
        <v>21</v>
      </c>
      <c r="P2811" s="4" t="b">
        <v>1</v>
      </c>
      <c r="Q2811" s="4" t="s">
        <v>8271</v>
      </c>
      <c r="R2811" s="17">
        <f>E2811/D2811*100</f>
        <v>102.4</v>
      </c>
      <c r="S2811">
        <f>AVERAGEIF(O:O,O2811,E:E)</f>
        <v>1658.1821621621621</v>
      </c>
      <c r="T2811" t="str">
        <f t="shared" si="218"/>
        <v>theater</v>
      </c>
      <c r="U2811" t="str">
        <f t="shared" si="219"/>
        <v>plays</v>
      </c>
    </row>
    <row r="2812" spans="1:21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tr">
        <f t="shared" si="215"/>
        <v>successful</v>
      </c>
      <c r="G2812" s="4" t="s">
        <v>8219</v>
      </c>
      <c r="H2812" s="4" t="s">
        <v>8224</v>
      </c>
      <c r="I2812" s="4" t="s">
        <v>8246</v>
      </c>
      <c r="J2812" s="4">
        <v>1401595140</v>
      </c>
      <c r="K2812" s="13">
        <f t="shared" si="216"/>
        <v>41790.999305555561</v>
      </c>
      <c r="L2812" s="4">
        <v>1398828064</v>
      </c>
      <c r="M2812" s="13">
        <f t="shared" si="217"/>
        <v>41758.972962962966</v>
      </c>
      <c r="N2812" s="4" t="b">
        <v>0</v>
      </c>
      <c r="O2812" s="4">
        <v>57</v>
      </c>
      <c r="P2812" s="4" t="b">
        <v>1</v>
      </c>
      <c r="Q2812" s="4" t="s">
        <v>8271</v>
      </c>
      <c r="R2812" s="17">
        <f>E2812/D2812*100</f>
        <v>108.2</v>
      </c>
      <c r="S2812">
        <f>AVERAGEIF(O:O,O2812,E:E)</f>
        <v>5781.163043478261</v>
      </c>
      <c r="T2812" t="str">
        <f t="shared" si="218"/>
        <v>theater</v>
      </c>
      <c r="U2812" t="str">
        <f t="shared" si="219"/>
        <v>plays</v>
      </c>
    </row>
    <row r="2813" spans="1:21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tr">
        <f t="shared" si="215"/>
        <v>successful</v>
      </c>
      <c r="G2813" s="4" t="s">
        <v>8219</v>
      </c>
      <c r="H2813" s="4" t="s">
        <v>8225</v>
      </c>
      <c r="I2813" s="4" t="s">
        <v>8247</v>
      </c>
      <c r="J2813" s="4">
        <v>1424692503</v>
      </c>
      <c r="K2813" s="13">
        <f t="shared" si="216"/>
        <v>42058.32989583334</v>
      </c>
      <c r="L2813" s="4">
        <v>1422100503</v>
      </c>
      <c r="M2813" s="13">
        <f t="shared" si="217"/>
        <v>42028.32989583334</v>
      </c>
      <c r="N2813" s="4" t="b">
        <v>0</v>
      </c>
      <c r="O2813" s="4">
        <v>108</v>
      </c>
      <c r="P2813" s="4" t="b">
        <v>1</v>
      </c>
      <c r="Q2813" s="4" t="s">
        <v>8271</v>
      </c>
      <c r="R2813" s="17">
        <f>E2813/D2813*100</f>
        <v>100.27</v>
      </c>
      <c r="S2813">
        <f>AVERAGEIF(O:O,O2813,E:E)</f>
        <v>7348.954999999999</v>
      </c>
      <c r="T2813" t="str">
        <f t="shared" si="218"/>
        <v>theater</v>
      </c>
      <c r="U2813" t="str">
        <f t="shared" si="219"/>
        <v>plays</v>
      </c>
    </row>
    <row r="2814" spans="1:21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tr">
        <f t="shared" si="215"/>
        <v>successful</v>
      </c>
      <c r="G2814" s="4" t="s">
        <v>8219</v>
      </c>
      <c r="H2814" s="4" t="s">
        <v>8229</v>
      </c>
      <c r="I2814" s="4" t="s">
        <v>8251</v>
      </c>
      <c r="J2814" s="4">
        <v>1428292800</v>
      </c>
      <c r="K2814" s="13">
        <f t="shared" si="216"/>
        <v>42100.000000000007</v>
      </c>
      <c r="L2814" s="4">
        <v>1424368298</v>
      </c>
      <c r="M2814" s="13">
        <f t="shared" si="217"/>
        <v>42054.577523148146</v>
      </c>
      <c r="N2814" s="4" t="b">
        <v>0</v>
      </c>
      <c r="O2814" s="4">
        <v>83</v>
      </c>
      <c r="P2814" s="4" t="b">
        <v>1</v>
      </c>
      <c r="Q2814" s="4" t="s">
        <v>8271</v>
      </c>
      <c r="R2814" s="17">
        <f>E2814/D2814*100</f>
        <v>113.3</v>
      </c>
      <c r="S2814">
        <f>AVERAGEIF(O:O,O2814,E:E)</f>
        <v>4174.1111111111113</v>
      </c>
      <c r="T2814" t="str">
        <f t="shared" si="218"/>
        <v>theater</v>
      </c>
      <c r="U2814" t="str">
        <f t="shared" si="219"/>
        <v>plays</v>
      </c>
    </row>
    <row r="2815" spans="1:21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tr">
        <f t="shared" si="215"/>
        <v>successful</v>
      </c>
      <c r="G2815" s="4" t="s">
        <v>8219</v>
      </c>
      <c r="H2815" s="4" t="s">
        <v>8224</v>
      </c>
      <c r="I2815" s="4" t="s">
        <v>8246</v>
      </c>
      <c r="J2815" s="4">
        <v>1481737761</v>
      </c>
      <c r="K2815" s="13">
        <f t="shared" si="216"/>
        <v>42718.575937499998</v>
      </c>
      <c r="L2815" s="4">
        <v>1479577761</v>
      </c>
      <c r="M2815" s="13">
        <f t="shared" si="217"/>
        <v>42693.575937499998</v>
      </c>
      <c r="N2815" s="4" t="b">
        <v>0</v>
      </c>
      <c r="O2815" s="4">
        <v>96</v>
      </c>
      <c r="P2815" s="4" t="b">
        <v>1</v>
      </c>
      <c r="Q2815" s="4" t="s">
        <v>8271</v>
      </c>
      <c r="R2815" s="17">
        <f>E2815/D2815*100</f>
        <v>127.57571428571428</v>
      </c>
      <c r="S2815">
        <f>AVERAGEIF(O:O,O2815,E:E)</f>
        <v>9172.2071428571417</v>
      </c>
      <c r="T2815" t="str">
        <f t="shared" si="218"/>
        <v>theater</v>
      </c>
      <c r="U2815" t="str">
        <f t="shared" si="219"/>
        <v>plays</v>
      </c>
    </row>
    <row r="2816" spans="1:21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tr">
        <f t="shared" si="215"/>
        <v>successful</v>
      </c>
      <c r="G2816" s="4" t="s">
        <v>8219</v>
      </c>
      <c r="H2816" s="4" t="s">
        <v>8225</v>
      </c>
      <c r="I2816" s="4" t="s">
        <v>8247</v>
      </c>
      <c r="J2816" s="4">
        <v>1431164115</v>
      </c>
      <c r="K2816" s="13">
        <f t="shared" si="216"/>
        <v>42133.232812499999</v>
      </c>
      <c r="L2816" s="4">
        <v>1428572115</v>
      </c>
      <c r="M2816" s="13">
        <f t="shared" si="217"/>
        <v>42103.232812499999</v>
      </c>
      <c r="N2816" s="4" t="b">
        <v>0</v>
      </c>
      <c r="O2816" s="4">
        <v>64</v>
      </c>
      <c r="P2816" s="4" t="b">
        <v>1</v>
      </c>
      <c r="Q2816" s="4" t="s">
        <v>8271</v>
      </c>
      <c r="R2816" s="17">
        <f>E2816/D2816*100</f>
        <v>107.73333333333332</v>
      </c>
      <c r="S2816">
        <f>AVERAGEIF(O:O,O2816,E:E)</f>
        <v>3333.5607692307685</v>
      </c>
      <c r="T2816" t="str">
        <f t="shared" si="218"/>
        <v>theater</v>
      </c>
      <c r="U2816" t="str">
        <f t="shared" si="219"/>
        <v>plays</v>
      </c>
    </row>
    <row r="2817" spans="1:21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tr">
        <f t="shared" si="215"/>
        <v>successful</v>
      </c>
      <c r="G2817" s="4" t="s">
        <v>8219</v>
      </c>
      <c r="H2817" s="4" t="s">
        <v>8229</v>
      </c>
      <c r="I2817" s="4" t="s">
        <v>8251</v>
      </c>
      <c r="J2817" s="4">
        <v>1470595109</v>
      </c>
      <c r="K2817" s="13">
        <f t="shared" si="216"/>
        <v>42589.61005787037</v>
      </c>
      <c r="L2817" s="4">
        <v>1468003109</v>
      </c>
      <c r="M2817" s="13">
        <f t="shared" si="217"/>
        <v>42559.61005787037</v>
      </c>
      <c r="N2817" s="4" t="b">
        <v>0</v>
      </c>
      <c r="O2817" s="4">
        <v>14</v>
      </c>
      <c r="P2817" s="4" t="b">
        <v>1</v>
      </c>
      <c r="Q2817" s="4" t="s">
        <v>8271</v>
      </c>
      <c r="R2817" s="17">
        <f>E2817/D2817*100</f>
        <v>242</v>
      </c>
      <c r="S2817">
        <f>AVERAGEIF(O:O,O2817,E:E)</f>
        <v>1006.2454545454545</v>
      </c>
      <c r="T2817" t="str">
        <f t="shared" si="218"/>
        <v>theater</v>
      </c>
      <c r="U2817" t="str">
        <f t="shared" si="219"/>
        <v>plays</v>
      </c>
    </row>
    <row r="2818" spans="1:21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tr">
        <f t="shared" si="215"/>
        <v>successful</v>
      </c>
      <c r="G2818" s="4" t="s">
        <v>8219</v>
      </c>
      <c r="H2818" s="4" t="s">
        <v>8225</v>
      </c>
      <c r="I2818" s="4" t="s">
        <v>8247</v>
      </c>
      <c r="J2818" s="4">
        <v>1438531200</v>
      </c>
      <c r="K2818" s="13">
        <f t="shared" si="216"/>
        <v>42218.500000000007</v>
      </c>
      <c r="L2818" s="4">
        <v>1435921992</v>
      </c>
      <c r="M2818" s="13">
        <f t="shared" si="217"/>
        <v>42188.300833333335</v>
      </c>
      <c r="N2818" s="4" t="b">
        <v>0</v>
      </c>
      <c r="O2818" s="4">
        <v>169</v>
      </c>
      <c r="P2818" s="4" t="b">
        <v>1</v>
      </c>
      <c r="Q2818" s="4" t="s">
        <v>8271</v>
      </c>
      <c r="R2818" s="17">
        <f>E2818/D2818*100</f>
        <v>141.56666666666666</v>
      </c>
      <c r="S2818">
        <f>AVERAGEIF(O:O,O2818,E:E)</f>
        <v>10898.9</v>
      </c>
      <c r="T2818" t="str">
        <f t="shared" si="218"/>
        <v>theater</v>
      </c>
      <c r="U2818" t="str">
        <f t="shared" si="219"/>
        <v>plays</v>
      </c>
    </row>
    <row r="2819" spans="1:21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tr">
        <f t="shared" ref="F2819:F2882" si="220">IF(E2819&gt;=D2819,"successful")</f>
        <v>successful</v>
      </c>
      <c r="G2819" s="4" t="s">
        <v>8219</v>
      </c>
      <c r="H2819" s="4" t="s">
        <v>8225</v>
      </c>
      <c r="I2819" s="4" t="s">
        <v>8247</v>
      </c>
      <c r="J2819" s="4">
        <v>1425136462</v>
      </c>
      <c r="K2819" s="13">
        <f t="shared" ref="K2819:K2882" si="221">(J2819/60)/60/24+DATE(1970,1,1)+(-4/24)</f>
        <v>42063.468310185192</v>
      </c>
      <c r="L2819" s="4">
        <v>1421680462</v>
      </c>
      <c r="M2819" s="13">
        <f t="shared" ref="M2819:M2882" si="222">(L2819/60)/60/24+DATE(1970,1,1)+(-4/24)</f>
        <v>42023.468310185192</v>
      </c>
      <c r="N2819" s="4" t="b">
        <v>0</v>
      </c>
      <c r="O2819" s="4">
        <v>33</v>
      </c>
      <c r="P2819" s="4" t="b">
        <v>1</v>
      </c>
      <c r="Q2819" s="4" t="s">
        <v>8271</v>
      </c>
      <c r="R2819" s="17">
        <f>E2819/D2819*100</f>
        <v>130</v>
      </c>
      <c r="S2819">
        <f>AVERAGEIF(O:O,O2819,E:E)</f>
        <v>5887.1719354838715</v>
      </c>
      <c r="T2819" t="str">
        <f t="shared" ref="T2819:T2882" si="223">LEFT(Q2819,FIND("/",Q2819)-1)</f>
        <v>theater</v>
      </c>
      <c r="U2819" t="str">
        <f t="shared" ref="U2819:U2882" si="224">RIGHT(Q2819,LEN(Q2819)-FIND("/",Q2819))</f>
        <v>plays</v>
      </c>
    </row>
    <row r="2820" spans="1:21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tr">
        <f t="shared" si="220"/>
        <v>successful</v>
      </c>
      <c r="G2820" s="4" t="s">
        <v>8219</v>
      </c>
      <c r="H2820" s="4" t="s">
        <v>8224</v>
      </c>
      <c r="I2820" s="4" t="s">
        <v>8246</v>
      </c>
      <c r="J2820" s="4">
        <v>1443018086</v>
      </c>
      <c r="K2820" s="13">
        <f t="shared" si="221"/>
        <v>42270.431550925925</v>
      </c>
      <c r="L2820" s="4">
        <v>1441290086</v>
      </c>
      <c r="M2820" s="13">
        <f t="shared" si="222"/>
        <v>42250.431550925925</v>
      </c>
      <c r="N2820" s="4" t="b">
        <v>0</v>
      </c>
      <c r="O2820" s="4">
        <v>102</v>
      </c>
      <c r="P2820" s="4" t="b">
        <v>1</v>
      </c>
      <c r="Q2820" s="4" t="s">
        <v>8271</v>
      </c>
      <c r="R2820" s="17">
        <f>E2820/D2820*100</f>
        <v>106.03</v>
      </c>
      <c r="S2820">
        <f>AVERAGEIF(O:O,O2820,E:E)</f>
        <v>9930.405999999999</v>
      </c>
      <c r="T2820" t="str">
        <f t="shared" si="223"/>
        <v>theater</v>
      </c>
      <c r="U2820" t="str">
        <f t="shared" si="224"/>
        <v>plays</v>
      </c>
    </row>
    <row r="2821" spans="1:21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tr">
        <f t="shared" si="220"/>
        <v>successful</v>
      </c>
      <c r="G2821" s="4" t="s">
        <v>8219</v>
      </c>
      <c r="H2821" s="4" t="s">
        <v>8225</v>
      </c>
      <c r="I2821" s="4" t="s">
        <v>8247</v>
      </c>
      <c r="J2821" s="4">
        <v>1434285409</v>
      </c>
      <c r="K2821" s="13">
        <f t="shared" si="221"/>
        <v>42169.358900462968</v>
      </c>
      <c r="L2821" s="4">
        <v>1431693409</v>
      </c>
      <c r="M2821" s="13">
        <f t="shared" si="222"/>
        <v>42139.358900462968</v>
      </c>
      <c r="N2821" s="4" t="b">
        <v>0</v>
      </c>
      <c r="O2821" s="4">
        <v>104</v>
      </c>
      <c r="P2821" s="4" t="b">
        <v>1</v>
      </c>
      <c r="Q2821" s="4" t="s">
        <v>8271</v>
      </c>
      <c r="R2821" s="17">
        <f>E2821/D2821*100</f>
        <v>104.80000000000001</v>
      </c>
      <c r="S2821">
        <f>AVERAGEIF(O:O,O2821,E:E)</f>
        <v>11106.835333333333</v>
      </c>
      <c r="T2821" t="str">
        <f t="shared" si="223"/>
        <v>theater</v>
      </c>
      <c r="U2821" t="str">
        <f t="shared" si="224"/>
        <v>plays</v>
      </c>
    </row>
    <row r="2822" spans="1:21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tr">
        <f t="shared" si="220"/>
        <v>successful</v>
      </c>
      <c r="G2822" s="4" t="s">
        <v>8219</v>
      </c>
      <c r="H2822" s="4" t="s">
        <v>8225</v>
      </c>
      <c r="I2822" s="4" t="s">
        <v>8247</v>
      </c>
      <c r="J2822" s="4">
        <v>1456444800</v>
      </c>
      <c r="K2822" s="13">
        <f t="shared" si="221"/>
        <v>42425.833333333336</v>
      </c>
      <c r="L2822" s="4">
        <v>1454337589</v>
      </c>
      <c r="M2822" s="13">
        <f t="shared" si="222"/>
        <v>42401.444317129637</v>
      </c>
      <c r="N2822" s="4" t="b">
        <v>0</v>
      </c>
      <c r="O2822" s="4">
        <v>20</v>
      </c>
      <c r="P2822" s="4" t="b">
        <v>1</v>
      </c>
      <c r="Q2822" s="4" t="s">
        <v>8271</v>
      </c>
      <c r="R2822" s="17">
        <f>E2822/D2822*100</f>
        <v>136</v>
      </c>
      <c r="S2822">
        <f>AVERAGEIF(O:O,O2822,E:E)</f>
        <v>1494.1595454545457</v>
      </c>
      <c r="T2822" t="str">
        <f t="shared" si="223"/>
        <v>theater</v>
      </c>
      <c r="U2822" t="str">
        <f t="shared" si="224"/>
        <v>plays</v>
      </c>
    </row>
    <row r="2823" spans="1:21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tr">
        <f t="shared" si="220"/>
        <v>successful</v>
      </c>
      <c r="G2823" s="4" t="s">
        <v>8219</v>
      </c>
      <c r="H2823" s="4" t="s">
        <v>8225</v>
      </c>
      <c r="I2823" s="4" t="s">
        <v>8247</v>
      </c>
      <c r="J2823" s="4">
        <v>1411510135</v>
      </c>
      <c r="K2823" s="13">
        <f t="shared" si="221"/>
        <v>41905.756192129636</v>
      </c>
      <c r="L2823" s="4">
        <v>1408918135</v>
      </c>
      <c r="M2823" s="13">
        <f t="shared" si="222"/>
        <v>41875.756192129636</v>
      </c>
      <c r="N2823" s="4" t="b">
        <v>0</v>
      </c>
      <c r="O2823" s="4">
        <v>35</v>
      </c>
      <c r="P2823" s="4" t="b">
        <v>1</v>
      </c>
      <c r="Q2823" s="4" t="s">
        <v>8271</v>
      </c>
      <c r="R2823" s="17">
        <f>E2823/D2823*100</f>
        <v>100</v>
      </c>
      <c r="S2823">
        <f>AVERAGEIF(O:O,O2823,E:E)</f>
        <v>3370.6326923076922</v>
      </c>
      <c r="T2823" t="str">
        <f t="shared" si="223"/>
        <v>theater</v>
      </c>
      <c r="U2823" t="str">
        <f t="shared" si="224"/>
        <v>plays</v>
      </c>
    </row>
    <row r="2824" spans="1:21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tr">
        <f t="shared" si="220"/>
        <v>successful</v>
      </c>
      <c r="G2824" s="4" t="s">
        <v>8219</v>
      </c>
      <c r="H2824" s="4" t="s">
        <v>8224</v>
      </c>
      <c r="I2824" s="4" t="s">
        <v>8246</v>
      </c>
      <c r="J2824" s="4">
        <v>1427469892</v>
      </c>
      <c r="K2824" s="13">
        <f t="shared" si="221"/>
        <v>42090.47560185186</v>
      </c>
      <c r="L2824" s="4">
        <v>1424881492</v>
      </c>
      <c r="M2824" s="13">
        <f t="shared" si="222"/>
        <v>42060.517268518517</v>
      </c>
      <c r="N2824" s="4" t="b">
        <v>0</v>
      </c>
      <c r="O2824" s="4">
        <v>94</v>
      </c>
      <c r="P2824" s="4" t="b">
        <v>1</v>
      </c>
      <c r="Q2824" s="4" t="s">
        <v>8271</v>
      </c>
      <c r="R2824" s="17">
        <f>E2824/D2824*100</f>
        <v>100</v>
      </c>
      <c r="S2824">
        <f>AVERAGEIF(O:O,O2824,E:E)</f>
        <v>8782.2181818181834</v>
      </c>
      <c r="T2824" t="str">
        <f t="shared" si="223"/>
        <v>theater</v>
      </c>
      <c r="U2824" t="str">
        <f t="shared" si="224"/>
        <v>plays</v>
      </c>
    </row>
    <row r="2825" spans="1:21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tr">
        <f t="shared" si="220"/>
        <v>successful</v>
      </c>
      <c r="G2825" s="4" t="s">
        <v>8219</v>
      </c>
      <c r="H2825" s="4" t="s">
        <v>8225</v>
      </c>
      <c r="I2825" s="4" t="s">
        <v>8247</v>
      </c>
      <c r="J2825" s="4">
        <v>1427842740</v>
      </c>
      <c r="K2825" s="13">
        <f t="shared" si="221"/>
        <v>42094.790972222225</v>
      </c>
      <c r="L2825" s="4">
        <v>1425428206</v>
      </c>
      <c r="M2825" s="13">
        <f t="shared" si="222"/>
        <v>42066.844976851855</v>
      </c>
      <c r="N2825" s="4" t="b">
        <v>0</v>
      </c>
      <c r="O2825" s="4">
        <v>14</v>
      </c>
      <c r="P2825" s="4" t="b">
        <v>1</v>
      </c>
      <c r="Q2825" s="4" t="s">
        <v>8271</v>
      </c>
      <c r="R2825" s="17">
        <f>E2825/D2825*100</f>
        <v>124</v>
      </c>
      <c r="S2825">
        <f>AVERAGEIF(O:O,O2825,E:E)</f>
        <v>1006.2454545454545</v>
      </c>
      <c r="T2825" t="str">
        <f t="shared" si="223"/>
        <v>theater</v>
      </c>
      <c r="U2825" t="str">
        <f t="shared" si="224"/>
        <v>plays</v>
      </c>
    </row>
    <row r="2826" spans="1:21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tr">
        <f t="shared" si="220"/>
        <v>successful</v>
      </c>
      <c r="G2826" s="4" t="s">
        <v>8219</v>
      </c>
      <c r="H2826" s="4" t="s">
        <v>8224</v>
      </c>
      <c r="I2826" s="4" t="s">
        <v>8246</v>
      </c>
      <c r="J2826" s="4">
        <v>1434159780</v>
      </c>
      <c r="K2826" s="13">
        <f t="shared" si="221"/>
        <v>42167.904861111114</v>
      </c>
      <c r="L2826" s="4">
        <v>1431412196</v>
      </c>
      <c r="M2826" s="13">
        <f t="shared" si="222"/>
        <v>42136.104120370372</v>
      </c>
      <c r="N2826" s="4" t="b">
        <v>0</v>
      </c>
      <c r="O2826" s="4">
        <v>15</v>
      </c>
      <c r="P2826" s="4" t="b">
        <v>1</v>
      </c>
      <c r="Q2826" s="4" t="s">
        <v>8271</v>
      </c>
      <c r="R2826" s="17">
        <f>E2826/D2826*100</f>
        <v>116.92307692307693</v>
      </c>
      <c r="S2826">
        <f>AVERAGEIF(O:O,O2826,E:E)</f>
        <v>2424.782608695652</v>
      </c>
      <c r="T2826" t="str">
        <f t="shared" si="223"/>
        <v>theater</v>
      </c>
      <c r="U2826" t="str">
        <f t="shared" si="224"/>
        <v>plays</v>
      </c>
    </row>
    <row r="2827" spans="1:21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tr">
        <f t="shared" si="220"/>
        <v>successful</v>
      </c>
      <c r="G2827" s="4" t="s">
        <v>8219</v>
      </c>
      <c r="H2827" s="4" t="s">
        <v>8225</v>
      </c>
      <c r="I2827" s="4" t="s">
        <v>8247</v>
      </c>
      <c r="J2827" s="4">
        <v>1449255686</v>
      </c>
      <c r="K2827" s="13">
        <f t="shared" si="221"/>
        <v>42342.625995370377</v>
      </c>
      <c r="L2827" s="4">
        <v>1446663686</v>
      </c>
      <c r="M2827" s="13">
        <f t="shared" si="222"/>
        <v>42312.625995370377</v>
      </c>
      <c r="N2827" s="4" t="b">
        <v>0</v>
      </c>
      <c r="O2827" s="4">
        <v>51</v>
      </c>
      <c r="P2827" s="4" t="b">
        <v>1</v>
      </c>
      <c r="Q2827" s="4" t="s">
        <v>8271</v>
      </c>
      <c r="R2827" s="17">
        <f>E2827/D2827*100</f>
        <v>103.33333333333334</v>
      </c>
      <c r="S2827">
        <f>AVERAGEIF(O:O,O2827,E:E)</f>
        <v>3143.8429999999998</v>
      </c>
      <c r="T2827" t="str">
        <f t="shared" si="223"/>
        <v>theater</v>
      </c>
      <c r="U2827" t="str">
        <f t="shared" si="224"/>
        <v>plays</v>
      </c>
    </row>
    <row r="2828" spans="1:21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tr">
        <f t="shared" si="220"/>
        <v>successful</v>
      </c>
      <c r="G2828" s="4" t="s">
        <v>8219</v>
      </c>
      <c r="H2828" s="4" t="s">
        <v>8224</v>
      </c>
      <c r="I2828" s="4" t="s">
        <v>8246</v>
      </c>
      <c r="J2828" s="4">
        <v>1436511600</v>
      </c>
      <c r="K2828" s="13">
        <f t="shared" si="221"/>
        <v>42195.125000000007</v>
      </c>
      <c r="L2828" s="4">
        <v>1434415812</v>
      </c>
      <c r="M2828" s="13">
        <f t="shared" si="222"/>
        <v>42170.868194444447</v>
      </c>
      <c r="N2828" s="4" t="b">
        <v>0</v>
      </c>
      <c r="O2828" s="4">
        <v>19</v>
      </c>
      <c r="P2828" s="4" t="b">
        <v>1</v>
      </c>
      <c r="Q2828" s="4" t="s">
        <v>8271</v>
      </c>
      <c r="R2828" s="17">
        <f>E2828/D2828*100</f>
        <v>107.74999999999999</v>
      </c>
      <c r="S2828">
        <f>AVERAGEIF(O:O,O2828,E:E)</f>
        <v>2005.9729729729729</v>
      </c>
      <c r="T2828" t="str">
        <f t="shared" si="223"/>
        <v>theater</v>
      </c>
      <c r="U2828" t="str">
        <f t="shared" si="224"/>
        <v>plays</v>
      </c>
    </row>
    <row r="2829" spans="1:21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tr">
        <f t="shared" si="220"/>
        <v>successful</v>
      </c>
      <c r="G2829" s="4" t="s">
        <v>8219</v>
      </c>
      <c r="H2829" s="4" t="s">
        <v>8224</v>
      </c>
      <c r="I2829" s="4" t="s">
        <v>8246</v>
      </c>
      <c r="J2829" s="4">
        <v>1464971400</v>
      </c>
      <c r="K2829" s="13">
        <f t="shared" si="221"/>
        <v>42524.520833333336</v>
      </c>
      <c r="L2829" s="4">
        <v>1462379066</v>
      </c>
      <c r="M2829" s="13">
        <f t="shared" si="222"/>
        <v>42494.516967592594</v>
      </c>
      <c r="N2829" s="4" t="b">
        <v>0</v>
      </c>
      <c r="O2829" s="4">
        <v>23</v>
      </c>
      <c r="P2829" s="4" t="b">
        <v>1</v>
      </c>
      <c r="Q2829" s="4" t="s">
        <v>8271</v>
      </c>
      <c r="R2829" s="17">
        <f>E2829/D2829*100</f>
        <v>120.24999999999999</v>
      </c>
      <c r="S2829">
        <f>AVERAGEIF(O:O,O2829,E:E)</f>
        <v>2210.1433333333334</v>
      </c>
      <c r="T2829" t="str">
        <f t="shared" si="223"/>
        <v>theater</v>
      </c>
      <c r="U2829" t="str">
        <f t="shared" si="224"/>
        <v>plays</v>
      </c>
    </row>
    <row r="2830" spans="1:21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tr">
        <f t="shared" si="220"/>
        <v>successful</v>
      </c>
      <c r="G2830" s="4" t="s">
        <v>8219</v>
      </c>
      <c r="H2830" s="4" t="s">
        <v>8225</v>
      </c>
      <c r="I2830" s="4" t="s">
        <v>8247</v>
      </c>
      <c r="J2830" s="4">
        <v>1443826800</v>
      </c>
      <c r="K2830" s="13">
        <f t="shared" si="221"/>
        <v>42279.791666666664</v>
      </c>
      <c r="L2830" s="4">
        <v>1441606869</v>
      </c>
      <c r="M2830" s="13">
        <f t="shared" si="222"/>
        <v>42254.098020833335</v>
      </c>
      <c r="N2830" s="4" t="b">
        <v>0</v>
      </c>
      <c r="O2830" s="4">
        <v>97</v>
      </c>
      <c r="P2830" s="4" t="b">
        <v>1</v>
      </c>
      <c r="Q2830" s="4" t="s">
        <v>8271</v>
      </c>
      <c r="R2830" s="17">
        <f>E2830/D2830*100</f>
        <v>100.37894736842105</v>
      </c>
      <c r="S2830">
        <f>AVERAGEIF(O:O,O2830,E:E)</f>
        <v>9855.2185714285715</v>
      </c>
      <c r="T2830" t="str">
        <f t="shared" si="223"/>
        <v>theater</v>
      </c>
      <c r="U2830" t="str">
        <f t="shared" si="224"/>
        <v>plays</v>
      </c>
    </row>
    <row r="2831" spans="1:21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tr">
        <f t="shared" si="220"/>
        <v>successful</v>
      </c>
      <c r="G2831" s="4" t="s">
        <v>8219</v>
      </c>
      <c r="H2831" s="4" t="s">
        <v>8225</v>
      </c>
      <c r="I2831" s="4" t="s">
        <v>8247</v>
      </c>
      <c r="J2831" s="4">
        <v>1464863118</v>
      </c>
      <c r="K2831" s="13">
        <f t="shared" si="221"/>
        <v>42523.267569444448</v>
      </c>
      <c r="L2831" s="4">
        <v>1462443918</v>
      </c>
      <c r="M2831" s="13">
        <f t="shared" si="222"/>
        <v>42495.267569444448</v>
      </c>
      <c r="N2831" s="4" t="b">
        <v>0</v>
      </c>
      <c r="O2831" s="4">
        <v>76</v>
      </c>
      <c r="P2831" s="4" t="b">
        <v>1</v>
      </c>
      <c r="Q2831" s="4" t="s">
        <v>8271</v>
      </c>
      <c r="R2831" s="17">
        <f>E2831/D2831*100</f>
        <v>106.52</v>
      </c>
      <c r="S2831">
        <f>AVERAGEIF(O:O,O2831,E:E)</f>
        <v>6833.6214285714286</v>
      </c>
      <c r="T2831" t="str">
        <f t="shared" si="223"/>
        <v>theater</v>
      </c>
      <c r="U2831" t="str">
        <f t="shared" si="224"/>
        <v>plays</v>
      </c>
    </row>
    <row r="2832" spans="1:21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tr">
        <f t="shared" si="220"/>
        <v>successful</v>
      </c>
      <c r="G2832" s="4" t="s">
        <v>8219</v>
      </c>
      <c r="H2832" s="4" t="s">
        <v>8224</v>
      </c>
      <c r="I2832" s="4" t="s">
        <v>8246</v>
      </c>
      <c r="J2832" s="4">
        <v>1399867140</v>
      </c>
      <c r="K2832" s="13">
        <f t="shared" si="221"/>
        <v>41770.999305555561</v>
      </c>
      <c r="L2832" s="4">
        <v>1398802148</v>
      </c>
      <c r="M2832" s="13">
        <f t="shared" si="222"/>
        <v>41758.673009259262</v>
      </c>
      <c r="N2832" s="4" t="b">
        <v>0</v>
      </c>
      <c r="O2832" s="4">
        <v>11</v>
      </c>
      <c r="P2832" s="4" t="b">
        <v>1</v>
      </c>
      <c r="Q2832" s="4" t="s">
        <v>8271</v>
      </c>
      <c r="R2832" s="17">
        <f>E2832/D2832*100</f>
        <v>100</v>
      </c>
      <c r="S2832">
        <f>AVERAGEIF(O:O,O2832,E:E)</f>
        <v>1461.2</v>
      </c>
      <c r="T2832" t="str">
        <f t="shared" si="223"/>
        <v>theater</v>
      </c>
      <c r="U2832" t="str">
        <f t="shared" si="224"/>
        <v>plays</v>
      </c>
    </row>
    <row r="2833" spans="1:21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tr">
        <f t="shared" si="220"/>
        <v>successful</v>
      </c>
      <c r="G2833" s="4" t="s">
        <v>8219</v>
      </c>
      <c r="H2833" s="4" t="s">
        <v>8224</v>
      </c>
      <c r="I2833" s="4" t="s">
        <v>8246</v>
      </c>
      <c r="J2833" s="4">
        <v>1437076070</v>
      </c>
      <c r="K2833" s="13">
        <f t="shared" si="221"/>
        <v>42201.658217592594</v>
      </c>
      <c r="L2833" s="4">
        <v>1434484070</v>
      </c>
      <c r="M2833" s="13">
        <f t="shared" si="222"/>
        <v>42171.658217592594</v>
      </c>
      <c r="N2833" s="4" t="b">
        <v>0</v>
      </c>
      <c r="O2833" s="4">
        <v>52</v>
      </c>
      <c r="P2833" s="4" t="b">
        <v>1</v>
      </c>
      <c r="Q2833" s="4" t="s">
        <v>8271</v>
      </c>
      <c r="R2833" s="17">
        <f>E2833/D2833*100</f>
        <v>110.66666666666667</v>
      </c>
      <c r="S2833">
        <f>AVERAGEIF(O:O,O2833,E:E)</f>
        <v>4562.0091666666667</v>
      </c>
      <c r="T2833" t="str">
        <f t="shared" si="223"/>
        <v>theater</v>
      </c>
      <c r="U2833" t="str">
        <f t="shared" si="224"/>
        <v>plays</v>
      </c>
    </row>
    <row r="2834" spans="1:21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tr">
        <f t="shared" si="220"/>
        <v>successful</v>
      </c>
      <c r="G2834" s="4" t="s">
        <v>8219</v>
      </c>
      <c r="H2834" s="4" t="s">
        <v>8225</v>
      </c>
      <c r="I2834" s="4" t="s">
        <v>8247</v>
      </c>
      <c r="J2834" s="4">
        <v>1416780000</v>
      </c>
      <c r="K2834" s="13">
        <f t="shared" si="221"/>
        <v>41966.750000000007</v>
      </c>
      <c r="L2834" s="4">
        <v>1414342894</v>
      </c>
      <c r="M2834" s="13">
        <f t="shared" si="222"/>
        <v>41938.542754629634</v>
      </c>
      <c r="N2834" s="4" t="b">
        <v>0</v>
      </c>
      <c r="O2834" s="4">
        <v>95</v>
      </c>
      <c r="P2834" s="4" t="b">
        <v>1</v>
      </c>
      <c r="Q2834" s="4" t="s">
        <v>8271</v>
      </c>
      <c r="R2834" s="17">
        <f>E2834/D2834*100</f>
        <v>114.71959999999999</v>
      </c>
      <c r="S2834">
        <f>AVERAGEIF(O:O,O2834,E:E)</f>
        <v>10819.427777777779</v>
      </c>
      <c r="T2834" t="str">
        <f t="shared" si="223"/>
        <v>theater</v>
      </c>
      <c r="U2834" t="str">
        <f t="shared" si="224"/>
        <v>plays</v>
      </c>
    </row>
    <row r="2835" spans="1:21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tr">
        <f t="shared" si="220"/>
        <v>successful</v>
      </c>
      <c r="G2835" s="4" t="s">
        <v>8219</v>
      </c>
      <c r="H2835" s="4" t="s">
        <v>8224</v>
      </c>
      <c r="I2835" s="4" t="s">
        <v>8246</v>
      </c>
      <c r="J2835" s="4">
        <v>1444528800</v>
      </c>
      <c r="K2835" s="13">
        <f t="shared" si="221"/>
        <v>42287.916666666664</v>
      </c>
      <c r="L2835" s="4">
        <v>1442804633</v>
      </c>
      <c r="M2835" s="13">
        <f t="shared" si="222"/>
        <v>42267.961030092592</v>
      </c>
      <c r="N2835" s="4" t="b">
        <v>0</v>
      </c>
      <c r="O2835" s="4">
        <v>35</v>
      </c>
      <c r="P2835" s="4" t="b">
        <v>1</v>
      </c>
      <c r="Q2835" s="4" t="s">
        <v>8271</v>
      </c>
      <c r="R2835" s="17">
        <f>E2835/D2835*100</f>
        <v>108.25925925925925</v>
      </c>
      <c r="S2835">
        <f>AVERAGEIF(O:O,O2835,E:E)</f>
        <v>3370.6326923076922</v>
      </c>
      <c r="T2835" t="str">
        <f t="shared" si="223"/>
        <v>theater</v>
      </c>
      <c r="U2835" t="str">
        <f t="shared" si="224"/>
        <v>plays</v>
      </c>
    </row>
    <row r="2836" spans="1:21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tr">
        <f t="shared" si="220"/>
        <v>successful</v>
      </c>
      <c r="G2836" s="4" t="s">
        <v>8219</v>
      </c>
      <c r="H2836" s="4" t="s">
        <v>8225</v>
      </c>
      <c r="I2836" s="4" t="s">
        <v>8247</v>
      </c>
      <c r="J2836" s="4">
        <v>1422658930</v>
      </c>
      <c r="K2836" s="13">
        <f t="shared" si="221"/>
        <v>42034.793171296296</v>
      </c>
      <c r="L2836" s="4">
        <v>1421362930</v>
      </c>
      <c r="M2836" s="13">
        <f t="shared" si="222"/>
        <v>42019.793171296296</v>
      </c>
      <c r="N2836" s="4" t="b">
        <v>0</v>
      </c>
      <c r="O2836" s="4">
        <v>21</v>
      </c>
      <c r="P2836" s="4" t="b">
        <v>1</v>
      </c>
      <c r="Q2836" s="4" t="s">
        <v>8271</v>
      </c>
      <c r="R2836" s="17">
        <f>E2836/D2836*100</f>
        <v>170</v>
      </c>
      <c r="S2836">
        <f>AVERAGEIF(O:O,O2836,E:E)</f>
        <v>1658.1821621621621</v>
      </c>
      <c r="T2836" t="str">
        <f t="shared" si="223"/>
        <v>theater</v>
      </c>
      <c r="U2836" t="str">
        <f t="shared" si="224"/>
        <v>plays</v>
      </c>
    </row>
    <row r="2837" spans="1:21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tr">
        <f t="shared" si="220"/>
        <v>successful</v>
      </c>
      <c r="G2837" s="4" t="s">
        <v>8219</v>
      </c>
      <c r="H2837" s="4" t="s">
        <v>8225</v>
      </c>
      <c r="I2837" s="4" t="s">
        <v>8247</v>
      </c>
      <c r="J2837" s="4">
        <v>1449273600</v>
      </c>
      <c r="K2837" s="13">
        <f t="shared" si="221"/>
        <v>42342.833333333336</v>
      </c>
      <c r="L2837" s="4">
        <v>1446742417</v>
      </c>
      <c r="M2837" s="13">
        <f t="shared" si="222"/>
        <v>42313.537233796298</v>
      </c>
      <c r="N2837" s="4" t="b">
        <v>0</v>
      </c>
      <c r="O2837" s="4">
        <v>93</v>
      </c>
      <c r="P2837" s="4" t="b">
        <v>1</v>
      </c>
      <c r="Q2837" s="4" t="s">
        <v>8271</v>
      </c>
      <c r="R2837" s="17">
        <f>E2837/D2837*100</f>
        <v>187.09899999999999</v>
      </c>
      <c r="S2837">
        <f>AVERAGEIF(O:O,O2837,E:E)</f>
        <v>6843.5957142857142</v>
      </c>
      <c r="T2837" t="str">
        <f t="shared" si="223"/>
        <v>theater</v>
      </c>
      <c r="U2837" t="str">
        <f t="shared" si="224"/>
        <v>plays</v>
      </c>
    </row>
    <row r="2838" spans="1:21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tr">
        <f t="shared" si="220"/>
        <v>successful</v>
      </c>
      <c r="G2838" s="4" t="s">
        <v>8219</v>
      </c>
      <c r="H2838" s="4" t="s">
        <v>8224</v>
      </c>
      <c r="I2838" s="4" t="s">
        <v>8246</v>
      </c>
      <c r="J2838" s="4">
        <v>1487393940</v>
      </c>
      <c r="K2838" s="13">
        <f t="shared" si="221"/>
        <v>42784.040972222225</v>
      </c>
      <c r="L2838" s="4">
        <v>1484115418</v>
      </c>
      <c r="M2838" s="13">
        <f t="shared" si="222"/>
        <v>42746.095115740747</v>
      </c>
      <c r="N2838" s="4" t="b">
        <v>0</v>
      </c>
      <c r="O2838" s="4">
        <v>11</v>
      </c>
      <c r="P2838" s="4" t="b">
        <v>1</v>
      </c>
      <c r="Q2838" s="4" t="s">
        <v>8271</v>
      </c>
      <c r="R2838" s="17">
        <f>E2838/D2838*100</f>
        <v>107.77777777777777</v>
      </c>
      <c r="S2838">
        <f>AVERAGEIF(O:O,O2838,E:E)</f>
        <v>1461.2</v>
      </c>
      <c r="T2838" t="str">
        <f t="shared" si="223"/>
        <v>theater</v>
      </c>
      <c r="U2838" t="str">
        <f t="shared" si="224"/>
        <v>plays</v>
      </c>
    </row>
    <row r="2839" spans="1:21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tr">
        <f t="shared" si="220"/>
        <v>successful</v>
      </c>
      <c r="G2839" s="4" t="s">
        <v>8219</v>
      </c>
      <c r="H2839" s="4" t="s">
        <v>8229</v>
      </c>
      <c r="I2839" s="4" t="s">
        <v>8251</v>
      </c>
      <c r="J2839" s="4">
        <v>1449701284</v>
      </c>
      <c r="K2839" s="13">
        <f t="shared" si="221"/>
        <v>42347.783379629633</v>
      </c>
      <c r="L2839" s="4">
        <v>1446241684</v>
      </c>
      <c r="M2839" s="13">
        <f t="shared" si="222"/>
        <v>42307.741712962968</v>
      </c>
      <c r="N2839" s="4" t="b">
        <v>0</v>
      </c>
      <c r="O2839" s="4">
        <v>21</v>
      </c>
      <c r="P2839" s="4" t="b">
        <v>1</v>
      </c>
      <c r="Q2839" s="4" t="s">
        <v>8271</v>
      </c>
      <c r="R2839" s="17">
        <f>E2839/D2839*100</f>
        <v>100</v>
      </c>
      <c r="S2839">
        <f>AVERAGEIF(O:O,O2839,E:E)</f>
        <v>1658.1821621621621</v>
      </c>
      <c r="T2839" t="str">
        <f t="shared" si="223"/>
        <v>theater</v>
      </c>
      <c r="U2839" t="str">
        <f t="shared" si="224"/>
        <v>plays</v>
      </c>
    </row>
    <row r="2840" spans="1:21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tr">
        <f t="shared" si="220"/>
        <v>successful</v>
      </c>
      <c r="G2840" s="4" t="s">
        <v>8219</v>
      </c>
      <c r="H2840" s="4" t="s">
        <v>8224</v>
      </c>
      <c r="I2840" s="4" t="s">
        <v>8246</v>
      </c>
      <c r="J2840" s="4">
        <v>1407967200</v>
      </c>
      <c r="K2840" s="13">
        <f t="shared" si="221"/>
        <v>41864.75</v>
      </c>
      <c r="L2840" s="4">
        <v>1406039696</v>
      </c>
      <c r="M2840" s="13">
        <f t="shared" si="222"/>
        <v>41842.440925925926</v>
      </c>
      <c r="N2840" s="4" t="b">
        <v>0</v>
      </c>
      <c r="O2840" s="4">
        <v>54</v>
      </c>
      <c r="P2840" s="4" t="b">
        <v>1</v>
      </c>
      <c r="Q2840" s="4" t="s">
        <v>8271</v>
      </c>
      <c r="R2840" s="17">
        <f>E2840/D2840*100</f>
        <v>120.24999999999999</v>
      </c>
      <c r="S2840">
        <f>AVERAGEIF(O:O,O2840,E:E)</f>
        <v>3732.9341666666664</v>
      </c>
      <c r="T2840" t="str">
        <f t="shared" si="223"/>
        <v>theater</v>
      </c>
      <c r="U2840" t="str">
        <f t="shared" si="224"/>
        <v>plays</v>
      </c>
    </row>
    <row r="2841" spans="1:21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tr">
        <f t="shared" si="220"/>
        <v>successful</v>
      </c>
      <c r="G2841" s="4" t="s">
        <v>8219</v>
      </c>
      <c r="H2841" s="4" t="s">
        <v>8224</v>
      </c>
      <c r="I2841" s="4" t="s">
        <v>8246</v>
      </c>
      <c r="J2841" s="4">
        <v>1408942740</v>
      </c>
      <c r="K2841" s="13">
        <f t="shared" si="221"/>
        <v>41876.040972222225</v>
      </c>
      <c r="L2841" s="4">
        <v>1406958354</v>
      </c>
      <c r="M2841" s="13">
        <f t="shared" si="222"/>
        <v>41853.073541666665</v>
      </c>
      <c r="N2841" s="4" t="b">
        <v>0</v>
      </c>
      <c r="O2841" s="4">
        <v>31</v>
      </c>
      <c r="P2841" s="4" t="b">
        <v>1</v>
      </c>
      <c r="Q2841" s="4" t="s">
        <v>8271</v>
      </c>
      <c r="R2841" s="17">
        <f>E2841/D2841*100</f>
        <v>111.42857142857143</v>
      </c>
      <c r="S2841">
        <f>AVERAGEIF(O:O,O2841,E:E)</f>
        <v>2489.3351851851853</v>
      </c>
      <c r="T2841" t="str">
        <f t="shared" si="223"/>
        <v>theater</v>
      </c>
      <c r="U2841" t="str">
        <f t="shared" si="224"/>
        <v>plays</v>
      </c>
    </row>
    <row r="2842" spans="1:21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tr">
        <f t="shared" si="220"/>
        <v>successful</v>
      </c>
      <c r="G2842" s="4" t="s">
        <v>8219</v>
      </c>
      <c r="H2842" s="4" t="s">
        <v>8225</v>
      </c>
      <c r="I2842" s="4" t="s">
        <v>8247</v>
      </c>
      <c r="J2842" s="4">
        <v>1426698000</v>
      </c>
      <c r="K2842" s="13">
        <f t="shared" si="221"/>
        <v>42081.541666666664</v>
      </c>
      <c r="L2842" s="4">
        <v>1424825479</v>
      </c>
      <c r="M2842" s="13">
        <f t="shared" si="222"/>
        <v>42059.868969907409</v>
      </c>
      <c r="N2842" s="4" t="b">
        <v>0</v>
      </c>
      <c r="O2842" s="4">
        <v>132</v>
      </c>
      <c r="P2842" s="4" t="b">
        <v>1</v>
      </c>
      <c r="Q2842" s="4" t="s">
        <v>8271</v>
      </c>
      <c r="R2842" s="17">
        <f>E2842/D2842*100</f>
        <v>104</v>
      </c>
      <c r="S2842">
        <f>AVERAGEIF(O:O,O2842,E:E)</f>
        <v>8142.9949999999999</v>
      </c>
      <c r="T2842" t="str">
        <f t="shared" si="223"/>
        <v>theater</v>
      </c>
      <c r="U2842" t="str">
        <f t="shared" si="224"/>
        <v>plays</v>
      </c>
    </row>
    <row r="2843" spans="1:21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b">
        <f t="shared" si="220"/>
        <v>0</v>
      </c>
      <c r="G2843" s="4" t="s">
        <v>8221</v>
      </c>
      <c r="H2843" s="4" t="s">
        <v>8225</v>
      </c>
      <c r="I2843" s="4" t="s">
        <v>8247</v>
      </c>
      <c r="J2843" s="4">
        <v>1450032297</v>
      </c>
      <c r="K2843" s="13">
        <f t="shared" si="221"/>
        <v>42351.614548611113</v>
      </c>
      <c r="L2843" s="4">
        <v>1444844697</v>
      </c>
      <c r="M2843" s="13">
        <f t="shared" si="222"/>
        <v>42291.572881944441</v>
      </c>
      <c r="N2843" s="4" t="b">
        <v>0</v>
      </c>
      <c r="O2843" s="4">
        <v>1</v>
      </c>
      <c r="P2843" s="4" t="b">
        <v>0</v>
      </c>
      <c r="Q2843" s="4" t="s">
        <v>8271</v>
      </c>
      <c r="R2843" s="17">
        <f>E2843/D2843*100</f>
        <v>1</v>
      </c>
      <c r="S2843">
        <f>AVERAGEIF(O:O,O2843,E:E)</f>
        <v>50.223295454545458</v>
      </c>
      <c r="T2843" t="str">
        <f t="shared" si="223"/>
        <v>theater</v>
      </c>
      <c r="U2843" t="str">
        <f t="shared" si="224"/>
        <v>plays</v>
      </c>
    </row>
    <row r="2844" spans="1:21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b">
        <f t="shared" si="220"/>
        <v>0</v>
      </c>
      <c r="G2844" s="4" t="s">
        <v>8221</v>
      </c>
      <c r="H2844" s="4" t="s">
        <v>8225</v>
      </c>
      <c r="I2844" s="4" t="s">
        <v>8247</v>
      </c>
      <c r="J2844" s="4">
        <v>1403348400</v>
      </c>
      <c r="K2844" s="13">
        <f t="shared" si="221"/>
        <v>41811.291666666672</v>
      </c>
      <c r="L2844" s="4">
        <v>1401058295</v>
      </c>
      <c r="M2844" s="13">
        <f t="shared" si="222"/>
        <v>41784.785821759258</v>
      </c>
      <c r="N2844" s="4" t="b">
        <v>0</v>
      </c>
      <c r="O2844" s="4">
        <v>0</v>
      </c>
      <c r="P2844" s="4" t="b">
        <v>0</v>
      </c>
      <c r="Q2844" s="4" t="s">
        <v>8271</v>
      </c>
      <c r="R2844" s="17">
        <f>E2844/D2844*100</f>
        <v>0</v>
      </c>
      <c r="S2844">
        <f>AVERAGEIF(O:O,O2844,E:E)</f>
        <v>0</v>
      </c>
      <c r="T2844" t="str">
        <f t="shared" si="223"/>
        <v>theater</v>
      </c>
      <c r="U2844" t="str">
        <f t="shared" si="224"/>
        <v>plays</v>
      </c>
    </row>
    <row r="2845" spans="1:21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b">
        <f t="shared" si="220"/>
        <v>0</v>
      </c>
      <c r="G2845" s="4" t="s">
        <v>8221</v>
      </c>
      <c r="H2845" s="4" t="s">
        <v>8224</v>
      </c>
      <c r="I2845" s="4" t="s">
        <v>8246</v>
      </c>
      <c r="J2845" s="4">
        <v>1465790400</v>
      </c>
      <c r="K2845" s="13">
        <f t="shared" si="221"/>
        <v>42534.000000000007</v>
      </c>
      <c r="L2845" s="4">
        <v>1462210950</v>
      </c>
      <c r="M2845" s="13">
        <f t="shared" si="222"/>
        <v>42492.571180555555</v>
      </c>
      <c r="N2845" s="4" t="b">
        <v>0</v>
      </c>
      <c r="O2845" s="4">
        <v>0</v>
      </c>
      <c r="P2845" s="4" t="b">
        <v>0</v>
      </c>
      <c r="Q2845" s="4" t="s">
        <v>8271</v>
      </c>
      <c r="R2845" s="17">
        <f>E2845/D2845*100</f>
        <v>0</v>
      </c>
      <c r="S2845">
        <f>AVERAGEIF(O:O,O2845,E:E)</f>
        <v>0</v>
      </c>
      <c r="T2845" t="str">
        <f t="shared" si="223"/>
        <v>theater</v>
      </c>
      <c r="U2845" t="str">
        <f t="shared" si="224"/>
        <v>plays</v>
      </c>
    </row>
    <row r="2846" spans="1:21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b">
        <f t="shared" si="220"/>
        <v>0</v>
      </c>
      <c r="G2846" s="4" t="s">
        <v>8221</v>
      </c>
      <c r="H2846" s="4" t="s">
        <v>8239</v>
      </c>
      <c r="I2846" s="4" t="s">
        <v>8249</v>
      </c>
      <c r="J2846" s="4">
        <v>1483535180</v>
      </c>
      <c r="K2846" s="13">
        <f t="shared" si="221"/>
        <v>42739.37939814815</v>
      </c>
      <c r="L2846" s="4">
        <v>1480943180</v>
      </c>
      <c r="M2846" s="13">
        <f t="shared" si="222"/>
        <v>42709.37939814815</v>
      </c>
      <c r="N2846" s="4" t="b">
        <v>0</v>
      </c>
      <c r="O2846" s="4">
        <v>1</v>
      </c>
      <c r="P2846" s="4" t="b">
        <v>0</v>
      </c>
      <c r="Q2846" s="4" t="s">
        <v>8271</v>
      </c>
      <c r="R2846" s="17">
        <f>E2846/D2846*100</f>
        <v>5.4545454545454541</v>
      </c>
      <c r="S2846">
        <f>AVERAGEIF(O:O,O2846,E:E)</f>
        <v>50.223295454545458</v>
      </c>
      <c r="T2846" t="str">
        <f t="shared" si="223"/>
        <v>theater</v>
      </c>
      <c r="U2846" t="str">
        <f t="shared" si="224"/>
        <v>plays</v>
      </c>
    </row>
    <row r="2847" spans="1:21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b">
        <f t="shared" si="220"/>
        <v>0</v>
      </c>
      <c r="G2847" s="4" t="s">
        <v>8221</v>
      </c>
      <c r="H2847" s="4" t="s">
        <v>8224</v>
      </c>
      <c r="I2847" s="4" t="s">
        <v>8246</v>
      </c>
      <c r="J2847" s="4">
        <v>1433723033</v>
      </c>
      <c r="K2847" s="13">
        <f t="shared" si="221"/>
        <v>42162.849918981483</v>
      </c>
      <c r="L2847" s="4">
        <v>1428539033</v>
      </c>
      <c r="M2847" s="13">
        <f t="shared" si="222"/>
        <v>42102.849918981483</v>
      </c>
      <c r="N2847" s="4" t="b">
        <v>0</v>
      </c>
      <c r="O2847" s="4">
        <v>39</v>
      </c>
      <c r="P2847" s="4" t="b">
        <v>0</v>
      </c>
      <c r="Q2847" s="4" t="s">
        <v>8271</v>
      </c>
      <c r="R2847" s="17">
        <f>E2847/D2847*100</f>
        <v>31.546666666666667</v>
      </c>
      <c r="S2847">
        <f>AVERAGEIF(O:O,O2847,E:E)</f>
        <v>2905.058</v>
      </c>
      <c r="T2847" t="str">
        <f t="shared" si="223"/>
        <v>theater</v>
      </c>
      <c r="U2847" t="str">
        <f t="shared" si="224"/>
        <v>plays</v>
      </c>
    </row>
    <row r="2848" spans="1:21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b">
        <f t="shared" si="220"/>
        <v>0</v>
      </c>
      <c r="G2848" s="4" t="s">
        <v>8221</v>
      </c>
      <c r="H2848" s="4" t="s">
        <v>8224</v>
      </c>
      <c r="I2848" s="4" t="s">
        <v>8246</v>
      </c>
      <c r="J2848" s="4">
        <v>1432917394</v>
      </c>
      <c r="K2848" s="13">
        <f t="shared" si="221"/>
        <v>42153.525393518525</v>
      </c>
      <c r="L2848" s="4">
        <v>1429029394</v>
      </c>
      <c r="M2848" s="13">
        <f t="shared" si="222"/>
        <v>42108.525393518525</v>
      </c>
      <c r="N2848" s="4" t="b">
        <v>0</v>
      </c>
      <c r="O2848" s="4">
        <v>0</v>
      </c>
      <c r="P2848" s="4" t="b">
        <v>0</v>
      </c>
      <c r="Q2848" s="4" t="s">
        <v>8271</v>
      </c>
      <c r="R2848" s="17">
        <f>E2848/D2848*100</f>
        <v>0</v>
      </c>
      <c r="S2848">
        <f>AVERAGEIF(O:O,O2848,E:E)</f>
        <v>0</v>
      </c>
      <c r="T2848" t="str">
        <f t="shared" si="223"/>
        <v>theater</v>
      </c>
      <c r="U2848" t="str">
        <f t="shared" si="224"/>
        <v>plays</v>
      </c>
    </row>
    <row r="2849" spans="1:21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b">
        <f t="shared" si="220"/>
        <v>0</v>
      </c>
      <c r="G2849" s="4" t="s">
        <v>8221</v>
      </c>
      <c r="H2849" s="4" t="s">
        <v>8224</v>
      </c>
      <c r="I2849" s="4" t="s">
        <v>8246</v>
      </c>
      <c r="J2849" s="4">
        <v>1464031265</v>
      </c>
      <c r="K2849" s="13">
        <f t="shared" si="221"/>
        <v>42513.639641203707</v>
      </c>
      <c r="L2849" s="4">
        <v>1458847265</v>
      </c>
      <c r="M2849" s="13">
        <f t="shared" si="222"/>
        <v>42453.639641203707</v>
      </c>
      <c r="N2849" s="4" t="b">
        <v>0</v>
      </c>
      <c r="O2849" s="4">
        <v>0</v>
      </c>
      <c r="P2849" s="4" t="b">
        <v>0</v>
      </c>
      <c r="Q2849" s="4" t="s">
        <v>8271</v>
      </c>
      <c r="R2849" s="17">
        <f>E2849/D2849*100</f>
        <v>0</v>
      </c>
      <c r="S2849">
        <f>AVERAGEIF(O:O,O2849,E:E)</f>
        <v>0</v>
      </c>
      <c r="T2849" t="str">
        <f t="shared" si="223"/>
        <v>theater</v>
      </c>
      <c r="U2849" t="str">
        <f t="shared" si="224"/>
        <v>plays</v>
      </c>
    </row>
    <row r="2850" spans="1:21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b">
        <f t="shared" si="220"/>
        <v>0</v>
      </c>
      <c r="G2850" s="4" t="s">
        <v>8221</v>
      </c>
      <c r="H2850" s="4" t="s">
        <v>8224</v>
      </c>
      <c r="I2850" s="4" t="s">
        <v>8246</v>
      </c>
      <c r="J2850" s="4">
        <v>1432913659</v>
      </c>
      <c r="K2850" s="13">
        <f t="shared" si="221"/>
        <v>42153.482164351859</v>
      </c>
      <c r="L2850" s="4">
        <v>1430321659</v>
      </c>
      <c r="M2850" s="13">
        <f t="shared" si="222"/>
        <v>42123.482164351859</v>
      </c>
      <c r="N2850" s="4" t="b">
        <v>0</v>
      </c>
      <c r="O2850" s="4">
        <v>3</v>
      </c>
      <c r="P2850" s="4" t="b">
        <v>0</v>
      </c>
      <c r="Q2850" s="4" t="s">
        <v>8271</v>
      </c>
      <c r="R2850" s="17">
        <f>E2850/D2850*100</f>
        <v>0.2</v>
      </c>
      <c r="S2850">
        <f>AVERAGEIF(O:O,O2850,E:E)</f>
        <v>191.76785714285714</v>
      </c>
      <c r="T2850" t="str">
        <f t="shared" si="223"/>
        <v>theater</v>
      </c>
      <c r="U2850" t="str">
        <f t="shared" si="224"/>
        <v>plays</v>
      </c>
    </row>
    <row r="2851" spans="1:21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b">
        <f t="shared" si="220"/>
        <v>0</v>
      </c>
      <c r="G2851" s="4" t="s">
        <v>8221</v>
      </c>
      <c r="H2851" s="4" t="s">
        <v>8225</v>
      </c>
      <c r="I2851" s="4" t="s">
        <v>8247</v>
      </c>
      <c r="J2851" s="4">
        <v>1461406600</v>
      </c>
      <c r="K2851" s="13">
        <f t="shared" si="221"/>
        <v>42483.26157407408</v>
      </c>
      <c r="L2851" s="4">
        <v>1458814600</v>
      </c>
      <c r="M2851" s="13">
        <f t="shared" si="222"/>
        <v>42453.26157407408</v>
      </c>
      <c r="N2851" s="4" t="b">
        <v>0</v>
      </c>
      <c r="O2851" s="4">
        <v>1</v>
      </c>
      <c r="P2851" s="4" t="b">
        <v>0</v>
      </c>
      <c r="Q2851" s="4" t="s">
        <v>8271</v>
      </c>
      <c r="R2851" s="17">
        <f>E2851/D2851*100</f>
        <v>1</v>
      </c>
      <c r="S2851">
        <f>AVERAGEIF(O:O,O2851,E:E)</f>
        <v>50.223295454545458</v>
      </c>
      <c r="T2851" t="str">
        <f t="shared" si="223"/>
        <v>theater</v>
      </c>
      <c r="U2851" t="str">
        <f t="shared" si="224"/>
        <v>plays</v>
      </c>
    </row>
    <row r="2852" spans="1:21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b">
        <f t="shared" si="220"/>
        <v>0</v>
      </c>
      <c r="G2852" s="4" t="s">
        <v>8221</v>
      </c>
      <c r="H2852" s="4" t="s">
        <v>8224</v>
      </c>
      <c r="I2852" s="4" t="s">
        <v>8246</v>
      </c>
      <c r="J2852" s="4">
        <v>1409962211</v>
      </c>
      <c r="K2852" s="13">
        <f t="shared" si="221"/>
        <v>41887.840405092596</v>
      </c>
      <c r="L2852" s="4">
        <v>1407370211</v>
      </c>
      <c r="M2852" s="13">
        <f t="shared" si="222"/>
        <v>41857.840405092596</v>
      </c>
      <c r="N2852" s="4" t="b">
        <v>0</v>
      </c>
      <c r="O2852" s="4">
        <v>13</v>
      </c>
      <c r="P2852" s="4" t="b">
        <v>0</v>
      </c>
      <c r="Q2852" s="4" t="s">
        <v>8271</v>
      </c>
      <c r="R2852" s="17">
        <f>E2852/D2852*100</f>
        <v>3.8875000000000002</v>
      </c>
      <c r="S2852">
        <f>AVERAGEIF(O:O,O2852,E:E)</f>
        <v>969.35458333333338</v>
      </c>
      <c r="T2852" t="str">
        <f t="shared" si="223"/>
        <v>theater</v>
      </c>
      <c r="U2852" t="str">
        <f t="shared" si="224"/>
        <v>plays</v>
      </c>
    </row>
    <row r="2853" spans="1:21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b">
        <f t="shared" si="220"/>
        <v>0</v>
      </c>
      <c r="G2853" s="4" t="s">
        <v>8221</v>
      </c>
      <c r="H2853" s="4" t="s">
        <v>8241</v>
      </c>
      <c r="I2853" s="4" t="s">
        <v>8249</v>
      </c>
      <c r="J2853" s="4">
        <v>1454109420</v>
      </c>
      <c r="K2853" s="13">
        <f t="shared" si="221"/>
        <v>42398.803472222229</v>
      </c>
      <c r="L2853" s="4">
        <v>1453334629</v>
      </c>
      <c r="M2853" s="13">
        <f t="shared" si="222"/>
        <v>42389.8359837963</v>
      </c>
      <c r="N2853" s="4" t="b">
        <v>0</v>
      </c>
      <c r="O2853" s="4">
        <v>0</v>
      </c>
      <c r="P2853" s="4" t="b">
        <v>0</v>
      </c>
      <c r="Q2853" s="4" t="s">
        <v>8271</v>
      </c>
      <c r="R2853" s="17">
        <f>E2853/D2853*100</f>
        <v>0</v>
      </c>
      <c r="S2853">
        <f>AVERAGEIF(O:O,O2853,E:E)</f>
        <v>0</v>
      </c>
      <c r="T2853" t="str">
        <f t="shared" si="223"/>
        <v>theater</v>
      </c>
      <c r="U2853" t="str">
        <f t="shared" si="224"/>
        <v>plays</v>
      </c>
    </row>
    <row r="2854" spans="1:21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b">
        <f t="shared" si="220"/>
        <v>0</v>
      </c>
      <c r="G2854" s="4" t="s">
        <v>8221</v>
      </c>
      <c r="H2854" s="4" t="s">
        <v>8224</v>
      </c>
      <c r="I2854" s="4" t="s">
        <v>8246</v>
      </c>
      <c r="J2854" s="4">
        <v>1403312703</v>
      </c>
      <c r="K2854" s="13">
        <f t="shared" si="221"/>
        <v>41810.878506944449</v>
      </c>
      <c r="L2854" s="4">
        <v>1400720703</v>
      </c>
      <c r="M2854" s="13">
        <f t="shared" si="222"/>
        <v>41780.878506944449</v>
      </c>
      <c r="N2854" s="4" t="b">
        <v>0</v>
      </c>
      <c r="O2854" s="4">
        <v>6</v>
      </c>
      <c r="P2854" s="4" t="b">
        <v>0</v>
      </c>
      <c r="Q2854" s="4" t="s">
        <v>8271</v>
      </c>
      <c r="R2854" s="17">
        <f>E2854/D2854*100</f>
        <v>1.9</v>
      </c>
      <c r="S2854">
        <f>AVERAGEIF(O:O,O2854,E:E)</f>
        <v>740.04042857142861</v>
      </c>
      <c r="T2854" t="str">
        <f t="shared" si="223"/>
        <v>theater</v>
      </c>
      <c r="U2854" t="str">
        <f t="shared" si="224"/>
        <v>plays</v>
      </c>
    </row>
    <row r="2855" spans="1:21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b">
        <f t="shared" si="220"/>
        <v>0</v>
      </c>
      <c r="G2855" s="4" t="s">
        <v>8221</v>
      </c>
      <c r="H2855" s="4" t="s">
        <v>8229</v>
      </c>
      <c r="I2855" s="4" t="s">
        <v>8251</v>
      </c>
      <c r="J2855" s="4">
        <v>1410669297</v>
      </c>
      <c r="K2855" s="13">
        <f t="shared" si="221"/>
        <v>41896.024270833332</v>
      </c>
      <c r="L2855" s="4">
        <v>1405485297</v>
      </c>
      <c r="M2855" s="13">
        <f t="shared" si="222"/>
        <v>41836.024270833332</v>
      </c>
      <c r="N2855" s="4" t="b">
        <v>0</v>
      </c>
      <c r="O2855" s="4">
        <v>0</v>
      </c>
      <c r="P2855" s="4" t="b">
        <v>0</v>
      </c>
      <c r="Q2855" s="4" t="s">
        <v>8271</v>
      </c>
      <c r="R2855" s="17">
        <f>E2855/D2855*100</f>
        <v>0</v>
      </c>
      <c r="S2855">
        <f>AVERAGEIF(O:O,O2855,E:E)</f>
        <v>0</v>
      </c>
      <c r="T2855" t="str">
        <f t="shared" si="223"/>
        <v>theater</v>
      </c>
      <c r="U2855" t="str">
        <f t="shared" si="224"/>
        <v>plays</v>
      </c>
    </row>
    <row r="2856" spans="1:21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b">
        <f t="shared" si="220"/>
        <v>0</v>
      </c>
      <c r="G2856" s="4" t="s">
        <v>8221</v>
      </c>
      <c r="H2856" s="4" t="s">
        <v>8225</v>
      </c>
      <c r="I2856" s="4" t="s">
        <v>8247</v>
      </c>
      <c r="J2856" s="4">
        <v>1431018719</v>
      </c>
      <c r="K2856" s="13">
        <f t="shared" si="221"/>
        <v>42131.549988425926</v>
      </c>
      <c r="L2856" s="4">
        <v>1429290719</v>
      </c>
      <c r="M2856" s="13">
        <f t="shared" si="222"/>
        <v>42111.549988425926</v>
      </c>
      <c r="N2856" s="4" t="b">
        <v>0</v>
      </c>
      <c r="O2856" s="4">
        <v>14</v>
      </c>
      <c r="P2856" s="4" t="b">
        <v>0</v>
      </c>
      <c r="Q2856" s="4" t="s">
        <v>8271</v>
      </c>
      <c r="R2856" s="17">
        <f>E2856/D2856*100</f>
        <v>41.699999999999996</v>
      </c>
      <c r="S2856">
        <f>AVERAGEIF(O:O,O2856,E:E)</f>
        <v>1006.2454545454545</v>
      </c>
      <c r="T2856" t="str">
        <f t="shared" si="223"/>
        <v>theater</v>
      </c>
      <c r="U2856" t="str">
        <f t="shared" si="224"/>
        <v>plays</v>
      </c>
    </row>
    <row r="2857" spans="1:21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b">
        <f t="shared" si="220"/>
        <v>0</v>
      </c>
      <c r="G2857" s="4" t="s">
        <v>8221</v>
      </c>
      <c r="H2857" s="4" t="s">
        <v>8224</v>
      </c>
      <c r="I2857" s="4" t="s">
        <v>8246</v>
      </c>
      <c r="J2857" s="4">
        <v>1454110440</v>
      </c>
      <c r="K2857" s="13">
        <f t="shared" si="221"/>
        <v>42398.81527777778</v>
      </c>
      <c r="L2857" s="4">
        <v>1451607071</v>
      </c>
      <c r="M2857" s="13">
        <f t="shared" si="222"/>
        <v>42369.841099537043</v>
      </c>
      <c r="N2857" s="4" t="b">
        <v>0</v>
      </c>
      <c r="O2857" s="4">
        <v>5</v>
      </c>
      <c r="P2857" s="4" t="b">
        <v>0</v>
      </c>
      <c r="Q2857" s="4" t="s">
        <v>8271</v>
      </c>
      <c r="R2857" s="17">
        <f>E2857/D2857*100</f>
        <v>50</v>
      </c>
      <c r="S2857">
        <f>AVERAGEIF(O:O,O2857,E:E)</f>
        <v>347.37</v>
      </c>
      <c r="T2857" t="str">
        <f t="shared" si="223"/>
        <v>theater</v>
      </c>
      <c r="U2857" t="str">
        <f t="shared" si="224"/>
        <v>plays</v>
      </c>
    </row>
    <row r="2858" spans="1:21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b">
        <f t="shared" si="220"/>
        <v>0</v>
      </c>
      <c r="G2858" s="4" t="s">
        <v>8221</v>
      </c>
      <c r="H2858" s="4" t="s">
        <v>8224</v>
      </c>
      <c r="I2858" s="4" t="s">
        <v>8246</v>
      </c>
      <c r="J2858" s="4">
        <v>1439069640</v>
      </c>
      <c r="K2858" s="13">
        <f t="shared" si="221"/>
        <v>42224.731944444451</v>
      </c>
      <c r="L2858" s="4">
        <v>1433897647</v>
      </c>
      <c r="M2858" s="13">
        <f t="shared" si="222"/>
        <v>42164.870914351857</v>
      </c>
      <c r="N2858" s="4" t="b">
        <v>0</v>
      </c>
      <c r="O2858" s="4">
        <v>6</v>
      </c>
      <c r="P2858" s="4" t="b">
        <v>0</v>
      </c>
      <c r="Q2858" s="4" t="s">
        <v>8271</v>
      </c>
      <c r="R2858" s="17">
        <f>E2858/D2858*100</f>
        <v>4.8666666666666663</v>
      </c>
      <c r="S2858">
        <f>AVERAGEIF(O:O,O2858,E:E)</f>
        <v>740.04042857142861</v>
      </c>
      <c r="T2858" t="str">
        <f t="shared" si="223"/>
        <v>theater</v>
      </c>
      <c r="U2858" t="str">
        <f t="shared" si="224"/>
        <v>plays</v>
      </c>
    </row>
    <row r="2859" spans="1:21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b">
        <f t="shared" si="220"/>
        <v>0</v>
      </c>
      <c r="G2859" s="4" t="s">
        <v>8221</v>
      </c>
      <c r="H2859" s="4" t="s">
        <v>8238</v>
      </c>
      <c r="I2859" s="4" t="s">
        <v>8256</v>
      </c>
      <c r="J2859" s="4">
        <v>1487613600</v>
      </c>
      <c r="K2859" s="13">
        <f t="shared" si="221"/>
        <v>42786.583333333336</v>
      </c>
      <c r="L2859" s="4">
        <v>1482444295</v>
      </c>
      <c r="M2859" s="13">
        <f t="shared" si="222"/>
        <v>42726.75341435185</v>
      </c>
      <c r="N2859" s="4" t="b">
        <v>0</v>
      </c>
      <c r="O2859" s="4">
        <v>15</v>
      </c>
      <c r="P2859" s="4" t="b">
        <v>0</v>
      </c>
      <c r="Q2859" s="4" t="s">
        <v>8271</v>
      </c>
      <c r="R2859" s="17">
        <f>E2859/D2859*100</f>
        <v>19.736842105263158</v>
      </c>
      <c r="S2859">
        <f>AVERAGEIF(O:O,O2859,E:E)</f>
        <v>2424.782608695652</v>
      </c>
      <c r="T2859" t="str">
        <f t="shared" si="223"/>
        <v>theater</v>
      </c>
      <c r="U2859" t="str">
        <f t="shared" si="224"/>
        <v>plays</v>
      </c>
    </row>
    <row r="2860" spans="1:21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b">
        <f t="shared" si="220"/>
        <v>0</v>
      </c>
      <c r="G2860" s="4" t="s">
        <v>8221</v>
      </c>
      <c r="H2860" s="4" t="s">
        <v>8233</v>
      </c>
      <c r="I2860" s="4" t="s">
        <v>8249</v>
      </c>
      <c r="J2860" s="4">
        <v>1417778880</v>
      </c>
      <c r="K2860" s="13">
        <f t="shared" si="221"/>
        <v>41978.311111111114</v>
      </c>
      <c r="L2860" s="4">
        <v>1415711095</v>
      </c>
      <c r="M2860" s="13">
        <f t="shared" si="222"/>
        <v>41954.37841435185</v>
      </c>
      <c r="N2860" s="4" t="b">
        <v>0</v>
      </c>
      <c r="O2860" s="4">
        <v>0</v>
      </c>
      <c r="P2860" s="4" t="b">
        <v>0</v>
      </c>
      <c r="Q2860" s="4" t="s">
        <v>8271</v>
      </c>
      <c r="R2860" s="17">
        <f>E2860/D2860*100</f>
        <v>0</v>
      </c>
      <c r="S2860">
        <f>AVERAGEIF(O:O,O2860,E:E)</f>
        <v>0</v>
      </c>
      <c r="T2860" t="str">
        <f t="shared" si="223"/>
        <v>theater</v>
      </c>
      <c r="U2860" t="str">
        <f t="shared" si="224"/>
        <v>plays</v>
      </c>
    </row>
    <row r="2861" spans="1:21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b">
        <f t="shared" si="220"/>
        <v>0</v>
      </c>
      <c r="G2861" s="4" t="s">
        <v>8221</v>
      </c>
      <c r="H2861" s="4" t="s">
        <v>8226</v>
      </c>
      <c r="I2861" s="4" t="s">
        <v>8248</v>
      </c>
      <c r="J2861" s="4">
        <v>1444984904</v>
      </c>
      <c r="K2861" s="13">
        <f t="shared" si="221"/>
        <v>42293.195648148154</v>
      </c>
      <c r="L2861" s="4">
        <v>1439800904</v>
      </c>
      <c r="M2861" s="13">
        <f t="shared" si="222"/>
        <v>42233.195648148154</v>
      </c>
      <c r="N2861" s="4" t="b">
        <v>0</v>
      </c>
      <c r="O2861" s="4">
        <v>1</v>
      </c>
      <c r="P2861" s="4" t="b">
        <v>0</v>
      </c>
      <c r="Q2861" s="4" t="s">
        <v>8271</v>
      </c>
      <c r="R2861" s="17">
        <f>E2861/D2861*100</f>
        <v>1.7500000000000002</v>
      </c>
      <c r="S2861">
        <f>AVERAGEIF(O:O,O2861,E:E)</f>
        <v>50.223295454545458</v>
      </c>
      <c r="T2861" t="str">
        <f t="shared" si="223"/>
        <v>theater</v>
      </c>
      <c r="U2861" t="str">
        <f t="shared" si="224"/>
        <v>plays</v>
      </c>
    </row>
    <row r="2862" spans="1:21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b">
        <f t="shared" si="220"/>
        <v>0</v>
      </c>
      <c r="G2862" s="4" t="s">
        <v>8221</v>
      </c>
      <c r="H2862" s="4" t="s">
        <v>8224</v>
      </c>
      <c r="I2862" s="4" t="s">
        <v>8246</v>
      </c>
      <c r="J2862" s="4">
        <v>1466363576</v>
      </c>
      <c r="K2862" s="13">
        <f t="shared" si="221"/>
        <v>42540.633981481478</v>
      </c>
      <c r="L2862" s="4">
        <v>1461179576</v>
      </c>
      <c r="M2862" s="13">
        <f t="shared" si="222"/>
        <v>42480.633981481478</v>
      </c>
      <c r="N2862" s="4" t="b">
        <v>0</v>
      </c>
      <c r="O2862" s="4">
        <v>9</v>
      </c>
      <c r="P2862" s="4" t="b">
        <v>0</v>
      </c>
      <c r="Q2862" s="4" t="s">
        <v>8271</v>
      </c>
      <c r="R2862" s="17">
        <f>E2862/D2862*100</f>
        <v>6.65</v>
      </c>
      <c r="S2862">
        <f>AVERAGEIF(O:O,O2862,E:E)</f>
        <v>751.21245614035092</v>
      </c>
      <c r="T2862" t="str">
        <f t="shared" si="223"/>
        <v>theater</v>
      </c>
      <c r="U2862" t="str">
        <f t="shared" si="224"/>
        <v>plays</v>
      </c>
    </row>
    <row r="2863" spans="1:21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b">
        <f t="shared" si="220"/>
        <v>0</v>
      </c>
      <c r="G2863" s="4" t="s">
        <v>8221</v>
      </c>
      <c r="H2863" s="4" t="s">
        <v>8226</v>
      </c>
      <c r="I2863" s="4" t="s">
        <v>8248</v>
      </c>
      <c r="J2863" s="4">
        <v>1443103848</v>
      </c>
      <c r="K2863" s="13">
        <f t="shared" si="221"/>
        <v>42271.424166666671</v>
      </c>
      <c r="L2863" s="4">
        <v>1441894248</v>
      </c>
      <c r="M2863" s="13">
        <f t="shared" si="222"/>
        <v>42257.424166666671</v>
      </c>
      <c r="N2863" s="4" t="b">
        <v>0</v>
      </c>
      <c r="O2863" s="4">
        <v>3</v>
      </c>
      <c r="P2863" s="4" t="b">
        <v>0</v>
      </c>
      <c r="Q2863" s="4" t="s">
        <v>8271</v>
      </c>
      <c r="R2863" s="17">
        <f>E2863/D2863*100</f>
        <v>32</v>
      </c>
      <c r="S2863">
        <f>AVERAGEIF(O:O,O2863,E:E)</f>
        <v>191.76785714285714</v>
      </c>
      <c r="T2863" t="str">
        <f t="shared" si="223"/>
        <v>theater</v>
      </c>
      <c r="U2863" t="str">
        <f t="shared" si="224"/>
        <v>plays</v>
      </c>
    </row>
    <row r="2864" spans="1:21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b">
        <f t="shared" si="220"/>
        <v>0</v>
      </c>
      <c r="G2864" s="4" t="s">
        <v>8221</v>
      </c>
      <c r="H2864" s="4" t="s">
        <v>8224</v>
      </c>
      <c r="I2864" s="4" t="s">
        <v>8246</v>
      </c>
      <c r="J2864" s="4">
        <v>1403636229</v>
      </c>
      <c r="K2864" s="13">
        <f t="shared" si="221"/>
        <v>41814.623020833336</v>
      </c>
      <c r="L2864" s="4">
        <v>1401044229</v>
      </c>
      <c r="M2864" s="13">
        <f t="shared" si="222"/>
        <v>41784.623020833336</v>
      </c>
      <c r="N2864" s="4" t="b">
        <v>0</v>
      </c>
      <c r="O2864" s="4">
        <v>3</v>
      </c>
      <c r="P2864" s="4" t="b">
        <v>0</v>
      </c>
      <c r="Q2864" s="4" t="s">
        <v>8271</v>
      </c>
      <c r="R2864" s="17">
        <f>E2864/D2864*100</f>
        <v>0.43307086614173229</v>
      </c>
      <c r="S2864">
        <f>AVERAGEIF(O:O,O2864,E:E)</f>
        <v>191.76785714285714</v>
      </c>
      <c r="T2864" t="str">
        <f t="shared" si="223"/>
        <v>theater</v>
      </c>
      <c r="U2864" t="str">
        <f t="shared" si="224"/>
        <v>plays</v>
      </c>
    </row>
    <row r="2865" spans="1:21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b">
        <f t="shared" si="220"/>
        <v>0</v>
      </c>
      <c r="G2865" s="4" t="s">
        <v>8221</v>
      </c>
      <c r="H2865" s="4" t="s">
        <v>8224</v>
      </c>
      <c r="I2865" s="4" t="s">
        <v>8246</v>
      </c>
      <c r="J2865" s="4">
        <v>1410279123</v>
      </c>
      <c r="K2865" s="13">
        <f t="shared" si="221"/>
        <v>41891.508368055562</v>
      </c>
      <c r="L2865" s="4">
        <v>1405095123</v>
      </c>
      <c r="M2865" s="13">
        <f t="shared" si="222"/>
        <v>41831.508368055562</v>
      </c>
      <c r="N2865" s="4" t="b">
        <v>0</v>
      </c>
      <c r="O2865" s="4">
        <v>1</v>
      </c>
      <c r="P2865" s="4" t="b">
        <v>0</v>
      </c>
      <c r="Q2865" s="4" t="s">
        <v>8271</v>
      </c>
      <c r="R2865" s="17">
        <f>E2865/D2865*100</f>
        <v>0.04</v>
      </c>
      <c r="S2865">
        <f>AVERAGEIF(O:O,O2865,E:E)</f>
        <v>50.223295454545458</v>
      </c>
      <c r="T2865" t="str">
        <f t="shared" si="223"/>
        <v>theater</v>
      </c>
      <c r="U2865" t="str">
        <f t="shared" si="224"/>
        <v>plays</v>
      </c>
    </row>
    <row r="2866" spans="1:21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b">
        <f t="shared" si="220"/>
        <v>0</v>
      </c>
      <c r="G2866" s="4" t="s">
        <v>8221</v>
      </c>
      <c r="H2866" s="4" t="s">
        <v>8225</v>
      </c>
      <c r="I2866" s="4" t="s">
        <v>8247</v>
      </c>
      <c r="J2866" s="4">
        <v>1437139080</v>
      </c>
      <c r="K2866" s="13">
        <f t="shared" si="221"/>
        <v>42202.387500000004</v>
      </c>
      <c r="L2866" s="4">
        <v>1434552207</v>
      </c>
      <c r="M2866" s="13">
        <f t="shared" si="222"/>
        <v>42172.446840277778</v>
      </c>
      <c r="N2866" s="4" t="b">
        <v>0</v>
      </c>
      <c r="O2866" s="4">
        <v>3</v>
      </c>
      <c r="P2866" s="4" t="b">
        <v>0</v>
      </c>
      <c r="Q2866" s="4" t="s">
        <v>8271</v>
      </c>
      <c r="R2866" s="17">
        <f>E2866/D2866*100</f>
        <v>1.6</v>
      </c>
      <c r="S2866">
        <f>AVERAGEIF(O:O,O2866,E:E)</f>
        <v>191.76785714285714</v>
      </c>
      <c r="T2866" t="str">
        <f t="shared" si="223"/>
        <v>theater</v>
      </c>
      <c r="U2866" t="str">
        <f t="shared" si="224"/>
        <v>plays</v>
      </c>
    </row>
    <row r="2867" spans="1:21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b">
        <f t="shared" si="220"/>
        <v>0</v>
      </c>
      <c r="G2867" s="4" t="s">
        <v>8221</v>
      </c>
      <c r="H2867" s="4" t="s">
        <v>8224</v>
      </c>
      <c r="I2867" s="4" t="s">
        <v>8246</v>
      </c>
      <c r="J2867" s="4">
        <v>1420512259</v>
      </c>
      <c r="K2867" s="13">
        <f t="shared" si="221"/>
        <v>42009.947442129633</v>
      </c>
      <c r="L2867" s="4">
        <v>1415328259</v>
      </c>
      <c r="M2867" s="13">
        <f t="shared" si="222"/>
        <v>41949.947442129633</v>
      </c>
      <c r="N2867" s="4" t="b">
        <v>0</v>
      </c>
      <c r="O2867" s="4">
        <v>0</v>
      </c>
      <c r="P2867" s="4" t="b">
        <v>0</v>
      </c>
      <c r="Q2867" s="4" t="s">
        <v>8271</v>
      </c>
      <c r="R2867" s="17">
        <f>E2867/D2867*100</f>
        <v>0</v>
      </c>
      <c r="S2867">
        <f>AVERAGEIF(O:O,O2867,E:E)</f>
        <v>0</v>
      </c>
      <c r="T2867" t="str">
        <f t="shared" si="223"/>
        <v>theater</v>
      </c>
      <c r="U2867" t="str">
        <f t="shared" si="224"/>
        <v>plays</v>
      </c>
    </row>
    <row r="2868" spans="1:21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b">
        <f t="shared" si="220"/>
        <v>0</v>
      </c>
      <c r="G2868" s="4" t="s">
        <v>8221</v>
      </c>
      <c r="H2868" s="4" t="s">
        <v>8224</v>
      </c>
      <c r="I2868" s="4" t="s">
        <v>8246</v>
      </c>
      <c r="J2868" s="4">
        <v>1476482400</v>
      </c>
      <c r="K2868" s="13">
        <f t="shared" si="221"/>
        <v>42657.750000000007</v>
      </c>
      <c r="L2868" s="4">
        <v>1473893721</v>
      </c>
      <c r="M2868" s="13">
        <f t="shared" si="222"/>
        <v>42627.788437500007</v>
      </c>
      <c r="N2868" s="4" t="b">
        <v>0</v>
      </c>
      <c r="O2868" s="4">
        <v>2</v>
      </c>
      <c r="P2868" s="4" t="b">
        <v>0</v>
      </c>
      <c r="Q2868" s="4" t="s">
        <v>8271</v>
      </c>
      <c r="R2868" s="17">
        <f>E2868/D2868*100</f>
        <v>0.89999999999999991</v>
      </c>
      <c r="S2868">
        <f>AVERAGEIF(O:O,O2868,E:E)</f>
        <v>91.389593023255813</v>
      </c>
      <c r="T2868" t="str">
        <f t="shared" si="223"/>
        <v>theater</v>
      </c>
      <c r="U2868" t="str">
        <f t="shared" si="224"/>
        <v>plays</v>
      </c>
    </row>
    <row r="2869" spans="1:21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b">
        <f t="shared" si="220"/>
        <v>0</v>
      </c>
      <c r="G2869" s="4" t="s">
        <v>8221</v>
      </c>
      <c r="H2869" s="4" t="s">
        <v>8224</v>
      </c>
      <c r="I2869" s="4" t="s">
        <v>8246</v>
      </c>
      <c r="J2869" s="4">
        <v>1467604800</v>
      </c>
      <c r="K2869" s="13">
        <f t="shared" si="221"/>
        <v>42555.000000000007</v>
      </c>
      <c r="L2869" s="4">
        <v>1465533672</v>
      </c>
      <c r="M2869" s="13">
        <f t="shared" si="222"/>
        <v>42531.028611111113</v>
      </c>
      <c r="N2869" s="4" t="b">
        <v>0</v>
      </c>
      <c r="O2869" s="4">
        <v>10</v>
      </c>
      <c r="P2869" s="4" t="b">
        <v>0</v>
      </c>
      <c r="Q2869" s="4" t="s">
        <v>8271</v>
      </c>
      <c r="R2869" s="17">
        <f>E2869/D2869*100</f>
        <v>20.16</v>
      </c>
      <c r="S2869">
        <f>AVERAGEIF(O:O,O2869,E:E)</f>
        <v>842.98978723404264</v>
      </c>
      <c r="T2869" t="str">
        <f t="shared" si="223"/>
        <v>theater</v>
      </c>
      <c r="U2869" t="str">
        <f t="shared" si="224"/>
        <v>plays</v>
      </c>
    </row>
    <row r="2870" spans="1:21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b">
        <f t="shared" si="220"/>
        <v>0</v>
      </c>
      <c r="G2870" s="4" t="s">
        <v>8221</v>
      </c>
      <c r="H2870" s="4" t="s">
        <v>8224</v>
      </c>
      <c r="I2870" s="4" t="s">
        <v>8246</v>
      </c>
      <c r="J2870" s="4">
        <v>1475697054</v>
      </c>
      <c r="K2870" s="13">
        <f t="shared" si="221"/>
        <v>42648.660347222227</v>
      </c>
      <c r="L2870" s="4">
        <v>1473105054</v>
      </c>
      <c r="M2870" s="13">
        <f t="shared" si="222"/>
        <v>42618.660347222227</v>
      </c>
      <c r="N2870" s="4" t="b">
        <v>0</v>
      </c>
      <c r="O2870" s="4">
        <v>60</v>
      </c>
      <c r="P2870" s="4" t="b">
        <v>0</v>
      </c>
      <c r="Q2870" s="4" t="s">
        <v>8271</v>
      </c>
      <c r="R2870" s="17">
        <f>E2870/D2870*100</f>
        <v>42.011733333333332</v>
      </c>
      <c r="S2870">
        <f>AVERAGEIF(O:O,O2870,E:E)</f>
        <v>4999.4192857142853</v>
      </c>
      <c r="T2870" t="str">
        <f t="shared" si="223"/>
        <v>theater</v>
      </c>
      <c r="U2870" t="str">
        <f t="shared" si="224"/>
        <v>plays</v>
      </c>
    </row>
    <row r="2871" spans="1:21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b">
        <f t="shared" si="220"/>
        <v>0</v>
      </c>
      <c r="G2871" s="4" t="s">
        <v>8221</v>
      </c>
      <c r="H2871" s="4" t="s">
        <v>8224</v>
      </c>
      <c r="I2871" s="4" t="s">
        <v>8246</v>
      </c>
      <c r="J2871" s="4">
        <v>1468937681</v>
      </c>
      <c r="K2871" s="13">
        <f t="shared" si="221"/>
        <v>42570.426863425928</v>
      </c>
      <c r="L2871" s="4">
        <v>1466345681</v>
      </c>
      <c r="M2871" s="13">
        <f t="shared" si="222"/>
        <v>42540.426863425928</v>
      </c>
      <c r="N2871" s="4" t="b">
        <v>0</v>
      </c>
      <c r="O2871" s="4">
        <v>5</v>
      </c>
      <c r="P2871" s="4" t="b">
        <v>0</v>
      </c>
      <c r="Q2871" s="4" t="s">
        <v>8271</v>
      </c>
      <c r="R2871" s="17">
        <f>E2871/D2871*100</f>
        <v>0.88500000000000001</v>
      </c>
      <c r="S2871">
        <f>AVERAGEIF(O:O,O2871,E:E)</f>
        <v>347.37</v>
      </c>
      <c r="T2871" t="str">
        <f t="shared" si="223"/>
        <v>theater</v>
      </c>
      <c r="U2871" t="str">
        <f t="shared" si="224"/>
        <v>plays</v>
      </c>
    </row>
    <row r="2872" spans="1:21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b">
        <f t="shared" si="220"/>
        <v>0</v>
      </c>
      <c r="G2872" s="4" t="s">
        <v>8221</v>
      </c>
      <c r="H2872" s="4" t="s">
        <v>8224</v>
      </c>
      <c r="I2872" s="4" t="s">
        <v>8246</v>
      </c>
      <c r="J2872" s="4">
        <v>1400301165</v>
      </c>
      <c r="K2872" s="13">
        <f t="shared" si="221"/>
        <v>41776.022743055561</v>
      </c>
      <c r="L2872" s="4">
        <v>1397709165</v>
      </c>
      <c r="M2872" s="13">
        <f t="shared" si="222"/>
        <v>41746.022743055561</v>
      </c>
      <c r="N2872" s="4" t="b">
        <v>0</v>
      </c>
      <c r="O2872" s="4">
        <v>9</v>
      </c>
      <c r="P2872" s="4" t="b">
        <v>0</v>
      </c>
      <c r="Q2872" s="4" t="s">
        <v>8271</v>
      </c>
      <c r="R2872" s="17">
        <f>E2872/D2872*100</f>
        <v>15</v>
      </c>
      <c r="S2872">
        <f>AVERAGEIF(O:O,O2872,E:E)</f>
        <v>751.21245614035092</v>
      </c>
      <c r="T2872" t="str">
        <f t="shared" si="223"/>
        <v>theater</v>
      </c>
      <c r="U2872" t="str">
        <f t="shared" si="224"/>
        <v>plays</v>
      </c>
    </row>
    <row r="2873" spans="1:21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b">
        <f t="shared" si="220"/>
        <v>0</v>
      </c>
      <c r="G2873" s="4" t="s">
        <v>8221</v>
      </c>
      <c r="H2873" s="4" t="s">
        <v>8224</v>
      </c>
      <c r="I2873" s="4" t="s">
        <v>8246</v>
      </c>
      <c r="J2873" s="4">
        <v>1419183813</v>
      </c>
      <c r="K2873" s="13">
        <f t="shared" si="221"/>
        <v>41994.571909722225</v>
      </c>
      <c r="L2873" s="4">
        <v>1417455813</v>
      </c>
      <c r="M2873" s="13">
        <f t="shared" si="222"/>
        <v>41974.571909722225</v>
      </c>
      <c r="N2873" s="4" t="b">
        <v>0</v>
      </c>
      <c r="O2873" s="4">
        <v>13</v>
      </c>
      <c r="P2873" s="4" t="b">
        <v>0</v>
      </c>
      <c r="Q2873" s="4" t="s">
        <v>8271</v>
      </c>
      <c r="R2873" s="17">
        <f>E2873/D2873*100</f>
        <v>4.67</v>
      </c>
      <c r="S2873">
        <f>AVERAGEIF(O:O,O2873,E:E)</f>
        <v>969.35458333333338</v>
      </c>
      <c r="T2873" t="str">
        <f t="shared" si="223"/>
        <v>theater</v>
      </c>
      <c r="U2873" t="str">
        <f t="shared" si="224"/>
        <v>plays</v>
      </c>
    </row>
    <row r="2874" spans="1:21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b">
        <f t="shared" si="220"/>
        <v>0</v>
      </c>
      <c r="G2874" s="4" t="s">
        <v>8221</v>
      </c>
      <c r="H2874" s="4" t="s">
        <v>8224</v>
      </c>
      <c r="I2874" s="4" t="s">
        <v>8246</v>
      </c>
      <c r="J2874" s="4">
        <v>1434768438</v>
      </c>
      <c r="K2874" s="13">
        <f t="shared" si="221"/>
        <v>42174.949513888896</v>
      </c>
      <c r="L2874" s="4">
        <v>1429584438</v>
      </c>
      <c r="M2874" s="13">
        <f t="shared" si="222"/>
        <v>42114.949513888896</v>
      </c>
      <c r="N2874" s="4" t="b">
        <v>0</v>
      </c>
      <c r="O2874" s="4">
        <v>0</v>
      </c>
      <c r="P2874" s="4" t="b">
        <v>0</v>
      </c>
      <c r="Q2874" s="4" t="s">
        <v>8271</v>
      </c>
      <c r="R2874" s="17">
        <f>E2874/D2874*100</f>
        <v>0</v>
      </c>
      <c r="S2874">
        <f>AVERAGEIF(O:O,O2874,E:E)</f>
        <v>0</v>
      </c>
      <c r="T2874" t="str">
        <f t="shared" si="223"/>
        <v>theater</v>
      </c>
      <c r="U2874" t="str">
        <f t="shared" si="224"/>
        <v>plays</v>
      </c>
    </row>
    <row r="2875" spans="1:21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b">
        <f t="shared" si="220"/>
        <v>0</v>
      </c>
      <c r="G2875" s="4" t="s">
        <v>8221</v>
      </c>
      <c r="H2875" s="4" t="s">
        <v>8224</v>
      </c>
      <c r="I2875" s="4" t="s">
        <v>8246</v>
      </c>
      <c r="J2875" s="4">
        <v>1422473831</v>
      </c>
      <c r="K2875" s="13">
        <f t="shared" si="221"/>
        <v>42032.650821759256</v>
      </c>
      <c r="L2875" s="4">
        <v>1419881831</v>
      </c>
      <c r="M2875" s="13">
        <f t="shared" si="222"/>
        <v>42002.650821759256</v>
      </c>
      <c r="N2875" s="4" t="b">
        <v>0</v>
      </c>
      <c r="O2875" s="4">
        <v>8</v>
      </c>
      <c r="P2875" s="4" t="b">
        <v>0</v>
      </c>
      <c r="Q2875" s="4" t="s">
        <v>8271</v>
      </c>
      <c r="R2875" s="17">
        <f>E2875/D2875*100</f>
        <v>38.119999999999997</v>
      </c>
      <c r="S2875">
        <f>AVERAGEIF(O:O,O2875,E:E)</f>
        <v>570.671875</v>
      </c>
      <c r="T2875" t="str">
        <f t="shared" si="223"/>
        <v>theater</v>
      </c>
      <c r="U2875" t="str">
        <f t="shared" si="224"/>
        <v>plays</v>
      </c>
    </row>
    <row r="2876" spans="1:21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b">
        <f t="shared" si="220"/>
        <v>0</v>
      </c>
      <c r="G2876" s="4" t="s">
        <v>8221</v>
      </c>
      <c r="H2876" s="4" t="s">
        <v>8224</v>
      </c>
      <c r="I2876" s="4" t="s">
        <v>8246</v>
      </c>
      <c r="J2876" s="4">
        <v>1484684186</v>
      </c>
      <c r="K2876" s="13">
        <f t="shared" si="221"/>
        <v>42752.678078703706</v>
      </c>
      <c r="L2876" s="4">
        <v>1482092186</v>
      </c>
      <c r="M2876" s="13">
        <f t="shared" si="222"/>
        <v>42722.678078703706</v>
      </c>
      <c r="N2876" s="4" t="b">
        <v>0</v>
      </c>
      <c r="O2876" s="4">
        <v>3</v>
      </c>
      <c r="P2876" s="4" t="b">
        <v>0</v>
      </c>
      <c r="Q2876" s="4" t="s">
        <v>8271</v>
      </c>
      <c r="R2876" s="17">
        <f>E2876/D2876*100</f>
        <v>5.42</v>
      </c>
      <c r="S2876">
        <f>AVERAGEIF(O:O,O2876,E:E)</f>
        <v>191.76785714285714</v>
      </c>
      <c r="T2876" t="str">
        <f t="shared" si="223"/>
        <v>theater</v>
      </c>
      <c r="U2876" t="str">
        <f t="shared" si="224"/>
        <v>plays</v>
      </c>
    </row>
    <row r="2877" spans="1:21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b">
        <f t="shared" si="220"/>
        <v>0</v>
      </c>
      <c r="G2877" s="4" t="s">
        <v>8221</v>
      </c>
      <c r="H2877" s="4" t="s">
        <v>8224</v>
      </c>
      <c r="I2877" s="4" t="s">
        <v>8246</v>
      </c>
      <c r="J2877" s="4">
        <v>1462417493</v>
      </c>
      <c r="K2877" s="13">
        <f t="shared" si="221"/>
        <v>42494.961724537039</v>
      </c>
      <c r="L2877" s="4">
        <v>1459825493</v>
      </c>
      <c r="M2877" s="13">
        <f t="shared" si="222"/>
        <v>42464.961724537039</v>
      </c>
      <c r="N2877" s="4" t="b">
        <v>0</v>
      </c>
      <c r="O2877" s="4">
        <v>3</v>
      </c>
      <c r="P2877" s="4" t="b">
        <v>0</v>
      </c>
      <c r="Q2877" s="4" t="s">
        <v>8271</v>
      </c>
      <c r="R2877" s="17">
        <f>E2877/D2877*100</f>
        <v>3.4999999999999996E-2</v>
      </c>
      <c r="S2877">
        <f>AVERAGEIF(O:O,O2877,E:E)</f>
        <v>191.76785714285714</v>
      </c>
      <c r="T2877" t="str">
        <f t="shared" si="223"/>
        <v>theater</v>
      </c>
      <c r="U2877" t="str">
        <f t="shared" si="224"/>
        <v>plays</v>
      </c>
    </row>
    <row r="2878" spans="1:21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b">
        <f t="shared" si="220"/>
        <v>0</v>
      </c>
      <c r="G2878" s="4" t="s">
        <v>8221</v>
      </c>
      <c r="H2878" s="4" t="s">
        <v>8224</v>
      </c>
      <c r="I2878" s="4" t="s">
        <v>8246</v>
      </c>
      <c r="J2878" s="4">
        <v>1437069079</v>
      </c>
      <c r="K2878" s="13">
        <f t="shared" si="221"/>
        <v>42201.577303240738</v>
      </c>
      <c r="L2878" s="4">
        <v>1434477079</v>
      </c>
      <c r="M2878" s="13">
        <f t="shared" si="222"/>
        <v>42171.577303240738</v>
      </c>
      <c r="N2878" s="4" t="b">
        <v>0</v>
      </c>
      <c r="O2878" s="4">
        <v>0</v>
      </c>
      <c r="P2878" s="4" t="b">
        <v>0</v>
      </c>
      <c r="Q2878" s="4" t="s">
        <v>8271</v>
      </c>
      <c r="R2878" s="17">
        <f>E2878/D2878*100</f>
        <v>0</v>
      </c>
      <c r="S2878">
        <f>AVERAGEIF(O:O,O2878,E:E)</f>
        <v>0</v>
      </c>
      <c r="T2878" t="str">
        <f t="shared" si="223"/>
        <v>theater</v>
      </c>
      <c r="U2878" t="str">
        <f t="shared" si="224"/>
        <v>plays</v>
      </c>
    </row>
    <row r="2879" spans="1:21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b">
        <f t="shared" si="220"/>
        <v>0</v>
      </c>
      <c r="G2879" s="4" t="s">
        <v>8221</v>
      </c>
      <c r="H2879" s="4" t="s">
        <v>8224</v>
      </c>
      <c r="I2879" s="4" t="s">
        <v>8246</v>
      </c>
      <c r="J2879" s="4">
        <v>1480525200</v>
      </c>
      <c r="K2879" s="13">
        <f t="shared" si="221"/>
        <v>42704.541666666664</v>
      </c>
      <c r="L2879" s="4">
        <v>1477781724</v>
      </c>
      <c r="M2879" s="13">
        <f t="shared" si="222"/>
        <v>42672.788472222222</v>
      </c>
      <c r="N2879" s="4" t="b">
        <v>0</v>
      </c>
      <c r="O2879" s="4">
        <v>6</v>
      </c>
      <c r="P2879" s="4" t="b">
        <v>0</v>
      </c>
      <c r="Q2879" s="4" t="s">
        <v>8271</v>
      </c>
      <c r="R2879" s="17">
        <f>E2879/D2879*100</f>
        <v>10.833333333333334</v>
      </c>
      <c r="S2879">
        <f>AVERAGEIF(O:O,O2879,E:E)</f>
        <v>740.04042857142861</v>
      </c>
      <c r="T2879" t="str">
        <f t="shared" si="223"/>
        <v>theater</v>
      </c>
      <c r="U2879" t="str">
        <f t="shared" si="224"/>
        <v>plays</v>
      </c>
    </row>
    <row r="2880" spans="1:21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b">
        <f t="shared" si="220"/>
        <v>0</v>
      </c>
      <c r="G2880" s="4" t="s">
        <v>8221</v>
      </c>
      <c r="H2880" s="4" t="s">
        <v>8225</v>
      </c>
      <c r="I2880" s="4" t="s">
        <v>8247</v>
      </c>
      <c r="J2880" s="4">
        <v>1435934795</v>
      </c>
      <c r="K2880" s="13">
        <f t="shared" si="221"/>
        <v>42188.449016203704</v>
      </c>
      <c r="L2880" s="4">
        <v>1430750795</v>
      </c>
      <c r="M2880" s="13">
        <f t="shared" si="222"/>
        <v>42128.449016203704</v>
      </c>
      <c r="N2880" s="4" t="b">
        <v>0</v>
      </c>
      <c r="O2880" s="4">
        <v>4</v>
      </c>
      <c r="P2880" s="4" t="b">
        <v>0</v>
      </c>
      <c r="Q2880" s="4" t="s">
        <v>8271</v>
      </c>
      <c r="R2880" s="17">
        <f>E2880/D2880*100</f>
        <v>2.1</v>
      </c>
      <c r="S2880">
        <f>AVERAGEIF(O:O,O2880,E:E)</f>
        <v>227.77278688524589</v>
      </c>
      <c r="T2880" t="str">
        <f t="shared" si="223"/>
        <v>theater</v>
      </c>
      <c r="U2880" t="str">
        <f t="shared" si="224"/>
        <v>plays</v>
      </c>
    </row>
    <row r="2881" spans="1:21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b">
        <f t="shared" si="220"/>
        <v>0</v>
      </c>
      <c r="G2881" s="4" t="s">
        <v>8221</v>
      </c>
      <c r="H2881" s="4" t="s">
        <v>8224</v>
      </c>
      <c r="I2881" s="4" t="s">
        <v>8246</v>
      </c>
      <c r="J2881" s="4">
        <v>1453310661</v>
      </c>
      <c r="K2881" s="13">
        <f t="shared" si="221"/>
        <v>42389.558576388888</v>
      </c>
      <c r="L2881" s="4">
        <v>1450718661</v>
      </c>
      <c r="M2881" s="13">
        <f t="shared" si="222"/>
        <v>42359.558576388888</v>
      </c>
      <c r="N2881" s="4" t="b">
        <v>0</v>
      </c>
      <c r="O2881" s="4">
        <v>1</v>
      </c>
      <c r="P2881" s="4" t="b">
        <v>0</v>
      </c>
      <c r="Q2881" s="4" t="s">
        <v>8271</v>
      </c>
      <c r="R2881" s="17">
        <f>E2881/D2881*100</f>
        <v>0.2589285714285714</v>
      </c>
      <c r="S2881">
        <f>AVERAGEIF(O:O,O2881,E:E)</f>
        <v>50.223295454545458</v>
      </c>
      <c r="T2881" t="str">
        <f t="shared" si="223"/>
        <v>theater</v>
      </c>
      <c r="U2881" t="str">
        <f t="shared" si="224"/>
        <v>plays</v>
      </c>
    </row>
    <row r="2882" spans="1:21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b">
        <f t="shared" si="220"/>
        <v>0</v>
      </c>
      <c r="G2882" s="4" t="s">
        <v>8221</v>
      </c>
      <c r="H2882" s="4" t="s">
        <v>8224</v>
      </c>
      <c r="I2882" s="4" t="s">
        <v>8246</v>
      </c>
      <c r="J2882" s="4">
        <v>1440090300</v>
      </c>
      <c r="K2882" s="13">
        <f t="shared" si="221"/>
        <v>42236.545138888891</v>
      </c>
      <c r="L2882" s="4">
        <v>1436305452</v>
      </c>
      <c r="M2882" s="13">
        <f t="shared" si="222"/>
        <v>42192.739027777781</v>
      </c>
      <c r="N2882" s="4" t="b">
        <v>0</v>
      </c>
      <c r="O2882" s="4">
        <v>29</v>
      </c>
      <c r="P2882" s="4" t="b">
        <v>0</v>
      </c>
      <c r="Q2882" s="4" t="s">
        <v>8271</v>
      </c>
      <c r="R2882" s="17">
        <f>E2882/D2882*100</f>
        <v>23.333333333333332</v>
      </c>
      <c r="S2882">
        <f>AVERAGEIF(O:O,O2882,E:E)</f>
        <v>2554.6396296296298</v>
      </c>
      <c r="T2882" t="str">
        <f t="shared" si="223"/>
        <v>theater</v>
      </c>
      <c r="U2882" t="str">
        <f t="shared" si="224"/>
        <v>plays</v>
      </c>
    </row>
    <row r="2883" spans="1:21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b">
        <f t="shared" ref="F2883:F2946" si="225">IF(E2883&gt;=D2883,"successful")</f>
        <v>0</v>
      </c>
      <c r="G2883" s="4" t="s">
        <v>8221</v>
      </c>
      <c r="H2883" s="4" t="s">
        <v>8224</v>
      </c>
      <c r="I2883" s="4" t="s">
        <v>8246</v>
      </c>
      <c r="J2883" s="4">
        <v>1417620036</v>
      </c>
      <c r="K2883" s="13">
        <f t="shared" ref="K2883:K2946" si="226">(J2883/60)/60/24+DATE(1970,1,1)+(-4/24)</f>
        <v>41976.472638888888</v>
      </c>
      <c r="L2883" s="4">
        <v>1412432436</v>
      </c>
      <c r="M2883" s="13">
        <f t="shared" ref="M2883:M2946" si="227">(L2883/60)/60/24+DATE(1970,1,1)+(-4/24)</f>
        <v>41916.430972222224</v>
      </c>
      <c r="N2883" s="4" t="b">
        <v>0</v>
      </c>
      <c r="O2883" s="4">
        <v>0</v>
      </c>
      <c r="P2883" s="4" t="b">
        <v>0</v>
      </c>
      <c r="Q2883" s="4" t="s">
        <v>8271</v>
      </c>
      <c r="R2883" s="17">
        <f>E2883/D2883*100</f>
        <v>0</v>
      </c>
      <c r="S2883">
        <f>AVERAGEIF(O:O,O2883,E:E)</f>
        <v>0</v>
      </c>
      <c r="T2883" t="str">
        <f t="shared" ref="T2883:T2946" si="228">LEFT(Q2883,FIND("/",Q2883)-1)</f>
        <v>theater</v>
      </c>
      <c r="U2883" t="str">
        <f t="shared" ref="U2883:U2946" si="229">RIGHT(Q2883,LEN(Q2883)-FIND("/",Q2883))</f>
        <v>plays</v>
      </c>
    </row>
    <row r="2884" spans="1:21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b">
        <f t="shared" si="225"/>
        <v>0</v>
      </c>
      <c r="G2884" s="4" t="s">
        <v>8221</v>
      </c>
      <c r="H2884" s="4" t="s">
        <v>8224</v>
      </c>
      <c r="I2884" s="4" t="s">
        <v>8246</v>
      </c>
      <c r="J2884" s="4">
        <v>1462112318</v>
      </c>
      <c r="K2884" s="13">
        <f t="shared" si="226"/>
        <v>42491.429606481484</v>
      </c>
      <c r="L2884" s="4">
        <v>1459520318</v>
      </c>
      <c r="M2884" s="13">
        <f t="shared" si="227"/>
        <v>42461.429606481484</v>
      </c>
      <c r="N2884" s="4" t="b">
        <v>0</v>
      </c>
      <c r="O2884" s="4">
        <v>4</v>
      </c>
      <c r="P2884" s="4" t="b">
        <v>0</v>
      </c>
      <c r="Q2884" s="4" t="s">
        <v>8271</v>
      </c>
      <c r="R2884" s="17">
        <f>E2884/D2884*100</f>
        <v>33.6</v>
      </c>
      <c r="S2884">
        <f>AVERAGEIF(O:O,O2884,E:E)</f>
        <v>227.77278688524589</v>
      </c>
      <c r="T2884" t="str">
        <f t="shared" si="228"/>
        <v>theater</v>
      </c>
      <c r="U2884" t="str">
        <f t="shared" si="229"/>
        <v>plays</v>
      </c>
    </row>
    <row r="2885" spans="1:21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b">
        <f t="shared" si="225"/>
        <v>0</v>
      </c>
      <c r="G2885" s="4" t="s">
        <v>8221</v>
      </c>
      <c r="H2885" s="4" t="s">
        <v>8224</v>
      </c>
      <c r="I2885" s="4" t="s">
        <v>8246</v>
      </c>
      <c r="J2885" s="4">
        <v>1454734740</v>
      </c>
      <c r="K2885" s="13">
        <f t="shared" si="226"/>
        <v>42406.040972222225</v>
      </c>
      <c r="L2885" s="4">
        <v>1451684437</v>
      </c>
      <c r="M2885" s="13">
        <f t="shared" si="227"/>
        <v>42370.736539351856</v>
      </c>
      <c r="N2885" s="4" t="b">
        <v>0</v>
      </c>
      <c r="O2885" s="4">
        <v>5</v>
      </c>
      <c r="P2885" s="4" t="b">
        <v>0</v>
      </c>
      <c r="Q2885" s="4" t="s">
        <v>8271</v>
      </c>
      <c r="R2885" s="17">
        <f>E2885/D2885*100</f>
        <v>19.079999999999998</v>
      </c>
      <c r="S2885">
        <f>AVERAGEIF(O:O,O2885,E:E)</f>
        <v>347.37</v>
      </c>
      <c r="T2885" t="str">
        <f t="shared" si="228"/>
        <v>theater</v>
      </c>
      <c r="U2885" t="str">
        <f t="shared" si="229"/>
        <v>plays</v>
      </c>
    </row>
    <row r="2886" spans="1:21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b">
        <f t="shared" si="225"/>
        <v>0</v>
      </c>
      <c r="G2886" s="4" t="s">
        <v>8221</v>
      </c>
      <c r="H2886" s="4" t="s">
        <v>8224</v>
      </c>
      <c r="I2886" s="4" t="s">
        <v>8246</v>
      </c>
      <c r="J2886" s="4">
        <v>1417800435</v>
      </c>
      <c r="K2886" s="13">
        <f t="shared" si="226"/>
        <v>41978.560590277782</v>
      </c>
      <c r="L2886" s="4">
        <v>1415208435</v>
      </c>
      <c r="M2886" s="13">
        <f t="shared" si="227"/>
        <v>41948.560590277782</v>
      </c>
      <c r="N2886" s="4" t="b">
        <v>0</v>
      </c>
      <c r="O2886" s="4">
        <v>4</v>
      </c>
      <c r="P2886" s="4" t="b">
        <v>0</v>
      </c>
      <c r="Q2886" s="4" t="s">
        <v>8271</v>
      </c>
      <c r="R2886" s="17">
        <f>E2886/D2886*100</f>
        <v>0.41111111111111115</v>
      </c>
      <c r="S2886">
        <f>AVERAGEIF(O:O,O2886,E:E)</f>
        <v>227.77278688524589</v>
      </c>
      <c r="T2886" t="str">
        <f t="shared" si="228"/>
        <v>theater</v>
      </c>
      <c r="U2886" t="str">
        <f t="shared" si="229"/>
        <v>plays</v>
      </c>
    </row>
    <row r="2887" spans="1:21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b">
        <f t="shared" si="225"/>
        <v>0</v>
      </c>
      <c r="G2887" s="4" t="s">
        <v>8221</v>
      </c>
      <c r="H2887" s="4" t="s">
        <v>8224</v>
      </c>
      <c r="I2887" s="4" t="s">
        <v>8246</v>
      </c>
      <c r="J2887" s="4">
        <v>1426294201</v>
      </c>
      <c r="K2887" s="13">
        <f t="shared" si="226"/>
        <v>42076.868067129632</v>
      </c>
      <c r="L2887" s="4">
        <v>1423705801</v>
      </c>
      <c r="M2887" s="13">
        <f t="shared" si="227"/>
        <v>42046.909733796296</v>
      </c>
      <c r="N2887" s="4" t="b">
        <v>0</v>
      </c>
      <c r="O2887" s="4">
        <v>5</v>
      </c>
      <c r="P2887" s="4" t="b">
        <v>0</v>
      </c>
      <c r="Q2887" s="4" t="s">
        <v>8271</v>
      </c>
      <c r="R2887" s="17">
        <f>E2887/D2887*100</f>
        <v>32.5</v>
      </c>
      <c r="S2887">
        <f>AVERAGEIF(O:O,O2887,E:E)</f>
        <v>347.37</v>
      </c>
      <c r="T2887" t="str">
        <f t="shared" si="228"/>
        <v>theater</v>
      </c>
      <c r="U2887" t="str">
        <f t="shared" si="229"/>
        <v>plays</v>
      </c>
    </row>
    <row r="2888" spans="1:21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b">
        <f t="shared" si="225"/>
        <v>0</v>
      </c>
      <c r="G2888" s="4" t="s">
        <v>8221</v>
      </c>
      <c r="H2888" s="4" t="s">
        <v>8224</v>
      </c>
      <c r="I2888" s="4" t="s">
        <v>8246</v>
      </c>
      <c r="J2888" s="4">
        <v>1442635140</v>
      </c>
      <c r="K2888" s="13">
        <f t="shared" si="226"/>
        <v>42265.999305555561</v>
      </c>
      <c r="L2888" s="4">
        <v>1442243484</v>
      </c>
      <c r="M2888" s="13">
        <f t="shared" si="227"/>
        <v>42261.466250000005</v>
      </c>
      <c r="N2888" s="4" t="b">
        <v>0</v>
      </c>
      <c r="O2888" s="4">
        <v>1</v>
      </c>
      <c r="P2888" s="4" t="b">
        <v>0</v>
      </c>
      <c r="Q2888" s="4" t="s">
        <v>8271</v>
      </c>
      <c r="R2888" s="17">
        <f>E2888/D2888*100</f>
        <v>5</v>
      </c>
      <c r="S2888">
        <f>AVERAGEIF(O:O,O2888,E:E)</f>
        <v>50.223295454545458</v>
      </c>
      <c r="T2888" t="str">
        <f t="shared" si="228"/>
        <v>theater</v>
      </c>
      <c r="U2888" t="str">
        <f t="shared" si="229"/>
        <v>plays</v>
      </c>
    </row>
    <row r="2889" spans="1:21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b">
        <f t="shared" si="225"/>
        <v>0</v>
      </c>
      <c r="G2889" s="4" t="s">
        <v>8221</v>
      </c>
      <c r="H2889" s="4" t="s">
        <v>8224</v>
      </c>
      <c r="I2889" s="4" t="s">
        <v>8246</v>
      </c>
      <c r="J2889" s="4">
        <v>1420971324</v>
      </c>
      <c r="K2889" s="13">
        <f t="shared" si="226"/>
        <v>42015.260694444449</v>
      </c>
      <c r="L2889" s="4">
        <v>1418379324</v>
      </c>
      <c r="M2889" s="13">
        <f t="shared" si="227"/>
        <v>41985.260694444449</v>
      </c>
      <c r="N2889" s="4" t="b">
        <v>0</v>
      </c>
      <c r="O2889" s="4">
        <v>1</v>
      </c>
      <c r="P2889" s="4" t="b">
        <v>0</v>
      </c>
      <c r="Q2889" s="4" t="s">
        <v>8271</v>
      </c>
      <c r="R2889" s="17">
        <f>E2889/D2889*100</f>
        <v>0.16666666666666669</v>
      </c>
      <c r="S2889">
        <f>AVERAGEIF(O:O,O2889,E:E)</f>
        <v>50.223295454545458</v>
      </c>
      <c r="T2889" t="str">
        <f t="shared" si="228"/>
        <v>theater</v>
      </c>
      <c r="U2889" t="str">
        <f t="shared" si="229"/>
        <v>plays</v>
      </c>
    </row>
    <row r="2890" spans="1:21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b">
        <f t="shared" si="225"/>
        <v>0</v>
      </c>
      <c r="G2890" s="4" t="s">
        <v>8221</v>
      </c>
      <c r="H2890" s="4" t="s">
        <v>8224</v>
      </c>
      <c r="I2890" s="4" t="s">
        <v>8246</v>
      </c>
      <c r="J2890" s="4">
        <v>1413608340</v>
      </c>
      <c r="K2890" s="13">
        <f t="shared" si="226"/>
        <v>41930.040972222225</v>
      </c>
      <c r="L2890" s="4">
        <v>1412945440</v>
      </c>
      <c r="M2890" s="13">
        <f t="shared" si="227"/>
        <v>41922.368518518524</v>
      </c>
      <c r="N2890" s="4" t="b">
        <v>0</v>
      </c>
      <c r="O2890" s="4">
        <v>0</v>
      </c>
      <c r="P2890" s="4" t="b">
        <v>0</v>
      </c>
      <c r="Q2890" s="4" t="s">
        <v>8271</v>
      </c>
      <c r="R2890" s="17">
        <f>E2890/D2890*100</f>
        <v>0</v>
      </c>
      <c r="S2890">
        <f>AVERAGEIF(O:O,O2890,E:E)</f>
        <v>0</v>
      </c>
      <c r="T2890" t="str">
        <f t="shared" si="228"/>
        <v>theater</v>
      </c>
      <c r="U2890" t="str">
        <f t="shared" si="229"/>
        <v>plays</v>
      </c>
    </row>
    <row r="2891" spans="1:21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b">
        <f t="shared" si="225"/>
        <v>0</v>
      </c>
      <c r="G2891" s="4" t="s">
        <v>8221</v>
      </c>
      <c r="H2891" s="4" t="s">
        <v>8224</v>
      </c>
      <c r="I2891" s="4" t="s">
        <v>8246</v>
      </c>
      <c r="J2891" s="4">
        <v>1409344985</v>
      </c>
      <c r="K2891" s="13">
        <f t="shared" si="226"/>
        <v>41880.696585648147</v>
      </c>
      <c r="L2891" s="4">
        <v>1406752985</v>
      </c>
      <c r="M2891" s="13">
        <f t="shared" si="227"/>
        <v>41850.696585648147</v>
      </c>
      <c r="N2891" s="4" t="b">
        <v>0</v>
      </c>
      <c r="O2891" s="4">
        <v>14</v>
      </c>
      <c r="P2891" s="4" t="b">
        <v>0</v>
      </c>
      <c r="Q2891" s="4" t="s">
        <v>8271</v>
      </c>
      <c r="R2891" s="17">
        <f>E2891/D2891*100</f>
        <v>38.066666666666663</v>
      </c>
      <c r="S2891">
        <f>AVERAGEIF(O:O,O2891,E:E)</f>
        <v>1006.2454545454545</v>
      </c>
      <c r="T2891" t="str">
        <f t="shared" si="228"/>
        <v>theater</v>
      </c>
      <c r="U2891" t="str">
        <f t="shared" si="229"/>
        <v>plays</v>
      </c>
    </row>
    <row r="2892" spans="1:21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b">
        <f t="shared" si="225"/>
        <v>0</v>
      </c>
      <c r="G2892" s="4" t="s">
        <v>8221</v>
      </c>
      <c r="H2892" s="4" t="s">
        <v>8224</v>
      </c>
      <c r="I2892" s="4" t="s">
        <v>8246</v>
      </c>
      <c r="J2892" s="4">
        <v>1407553200</v>
      </c>
      <c r="K2892" s="13">
        <f t="shared" si="226"/>
        <v>41859.958333333336</v>
      </c>
      <c r="L2892" s="4">
        <v>1405100992</v>
      </c>
      <c r="M2892" s="13">
        <f t="shared" si="227"/>
        <v>41831.576296296298</v>
      </c>
      <c r="N2892" s="4" t="b">
        <v>0</v>
      </c>
      <c r="O2892" s="4">
        <v>3</v>
      </c>
      <c r="P2892" s="4" t="b">
        <v>0</v>
      </c>
      <c r="Q2892" s="4" t="s">
        <v>8271</v>
      </c>
      <c r="R2892" s="17">
        <f>E2892/D2892*100</f>
        <v>1.05</v>
      </c>
      <c r="S2892">
        <f>AVERAGEIF(O:O,O2892,E:E)</f>
        <v>191.76785714285714</v>
      </c>
      <c r="T2892" t="str">
        <f t="shared" si="228"/>
        <v>theater</v>
      </c>
      <c r="U2892" t="str">
        <f t="shared" si="229"/>
        <v>plays</v>
      </c>
    </row>
    <row r="2893" spans="1:21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b">
        <f t="shared" si="225"/>
        <v>0</v>
      </c>
      <c r="G2893" s="4" t="s">
        <v>8221</v>
      </c>
      <c r="H2893" s="4" t="s">
        <v>8224</v>
      </c>
      <c r="I2893" s="4" t="s">
        <v>8246</v>
      </c>
      <c r="J2893" s="4">
        <v>1460751128</v>
      </c>
      <c r="K2893" s="13">
        <f t="shared" si="226"/>
        <v>42475.675092592595</v>
      </c>
      <c r="L2893" s="4">
        <v>1455570728</v>
      </c>
      <c r="M2893" s="13">
        <f t="shared" si="227"/>
        <v>42415.716759259267</v>
      </c>
      <c r="N2893" s="4" t="b">
        <v>0</v>
      </c>
      <c r="O2893" s="4">
        <v>10</v>
      </c>
      <c r="P2893" s="4" t="b">
        <v>0</v>
      </c>
      <c r="Q2893" s="4" t="s">
        <v>8271</v>
      </c>
      <c r="R2893" s="17">
        <f>E2893/D2893*100</f>
        <v>2.73</v>
      </c>
      <c r="S2893">
        <f>AVERAGEIF(O:O,O2893,E:E)</f>
        <v>842.98978723404264</v>
      </c>
      <c r="T2893" t="str">
        <f t="shared" si="228"/>
        <v>theater</v>
      </c>
      <c r="U2893" t="str">
        <f t="shared" si="229"/>
        <v>plays</v>
      </c>
    </row>
    <row r="2894" spans="1:21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b">
        <f t="shared" si="225"/>
        <v>0</v>
      </c>
      <c r="G2894" s="4" t="s">
        <v>8221</v>
      </c>
      <c r="H2894" s="4" t="s">
        <v>8224</v>
      </c>
      <c r="I2894" s="4" t="s">
        <v>8246</v>
      </c>
      <c r="J2894" s="4">
        <v>1409000400</v>
      </c>
      <c r="K2894" s="13">
        <f t="shared" si="226"/>
        <v>41876.708333333336</v>
      </c>
      <c r="L2894" s="4">
        <v>1408381704</v>
      </c>
      <c r="M2894" s="13">
        <f t="shared" si="227"/>
        <v>41869.547500000001</v>
      </c>
      <c r="N2894" s="4" t="b">
        <v>0</v>
      </c>
      <c r="O2894" s="4">
        <v>17</v>
      </c>
      <c r="P2894" s="4" t="b">
        <v>0</v>
      </c>
      <c r="Q2894" s="4" t="s">
        <v>8271</v>
      </c>
      <c r="R2894" s="17">
        <f>E2894/D2894*100</f>
        <v>9.0909090909090917</v>
      </c>
      <c r="S2894">
        <f>AVERAGEIF(O:O,O2894,E:E)</f>
        <v>1808.7556603773585</v>
      </c>
      <c r="T2894" t="str">
        <f t="shared" si="228"/>
        <v>theater</v>
      </c>
      <c r="U2894" t="str">
        <f t="shared" si="229"/>
        <v>plays</v>
      </c>
    </row>
    <row r="2895" spans="1:21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b">
        <f t="shared" si="225"/>
        <v>0</v>
      </c>
      <c r="G2895" s="4" t="s">
        <v>8221</v>
      </c>
      <c r="H2895" s="4" t="s">
        <v>8224</v>
      </c>
      <c r="I2895" s="4" t="s">
        <v>8246</v>
      </c>
      <c r="J2895" s="4">
        <v>1420768800</v>
      </c>
      <c r="K2895" s="13">
        <f t="shared" si="226"/>
        <v>42012.916666666664</v>
      </c>
      <c r="L2895" s="4">
        <v>1415644395</v>
      </c>
      <c r="M2895" s="13">
        <f t="shared" si="227"/>
        <v>41953.606423611112</v>
      </c>
      <c r="N2895" s="4" t="b">
        <v>0</v>
      </c>
      <c r="O2895" s="4">
        <v>2</v>
      </c>
      <c r="P2895" s="4" t="b">
        <v>0</v>
      </c>
      <c r="Q2895" s="4" t="s">
        <v>8271</v>
      </c>
      <c r="R2895" s="17">
        <f>E2895/D2895*100</f>
        <v>0.5</v>
      </c>
      <c r="S2895">
        <f>AVERAGEIF(O:O,O2895,E:E)</f>
        <v>91.389593023255813</v>
      </c>
      <c r="T2895" t="str">
        <f t="shared" si="228"/>
        <v>theater</v>
      </c>
      <c r="U2895" t="str">
        <f t="shared" si="229"/>
        <v>plays</v>
      </c>
    </row>
    <row r="2896" spans="1:21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b">
        <f t="shared" si="225"/>
        <v>0</v>
      </c>
      <c r="G2896" s="4" t="s">
        <v>8221</v>
      </c>
      <c r="H2896" s="4" t="s">
        <v>8224</v>
      </c>
      <c r="I2896" s="4" t="s">
        <v>8246</v>
      </c>
      <c r="J2896" s="4">
        <v>1428100815</v>
      </c>
      <c r="K2896" s="13">
        <f t="shared" si="226"/>
        <v>42097.777951388889</v>
      </c>
      <c r="L2896" s="4">
        <v>1422920415</v>
      </c>
      <c r="M2896" s="13">
        <f t="shared" si="227"/>
        <v>42037.819618055561</v>
      </c>
      <c r="N2896" s="4" t="b">
        <v>0</v>
      </c>
      <c r="O2896" s="4">
        <v>0</v>
      </c>
      <c r="P2896" s="4" t="b">
        <v>0</v>
      </c>
      <c r="Q2896" s="4" t="s">
        <v>8271</v>
      </c>
      <c r="R2896" s="17">
        <f>E2896/D2896*100</f>
        <v>0</v>
      </c>
      <c r="S2896">
        <f>AVERAGEIF(O:O,O2896,E:E)</f>
        <v>0</v>
      </c>
      <c r="T2896" t="str">
        <f t="shared" si="228"/>
        <v>theater</v>
      </c>
      <c r="U2896" t="str">
        <f t="shared" si="229"/>
        <v>plays</v>
      </c>
    </row>
    <row r="2897" spans="1:21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b">
        <f t="shared" si="225"/>
        <v>0</v>
      </c>
      <c r="G2897" s="4" t="s">
        <v>8221</v>
      </c>
      <c r="H2897" s="4" t="s">
        <v>8224</v>
      </c>
      <c r="I2897" s="4" t="s">
        <v>8246</v>
      </c>
      <c r="J2897" s="4">
        <v>1403470800</v>
      </c>
      <c r="K2897" s="13">
        <f t="shared" si="226"/>
        <v>41812.708333333336</v>
      </c>
      <c r="L2897" s="4">
        <v>1403356792</v>
      </c>
      <c r="M2897" s="13">
        <f t="shared" si="227"/>
        <v>41811.388796296298</v>
      </c>
      <c r="N2897" s="4" t="b">
        <v>0</v>
      </c>
      <c r="O2897" s="4">
        <v>4</v>
      </c>
      <c r="P2897" s="4" t="b">
        <v>0</v>
      </c>
      <c r="Q2897" s="4" t="s">
        <v>8271</v>
      </c>
      <c r="R2897" s="17">
        <f>E2897/D2897*100</f>
        <v>4.5999999999999996</v>
      </c>
      <c r="S2897">
        <f>AVERAGEIF(O:O,O2897,E:E)</f>
        <v>227.77278688524589</v>
      </c>
      <c r="T2897" t="str">
        <f t="shared" si="228"/>
        <v>theater</v>
      </c>
      <c r="U2897" t="str">
        <f t="shared" si="229"/>
        <v>plays</v>
      </c>
    </row>
    <row r="2898" spans="1:21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b">
        <f t="shared" si="225"/>
        <v>0</v>
      </c>
      <c r="G2898" s="4" t="s">
        <v>8221</v>
      </c>
      <c r="H2898" s="4" t="s">
        <v>8224</v>
      </c>
      <c r="I2898" s="4" t="s">
        <v>8246</v>
      </c>
      <c r="J2898" s="4">
        <v>1481522400</v>
      </c>
      <c r="K2898" s="13">
        <f t="shared" si="226"/>
        <v>42716.083333333336</v>
      </c>
      <c r="L2898" s="4">
        <v>1480283321</v>
      </c>
      <c r="M2898" s="13">
        <f t="shared" si="227"/>
        <v>42701.742141203707</v>
      </c>
      <c r="N2898" s="4" t="b">
        <v>0</v>
      </c>
      <c r="O2898" s="4">
        <v>12</v>
      </c>
      <c r="P2898" s="4" t="b">
        <v>0</v>
      </c>
      <c r="Q2898" s="4" t="s">
        <v>8271</v>
      </c>
      <c r="R2898" s="17">
        <f>E2898/D2898*100</f>
        <v>20.833333333333336</v>
      </c>
      <c r="S2898">
        <f>AVERAGEIF(O:O,O2898,E:E)</f>
        <v>1176.7069565217391</v>
      </c>
      <c r="T2898" t="str">
        <f t="shared" si="228"/>
        <v>theater</v>
      </c>
      <c r="U2898" t="str">
        <f t="shared" si="229"/>
        <v>plays</v>
      </c>
    </row>
    <row r="2899" spans="1:21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b">
        <f t="shared" si="225"/>
        <v>0</v>
      </c>
      <c r="G2899" s="4" t="s">
        <v>8221</v>
      </c>
      <c r="H2899" s="4" t="s">
        <v>8224</v>
      </c>
      <c r="I2899" s="4" t="s">
        <v>8246</v>
      </c>
      <c r="J2899" s="4">
        <v>1444577345</v>
      </c>
      <c r="K2899" s="13">
        <f t="shared" si="226"/>
        <v>42288.478530092594</v>
      </c>
      <c r="L2899" s="4">
        <v>1441985458</v>
      </c>
      <c r="M2899" s="13">
        <f t="shared" si="227"/>
        <v>42258.479837962965</v>
      </c>
      <c r="N2899" s="4" t="b">
        <v>0</v>
      </c>
      <c r="O2899" s="4">
        <v>3</v>
      </c>
      <c r="P2899" s="4" t="b">
        <v>0</v>
      </c>
      <c r="Q2899" s="4" t="s">
        <v>8271</v>
      </c>
      <c r="R2899" s="17">
        <f>E2899/D2899*100</f>
        <v>4.583333333333333</v>
      </c>
      <c r="S2899">
        <f>AVERAGEIF(O:O,O2899,E:E)</f>
        <v>191.76785714285714</v>
      </c>
      <c r="T2899" t="str">
        <f t="shared" si="228"/>
        <v>theater</v>
      </c>
      <c r="U2899" t="str">
        <f t="shared" si="229"/>
        <v>plays</v>
      </c>
    </row>
    <row r="2900" spans="1:21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b">
        <f t="shared" si="225"/>
        <v>0</v>
      </c>
      <c r="G2900" s="4" t="s">
        <v>8221</v>
      </c>
      <c r="H2900" s="4" t="s">
        <v>8224</v>
      </c>
      <c r="I2900" s="4" t="s">
        <v>8246</v>
      </c>
      <c r="J2900" s="4">
        <v>1446307053</v>
      </c>
      <c r="K2900" s="13">
        <f t="shared" si="226"/>
        <v>42308.498298611114</v>
      </c>
      <c r="L2900" s="4">
        <v>1443715053</v>
      </c>
      <c r="M2900" s="13">
        <f t="shared" si="227"/>
        <v>42278.498298611114</v>
      </c>
      <c r="N2900" s="4" t="b">
        <v>0</v>
      </c>
      <c r="O2900" s="4">
        <v>12</v>
      </c>
      <c r="P2900" s="4" t="b">
        <v>0</v>
      </c>
      <c r="Q2900" s="4" t="s">
        <v>8271</v>
      </c>
      <c r="R2900" s="17">
        <f>E2900/D2900*100</f>
        <v>4.2133333333333338</v>
      </c>
      <c r="S2900">
        <f>AVERAGEIF(O:O,O2900,E:E)</f>
        <v>1176.7069565217391</v>
      </c>
      <c r="T2900" t="str">
        <f t="shared" si="228"/>
        <v>theater</v>
      </c>
      <c r="U2900" t="str">
        <f t="shared" si="229"/>
        <v>plays</v>
      </c>
    </row>
    <row r="2901" spans="1:21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b">
        <f t="shared" si="225"/>
        <v>0</v>
      </c>
      <c r="G2901" s="4" t="s">
        <v>8221</v>
      </c>
      <c r="H2901" s="4" t="s">
        <v>8224</v>
      </c>
      <c r="I2901" s="4" t="s">
        <v>8246</v>
      </c>
      <c r="J2901" s="4">
        <v>1469325158</v>
      </c>
      <c r="K2901" s="13">
        <f t="shared" si="226"/>
        <v>42574.911550925928</v>
      </c>
      <c r="L2901" s="4">
        <v>1464141158</v>
      </c>
      <c r="M2901" s="13">
        <f t="shared" si="227"/>
        <v>42514.911550925928</v>
      </c>
      <c r="N2901" s="4" t="b">
        <v>0</v>
      </c>
      <c r="O2901" s="4">
        <v>0</v>
      </c>
      <c r="P2901" s="4" t="b">
        <v>0</v>
      </c>
      <c r="Q2901" s="4" t="s">
        <v>8271</v>
      </c>
      <c r="R2901" s="17">
        <f>E2901/D2901*100</f>
        <v>0</v>
      </c>
      <c r="S2901">
        <f>AVERAGEIF(O:O,O2901,E:E)</f>
        <v>0</v>
      </c>
      <c r="T2901" t="str">
        <f t="shared" si="228"/>
        <v>theater</v>
      </c>
      <c r="U2901" t="str">
        <f t="shared" si="229"/>
        <v>plays</v>
      </c>
    </row>
    <row r="2902" spans="1:21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b">
        <f t="shared" si="225"/>
        <v>0</v>
      </c>
      <c r="G2902" s="4" t="s">
        <v>8221</v>
      </c>
      <c r="H2902" s="4" t="s">
        <v>8224</v>
      </c>
      <c r="I2902" s="4" t="s">
        <v>8246</v>
      </c>
      <c r="J2902" s="4">
        <v>1407562632</v>
      </c>
      <c r="K2902" s="13">
        <f t="shared" si="226"/>
        <v>41860.067500000005</v>
      </c>
      <c r="L2902" s="4">
        <v>1404970632</v>
      </c>
      <c r="M2902" s="13">
        <f t="shared" si="227"/>
        <v>41830.067500000005</v>
      </c>
      <c r="N2902" s="4" t="b">
        <v>0</v>
      </c>
      <c r="O2902" s="4">
        <v>7</v>
      </c>
      <c r="P2902" s="4" t="b">
        <v>0</v>
      </c>
      <c r="Q2902" s="4" t="s">
        <v>8271</v>
      </c>
      <c r="R2902" s="17">
        <f>E2902/D2902*100</f>
        <v>61.909090909090914</v>
      </c>
      <c r="S2902">
        <f>AVERAGEIF(O:O,O2902,E:E)</f>
        <v>705.95522388059703</v>
      </c>
      <c r="T2902" t="str">
        <f t="shared" si="228"/>
        <v>theater</v>
      </c>
      <c r="U2902" t="str">
        <f t="shared" si="229"/>
        <v>plays</v>
      </c>
    </row>
    <row r="2903" spans="1:21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b">
        <f t="shared" si="225"/>
        <v>0</v>
      </c>
      <c r="G2903" s="4" t="s">
        <v>8221</v>
      </c>
      <c r="H2903" s="4" t="s">
        <v>8224</v>
      </c>
      <c r="I2903" s="4" t="s">
        <v>8246</v>
      </c>
      <c r="J2903" s="4">
        <v>1423345339</v>
      </c>
      <c r="K2903" s="13">
        <f t="shared" si="226"/>
        <v>42042.737719907411</v>
      </c>
      <c r="L2903" s="4">
        <v>1418161339</v>
      </c>
      <c r="M2903" s="13">
        <f t="shared" si="227"/>
        <v>41982.737719907411</v>
      </c>
      <c r="N2903" s="4" t="b">
        <v>0</v>
      </c>
      <c r="O2903" s="4">
        <v>2</v>
      </c>
      <c r="P2903" s="4" t="b">
        <v>0</v>
      </c>
      <c r="Q2903" s="4" t="s">
        <v>8271</v>
      </c>
      <c r="R2903" s="17">
        <f>E2903/D2903*100</f>
        <v>0.8</v>
      </c>
      <c r="S2903">
        <f>AVERAGEIF(O:O,O2903,E:E)</f>
        <v>91.389593023255813</v>
      </c>
      <c r="T2903" t="str">
        <f t="shared" si="228"/>
        <v>theater</v>
      </c>
      <c r="U2903" t="str">
        <f t="shared" si="229"/>
        <v>plays</v>
      </c>
    </row>
    <row r="2904" spans="1:21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b">
        <f t="shared" si="225"/>
        <v>0</v>
      </c>
      <c r="G2904" s="4" t="s">
        <v>8221</v>
      </c>
      <c r="H2904" s="4" t="s">
        <v>8224</v>
      </c>
      <c r="I2904" s="4" t="s">
        <v>8246</v>
      </c>
      <c r="J2904" s="4">
        <v>1440412396</v>
      </c>
      <c r="K2904" s="13">
        <f t="shared" si="226"/>
        <v>42240.273101851853</v>
      </c>
      <c r="L2904" s="4">
        <v>1437820396</v>
      </c>
      <c r="M2904" s="13">
        <f t="shared" si="227"/>
        <v>42210.273101851853</v>
      </c>
      <c r="N2904" s="4" t="b">
        <v>0</v>
      </c>
      <c r="O2904" s="4">
        <v>1</v>
      </c>
      <c r="P2904" s="4" t="b">
        <v>0</v>
      </c>
      <c r="Q2904" s="4" t="s">
        <v>8271</v>
      </c>
      <c r="R2904" s="17">
        <f>E2904/D2904*100</f>
        <v>1.6666666666666666E-2</v>
      </c>
      <c r="S2904">
        <f>AVERAGEIF(O:O,O2904,E:E)</f>
        <v>50.223295454545458</v>
      </c>
      <c r="T2904" t="str">
        <f t="shared" si="228"/>
        <v>theater</v>
      </c>
      <c r="U2904" t="str">
        <f t="shared" si="229"/>
        <v>plays</v>
      </c>
    </row>
    <row r="2905" spans="1:21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b">
        <f t="shared" si="225"/>
        <v>0</v>
      </c>
      <c r="G2905" s="4" t="s">
        <v>8221</v>
      </c>
      <c r="H2905" s="4" t="s">
        <v>8224</v>
      </c>
      <c r="I2905" s="4" t="s">
        <v>8246</v>
      </c>
      <c r="J2905" s="4">
        <v>1441771218</v>
      </c>
      <c r="K2905" s="13">
        <f t="shared" si="226"/>
        <v>42256.000208333331</v>
      </c>
      <c r="L2905" s="4">
        <v>1436587218</v>
      </c>
      <c r="M2905" s="13">
        <f t="shared" si="227"/>
        <v>42196.000208333331</v>
      </c>
      <c r="N2905" s="4" t="b">
        <v>0</v>
      </c>
      <c r="O2905" s="4">
        <v>4</v>
      </c>
      <c r="P2905" s="4" t="b">
        <v>0</v>
      </c>
      <c r="Q2905" s="4" t="s">
        <v>8271</v>
      </c>
      <c r="R2905" s="17">
        <f>E2905/D2905*100</f>
        <v>0.77999999999999992</v>
      </c>
      <c r="S2905">
        <f>AVERAGEIF(O:O,O2905,E:E)</f>
        <v>227.77278688524589</v>
      </c>
      <c r="T2905" t="str">
        <f t="shared" si="228"/>
        <v>theater</v>
      </c>
      <c r="U2905" t="str">
        <f t="shared" si="229"/>
        <v>plays</v>
      </c>
    </row>
    <row r="2906" spans="1:21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b">
        <f t="shared" si="225"/>
        <v>0</v>
      </c>
      <c r="G2906" s="4" t="s">
        <v>8221</v>
      </c>
      <c r="H2906" s="4" t="s">
        <v>8225</v>
      </c>
      <c r="I2906" s="4" t="s">
        <v>8247</v>
      </c>
      <c r="J2906" s="4">
        <v>1415534400</v>
      </c>
      <c r="K2906" s="13">
        <f t="shared" si="226"/>
        <v>41952.333333333336</v>
      </c>
      <c r="L2906" s="4">
        <v>1414538031</v>
      </c>
      <c r="M2906" s="13">
        <f t="shared" si="227"/>
        <v>41940.801284722227</v>
      </c>
      <c r="N2906" s="4" t="b">
        <v>0</v>
      </c>
      <c r="O2906" s="4">
        <v>4</v>
      </c>
      <c r="P2906" s="4" t="b">
        <v>0</v>
      </c>
      <c r="Q2906" s="4" t="s">
        <v>8271</v>
      </c>
      <c r="R2906" s="17">
        <f>E2906/D2906*100</f>
        <v>5</v>
      </c>
      <c r="S2906">
        <f>AVERAGEIF(O:O,O2906,E:E)</f>
        <v>227.77278688524589</v>
      </c>
      <c r="T2906" t="str">
        <f t="shared" si="228"/>
        <v>theater</v>
      </c>
      <c r="U2906" t="str">
        <f t="shared" si="229"/>
        <v>plays</v>
      </c>
    </row>
    <row r="2907" spans="1:21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b">
        <f t="shared" si="225"/>
        <v>0</v>
      </c>
      <c r="G2907" s="4" t="s">
        <v>8221</v>
      </c>
      <c r="H2907" s="4" t="s">
        <v>8224</v>
      </c>
      <c r="I2907" s="4" t="s">
        <v>8246</v>
      </c>
      <c r="J2907" s="4">
        <v>1473211313</v>
      </c>
      <c r="K2907" s="13">
        <f t="shared" si="226"/>
        <v>42619.890196759261</v>
      </c>
      <c r="L2907" s="4">
        <v>1472001713</v>
      </c>
      <c r="M2907" s="13">
        <f t="shared" si="227"/>
        <v>42605.890196759261</v>
      </c>
      <c r="N2907" s="4" t="b">
        <v>0</v>
      </c>
      <c r="O2907" s="4">
        <v>17</v>
      </c>
      <c r="P2907" s="4" t="b">
        <v>0</v>
      </c>
      <c r="Q2907" s="4" t="s">
        <v>8271</v>
      </c>
      <c r="R2907" s="17">
        <f>E2907/D2907*100</f>
        <v>17.771428571428572</v>
      </c>
      <c r="S2907">
        <f>AVERAGEIF(O:O,O2907,E:E)</f>
        <v>1808.7556603773585</v>
      </c>
      <c r="T2907" t="str">
        <f t="shared" si="228"/>
        <v>theater</v>
      </c>
      <c r="U2907" t="str">
        <f t="shared" si="229"/>
        <v>plays</v>
      </c>
    </row>
    <row r="2908" spans="1:21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b">
        <f t="shared" si="225"/>
        <v>0</v>
      </c>
      <c r="G2908" s="4" t="s">
        <v>8221</v>
      </c>
      <c r="H2908" s="4" t="s">
        <v>8224</v>
      </c>
      <c r="I2908" s="4" t="s">
        <v>8246</v>
      </c>
      <c r="J2908" s="4">
        <v>1438390800</v>
      </c>
      <c r="K2908" s="13">
        <f t="shared" si="226"/>
        <v>42216.875000000007</v>
      </c>
      <c r="L2908" s="4">
        <v>1436888066</v>
      </c>
      <c r="M2908" s="13">
        <f t="shared" si="227"/>
        <v>42199.482245370375</v>
      </c>
      <c r="N2908" s="4" t="b">
        <v>0</v>
      </c>
      <c r="O2908" s="4">
        <v>7</v>
      </c>
      <c r="P2908" s="4" t="b">
        <v>0</v>
      </c>
      <c r="Q2908" s="4" t="s">
        <v>8271</v>
      </c>
      <c r="R2908" s="17">
        <f>E2908/D2908*100</f>
        <v>9.4166666666666661</v>
      </c>
      <c r="S2908">
        <f>AVERAGEIF(O:O,O2908,E:E)</f>
        <v>705.95522388059703</v>
      </c>
      <c r="T2908" t="str">
        <f t="shared" si="228"/>
        <v>theater</v>
      </c>
      <c r="U2908" t="str">
        <f t="shared" si="229"/>
        <v>plays</v>
      </c>
    </row>
    <row r="2909" spans="1:21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b">
        <f t="shared" si="225"/>
        <v>0</v>
      </c>
      <c r="G2909" s="4" t="s">
        <v>8221</v>
      </c>
      <c r="H2909" s="4" t="s">
        <v>8224</v>
      </c>
      <c r="I2909" s="4" t="s">
        <v>8246</v>
      </c>
      <c r="J2909" s="4">
        <v>1463259837</v>
      </c>
      <c r="K2909" s="13">
        <f t="shared" si="226"/>
        <v>42504.711076388885</v>
      </c>
      <c r="L2909" s="4">
        <v>1458075837</v>
      </c>
      <c r="M2909" s="13">
        <f t="shared" si="227"/>
        <v>42444.711076388885</v>
      </c>
      <c r="N2909" s="4" t="b">
        <v>0</v>
      </c>
      <c r="O2909" s="4">
        <v>2</v>
      </c>
      <c r="P2909" s="4" t="b">
        <v>0</v>
      </c>
      <c r="Q2909" s="4" t="s">
        <v>8271</v>
      </c>
      <c r="R2909" s="17">
        <f>E2909/D2909*100</f>
        <v>0.08</v>
      </c>
      <c r="S2909">
        <f>AVERAGEIF(O:O,O2909,E:E)</f>
        <v>91.389593023255813</v>
      </c>
      <c r="T2909" t="str">
        <f t="shared" si="228"/>
        <v>theater</v>
      </c>
      <c r="U2909" t="str">
        <f t="shared" si="229"/>
        <v>plays</v>
      </c>
    </row>
    <row r="2910" spans="1:21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b">
        <f t="shared" si="225"/>
        <v>0</v>
      </c>
      <c r="G2910" s="4" t="s">
        <v>8221</v>
      </c>
      <c r="H2910" s="4" t="s">
        <v>8224</v>
      </c>
      <c r="I2910" s="4" t="s">
        <v>8246</v>
      </c>
      <c r="J2910" s="4">
        <v>1465407219</v>
      </c>
      <c r="K2910" s="13">
        <f t="shared" si="226"/>
        <v>42529.565034722218</v>
      </c>
      <c r="L2910" s="4">
        <v>1462815219</v>
      </c>
      <c r="M2910" s="13">
        <f t="shared" si="227"/>
        <v>42499.565034722218</v>
      </c>
      <c r="N2910" s="4" t="b">
        <v>0</v>
      </c>
      <c r="O2910" s="4">
        <v>5</v>
      </c>
      <c r="P2910" s="4" t="b">
        <v>0</v>
      </c>
      <c r="Q2910" s="4" t="s">
        <v>8271</v>
      </c>
      <c r="R2910" s="17">
        <f>E2910/D2910*100</f>
        <v>2.75</v>
      </c>
      <c r="S2910">
        <f>AVERAGEIF(O:O,O2910,E:E)</f>
        <v>347.37</v>
      </c>
      <c r="T2910" t="str">
        <f t="shared" si="228"/>
        <v>theater</v>
      </c>
      <c r="U2910" t="str">
        <f t="shared" si="229"/>
        <v>plays</v>
      </c>
    </row>
    <row r="2911" spans="1:21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b">
        <f t="shared" si="225"/>
        <v>0</v>
      </c>
      <c r="G2911" s="4" t="s">
        <v>8221</v>
      </c>
      <c r="H2911" s="4" t="s">
        <v>8224</v>
      </c>
      <c r="I2911" s="4" t="s">
        <v>8246</v>
      </c>
      <c r="J2911" s="4">
        <v>1416944760</v>
      </c>
      <c r="K2911" s="13">
        <f t="shared" si="226"/>
        <v>41968.656944444447</v>
      </c>
      <c r="L2911" s="4">
        <v>1413527001</v>
      </c>
      <c r="M2911" s="13">
        <f t="shared" si="227"/>
        <v>41929.099548611113</v>
      </c>
      <c r="N2911" s="4" t="b">
        <v>0</v>
      </c>
      <c r="O2911" s="4">
        <v>1</v>
      </c>
      <c r="P2911" s="4" t="b">
        <v>0</v>
      </c>
      <c r="Q2911" s="4" t="s">
        <v>8271</v>
      </c>
      <c r="R2911" s="17">
        <f>E2911/D2911*100</f>
        <v>1.1111111111111112E-2</v>
      </c>
      <c r="S2911">
        <f>AVERAGEIF(O:O,O2911,E:E)</f>
        <v>50.223295454545458</v>
      </c>
      <c r="T2911" t="str">
        <f t="shared" si="228"/>
        <v>theater</v>
      </c>
      <c r="U2911" t="str">
        <f t="shared" si="229"/>
        <v>plays</v>
      </c>
    </row>
    <row r="2912" spans="1:21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b">
        <f t="shared" si="225"/>
        <v>0</v>
      </c>
      <c r="G2912" s="4" t="s">
        <v>8221</v>
      </c>
      <c r="H2912" s="4" t="s">
        <v>8225</v>
      </c>
      <c r="I2912" s="4" t="s">
        <v>8247</v>
      </c>
      <c r="J2912" s="4">
        <v>1434139887</v>
      </c>
      <c r="K2912" s="13">
        <f t="shared" si="226"/>
        <v>42167.674618055556</v>
      </c>
      <c r="L2912" s="4">
        <v>1428955887</v>
      </c>
      <c r="M2912" s="13">
        <f t="shared" si="227"/>
        <v>42107.674618055556</v>
      </c>
      <c r="N2912" s="4" t="b">
        <v>0</v>
      </c>
      <c r="O2912" s="4">
        <v>1</v>
      </c>
      <c r="P2912" s="4" t="b">
        <v>0</v>
      </c>
      <c r="Q2912" s="4" t="s">
        <v>8271</v>
      </c>
      <c r="R2912" s="17">
        <f>E2912/D2912*100</f>
        <v>3.3333333333333335E-3</v>
      </c>
      <c r="S2912">
        <f>AVERAGEIF(O:O,O2912,E:E)</f>
        <v>50.223295454545458</v>
      </c>
      <c r="T2912" t="str">
        <f t="shared" si="228"/>
        <v>theater</v>
      </c>
      <c r="U2912" t="str">
        <f t="shared" si="229"/>
        <v>plays</v>
      </c>
    </row>
    <row r="2913" spans="1:21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b">
        <f t="shared" si="225"/>
        <v>0</v>
      </c>
      <c r="G2913" s="4" t="s">
        <v>8221</v>
      </c>
      <c r="H2913" s="4" t="s">
        <v>8224</v>
      </c>
      <c r="I2913" s="4" t="s">
        <v>8246</v>
      </c>
      <c r="J2913" s="4">
        <v>1435429626</v>
      </c>
      <c r="K2913" s="13">
        <f t="shared" si="226"/>
        <v>42182.602152777785</v>
      </c>
      <c r="L2913" s="4">
        <v>1431973626</v>
      </c>
      <c r="M2913" s="13">
        <f t="shared" si="227"/>
        <v>42142.602152777785</v>
      </c>
      <c r="N2913" s="4" t="b">
        <v>0</v>
      </c>
      <c r="O2913" s="4">
        <v>14</v>
      </c>
      <c r="P2913" s="4" t="b">
        <v>0</v>
      </c>
      <c r="Q2913" s="4" t="s">
        <v>8271</v>
      </c>
      <c r="R2913" s="17">
        <f>E2913/D2913*100</f>
        <v>36.5</v>
      </c>
      <c r="S2913">
        <f>AVERAGEIF(O:O,O2913,E:E)</f>
        <v>1006.2454545454545</v>
      </c>
      <c r="T2913" t="str">
        <f t="shared" si="228"/>
        <v>theater</v>
      </c>
      <c r="U2913" t="str">
        <f t="shared" si="229"/>
        <v>plays</v>
      </c>
    </row>
    <row r="2914" spans="1:21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b">
        <f t="shared" si="225"/>
        <v>0</v>
      </c>
      <c r="G2914" s="4" t="s">
        <v>8221</v>
      </c>
      <c r="H2914" s="4" t="s">
        <v>8224</v>
      </c>
      <c r="I2914" s="4" t="s">
        <v>8246</v>
      </c>
      <c r="J2914" s="4">
        <v>1452827374</v>
      </c>
      <c r="K2914" s="13">
        <f t="shared" si="226"/>
        <v>42383.96497685185</v>
      </c>
      <c r="L2914" s="4">
        <v>1450235374</v>
      </c>
      <c r="M2914" s="13">
        <f t="shared" si="227"/>
        <v>42353.96497685185</v>
      </c>
      <c r="N2914" s="4" t="b">
        <v>0</v>
      </c>
      <c r="O2914" s="4">
        <v>26</v>
      </c>
      <c r="P2914" s="4" t="b">
        <v>0</v>
      </c>
      <c r="Q2914" s="4" t="s">
        <v>8271</v>
      </c>
      <c r="R2914" s="17">
        <f>E2914/D2914*100</f>
        <v>14.058171745152354</v>
      </c>
      <c r="S2914">
        <f>AVERAGEIF(O:O,O2914,E:E)</f>
        <v>2505.9714285714285</v>
      </c>
      <c r="T2914" t="str">
        <f t="shared" si="228"/>
        <v>theater</v>
      </c>
      <c r="U2914" t="str">
        <f t="shared" si="229"/>
        <v>plays</v>
      </c>
    </row>
    <row r="2915" spans="1:21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b">
        <f t="shared" si="225"/>
        <v>0</v>
      </c>
      <c r="G2915" s="4" t="s">
        <v>8221</v>
      </c>
      <c r="H2915" s="4" t="s">
        <v>8224</v>
      </c>
      <c r="I2915" s="4" t="s">
        <v>8246</v>
      </c>
      <c r="J2915" s="4">
        <v>1410041339</v>
      </c>
      <c r="K2915" s="13">
        <f t="shared" si="226"/>
        <v>41888.756238425929</v>
      </c>
      <c r="L2915" s="4">
        <v>1404857339</v>
      </c>
      <c r="M2915" s="13">
        <f t="shared" si="227"/>
        <v>41828.756238425929</v>
      </c>
      <c r="N2915" s="4" t="b">
        <v>0</v>
      </c>
      <c r="O2915" s="4">
        <v>2</v>
      </c>
      <c r="P2915" s="4" t="b">
        <v>0</v>
      </c>
      <c r="Q2915" s="4" t="s">
        <v>8271</v>
      </c>
      <c r="R2915" s="17">
        <f>E2915/D2915*100</f>
        <v>0.02</v>
      </c>
      <c r="S2915">
        <f>AVERAGEIF(O:O,O2915,E:E)</f>
        <v>91.389593023255813</v>
      </c>
      <c r="T2915" t="str">
        <f t="shared" si="228"/>
        <v>theater</v>
      </c>
      <c r="U2915" t="str">
        <f t="shared" si="229"/>
        <v>plays</v>
      </c>
    </row>
    <row r="2916" spans="1:21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b">
        <f t="shared" si="225"/>
        <v>0</v>
      </c>
      <c r="G2916" s="4" t="s">
        <v>8221</v>
      </c>
      <c r="H2916" s="4" t="s">
        <v>8225</v>
      </c>
      <c r="I2916" s="4" t="s">
        <v>8247</v>
      </c>
      <c r="J2916" s="4">
        <v>1426365994</v>
      </c>
      <c r="K2916" s="13">
        <f t="shared" si="226"/>
        <v>42077.699004629634</v>
      </c>
      <c r="L2916" s="4">
        <v>1421185594</v>
      </c>
      <c r="M2916" s="13">
        <f t="shared" si="227"/>
        <v>42017.740671296298</v>
      </c>
      <c r="N2916" s="4" t="b">
        <v>0</v>
      </c>
      <c r="O2916" s="4">
        <v>1</v>
      </c>
      <c r="P2916" s="4" t="b">
        <v>0</v>
      </c>
      <c r="Q2916" s="4" t="s">
        <v>8271</v>
      </c>
      <c r="R2916" s="17">
        <f>E2916/D2916*100</f>
        <v>4.0000000000000001E-3</v>
      </c>
      <c r="S2916">
        <f>AVERAGEIF(O:O,O2916,E:E)</f>
        <v>50.223295454545458</v>
      </c>
      <c r="T2916" t="str">
        <f t="shared" si="228"/>
        <v>theater</v>
      </c>
      <c r="U2916" t="str">
        <f t="shared" si="229"/>
        <v>plays</v>
      </c>
    </row>
    <row r="2917" spans="1:21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b">
        <f t="shared" si="225"/>
        <v>0</v>
      </c>
      <c r="G2917" s="4" t="s">
        <v>8221</v>
      </c>
      <c r="H2917" s="4" t="s">
        <v>8225</v>
      </c>
      <c r="I2917" s="4" t="s">
        <v>8247</v>
      </c>
      <c r="J2917" s="4">
        <v>1458117190</v>
      </c>
      <c r="K2917" s="13">
        <f t="shared" si="226"/>
        <v>42445.189699074072</v>
      </c>
      <c r="L2917" s="4">
        <v>1455528790</v>
      </c>
      <c r="M2917" s="13">
        <f t="shared" si="227"/>
        <v>42415.231365740743</v>
      </c>
      <c r="N2917" s="4" t="b">
        <v>0</v>
      </c>
      <c r="O2917" s="4">
        <v>3</v>
      </c>
      <c r="P2917" s="4" t="b">
        <v>0</v>
      </c>
      <c r="Q2917" s="4" t="s">
        <v>8271</v>
      </c>
      <c r="R2917" s="17">
        <f>E2917/D2917*100</f>
        <v>61.1</v>
      </c>
      <c r="S2917">
        <f>AVERAGEIF(O:O,O2917,E:E)</f>
        <v>191.76785714285714</v>
      </c>
      <c r="T2917" t="str">
        <f t="shared" si="228"/>
        <v>theater</v>
      </c>
      <c r="U2917" t="str">
        <f t="shared" si="229"/>
        <v>plays</v>
      </c>
    </row>
    <row r="2918" spans="1:21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b">
        <f t="shared" si="225"/>
        <v>0</v>
      </c>
      <c r="G2918" s="4" t="s">
        <v>8221</v>
      </c>
      <c r="H2918" s="4" t="s">
        <v>8225</v>
      </c>
      <c r="I2918" s="4" t="s">
        <v>8247</v>
      </c>
      <c r="J2918" s="4">
        <v>1400498789</v>
      </c>
      <c r="K2918" s="13">
        <f t="shared" si="226"/>
        <v>41778.310057870374</v>
      </c>
      <c r="L2918" s="4">
        <v>1398511589</v>
      </c>
      <c r="M2918" s="13">
        <f t="shared" si="227"/>
        <v>41755.310057870374</v>
      </c>
      <c r="N2918" s="4" t="b">
        <v>0</v>
      </c>
      <c r="O2918" s="4">
        <v>7</v>
      </c>
      <c r="P2918" s="4" t="b">
        <v>0</v>
      </c>
      <c r="Q2918" s="4" t="s">
        <v>8271</v>
      </c>
      <c r="R2918" s="17">
        <f>E2918/D2918*100</f>
        <v>7.8378378378378386</v>
      </c>
      <c r="S2918">
        <f>AVERAGEIF(O:O,O2918,E:E)</f>
        <v>705.95522388059703</v>
      </c>
      <c r="T2918" t="str">
        <f t="shared" si="228"/>
        <v>theater</v>
      </c>
      <c r="U2918" t="str">
        <f t="shared" si="229"/>
        <v>plays</v>
      </c>
    </row>
    <row r="2919" spans="1:21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b">
        <f t="shared" si="225"/>
        <v>0</v>
      </c>
      <c r="G2919" s="4" t="s">
        <v>8221</v>
      </c>
      <c r="H2919" s="4" t="s">
        <v>8224</v>
      </c>
      <c r="I2919" s="4" t="s">
        <v>8246</v>
      </c>
      <c r="J2919" s="4">
        <v>1442381847</v>
      </c>
      <c r="K2919" s="13">
        <f t="shared" si="226"/>
        <v>42263.067673611113</v>
      </c>
      <c r="L2919" s="4">
        <v>1440826647</v>
      </c>
      <c r="M2919" s="13">
        <f t="shared" si="227"/>
        <v>42245.067673611113</v>
      </c>
      <c r="N2919" s="4" t="b">
        <v>0</v>
      </c>
      <c r="O2919" s="4">
        <v>9</v>
      </c>
      <c r="P2919" s="4" t="b">
        <v>0</v>
      </c>
      <c r="Q2919" s="4" t="s">
        <v>8271</v>
      </c>
      <c r="R2919" s="17">
        <f>E2919/D2919*100</f>
        <v>21.85</v>
      </c>
      <c r="S2919">
        <f>AVERAGEIF(O:O,O2919,E:E)</f>
        <v>751.21245614035092</v>
      </c>
      <c r="T2919" t="str">
        <f t="shared" si="228"/>
        <v>theater</v>
      </c>
      <c r="U2919" t="str">
        <f t="shared" si="229"/>
        <v>plays</v>
      </c>
    </row>
    <row r="2920" spans="1:21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b">
        <f t="shared" si="225"/>
        <v>0</v>
      </c>
      <c r="G2920" s="4" t="s">
        <v>8221</v>
      </c>
      <c r="H2920" s="4" t="s">
        <v>8224</v>
      </c>
      <c r="I2920" s="4" t="s">
        <v>8246</v>
      </c>
      <c r="J2920" s="4">
        <v>1446131207</v>
      </c>
      <c r="K2920" s="13">
        <f t="shared" si="226"/>
        <v>42306.463043981486</v>
      </c>
      <c r="L2920" s="4">
        <v>1443712007</v>
      </c>
      <c r="M2920" s="13">
        <f t="shared" si="227"/>
        <v>42278.463043981486</v>
      </c>
      <c r="N2920" s="4" t="b">
        <v>0</v>
      </c>
      <c r="O2920" s="4">
        <v>20</v>
      </c>
      <c r="P2920" s="4" t="b">
        <v>0</v>
      </c>
      <c r="Q2920" s="4" t="s">
        <v>8271</v>
      </c>
      <c r="R2920" s="17">
        <f>E2920/D2920*100</f>
        <v>27.24</v>
      </c>
      <c r="S2920">
        <f>AVERAGEIF(O:O,O2920,E:E)</f>
        <v>1494.1595454545457</v>
      </c>
      <c r="T2920" t="str">
        <f t="shared" si="228"/>
        <v>theater</v>
      </c>
      <c r="U2920" t="str">
        <f t="shared" si="229"/>
        <v>plays</v>
      </c>
    </row>
    <row r="2921" spans="1:21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b">
        <f t="shared" si="225"/>
        <v>0</v>
      </c>
      <c r="G2921" s="4" t="s">
        <v>8221</v>
      </c>
      <c r="H2921" s="4" t="s">
        <v>8224</v>
      </c>
      <c r="I2921" s="4" t="s">
        <v>8246</v>
      </c>
      <c r="J2921" s="4">
        <v>1407250329</v>
      </c>
      <c r="K2921" s="13">
        <f t="shared" si="226"/>
        <v>41856.452881944446</v>
      </c>
      <c r="L2921" s="4">
        <v>1404658329</v>
      </c>
      <c r="M2921" s="13">
        <f t="shared" si="227"/>
        <v>41826.452881944446</v>
      </c>
      <c r="N2921" s="4" t="b">
        <v>0</v>
      </c>
      <c r="O2921" s="4">
        <v>6</v>
      </c>
      <c r="P2921" s="4" t="b">
        <v>0</v>
      </c>
      <c r="Q2921" s="4" t="s">
        <v>8271</v>
      </c>
      <c r="R2921" s="17">
        <f>E2921/D2921*100</f>
        <v>8.5</v>
      </c>
      <c r="S2921">
        <f>AVERAGEIF(O:O,O2921,E:E)</f>
        <v>740.04042857142861</v>
      </c>
      <c r="T2921" t="str">
        <f t="shared" si="228"/>
        <v>theater</v>
      </c>
      <c r="U2921" t="str">
        <f t="shared" si="229"/>
        <v>plays</v>
      </c>
    </row>
    <row r="2922" spans="1:21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b">
        <f t="shared" si="225"/>
        <v>0</v>
      </c>
      <c r="G2922" s="4" t="s">
        <v>8221</v>
      </c>
      <c r="H2922" s="4" t="s">
        <v>8229</v>
      </c>
      <c r="I2922" s="4" t="s">
        <v>8251</v>
      </c>
      <c r="J2922" s="4">
        <v>1427306470</v>
      </c>
      <c r="K2922" s="13">
        <f t="shared" si="226"/>
        <v>42088.584143518521</v>
      </c>
      <c r="L2922" s="4">
        <v>1424718070</v>
      </c>
      <c r="M2922" s="13">
        <f t="shared" si="227"/>
        <v>42058.625810185193</v>
      </c>
      <c r="N2922" s="4" t="b">
        <v>0</v>
      </c>
      <c r="O2922" s="4">
        <v>13</v>
      </c>
      <c r="P2922" s="4" t="b">
        <v>0</v>
      </c>
      <c r="Q2922" s="4" t="s">
        <v>8271</v>
      </c>
      <c r="R2922" s="17">
        <f>E2922/D2922*100</f>
        <v>26.840000000000003</v>
      </c>
      <c r="S2922">
        <f>AVERAGEIF(O:O,O2922,E:E)</f>
        <v>969.35458333333338</v>
      </c>
      <c r="T2922" t="str">
        <f t="shared" si="228"/>
        <v>theater</v>
      </c>
      <c r="U2922" t="str">
        <f t="shared" si="229"/>
        <v>plays</v>
      </c>
    </row>
    <row r="2923" spans="1:21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tr">
        <f t="shared" si="225"/>
        <v>successful</v>
      </c>
      <c r="G2923" s="4" t="s">
        <v>8219</v>
      </c>
      <c r="H2923" s="4" t="s">
        <v>8224</v>
      </c>
      <c r="I2923" s="4" t="s">
        <v>8246</v>
      </c>
      <c r="J2923" s="4">
        <v>1411679804</v>
      </c>
      <c r="K2923" s="13">
        <f t="shared" si="226"/>
        <v>41907.719953703709</v>
      </c>
      <c r="L2923" s="4">
        <v>1409087804</v>
      </c>
      <c r="M2923" s="13">
        <f t="shared" si="227"/>
        <v>41877.719953703709</v>
      </c>
      <c r="N2923" s="4" t="b">
        <v>0</v>
      </c>
      <c r="O2923" s="4">
        <v>3</v>
      </c>
      <c r="P2923" s="4" t="b">
        <v>1</v>
      </c>
      <c r="Q2923" s="4" t="s">
        <v>8305</v>
      </c>
      <c r="R2923" s="17">
        <f>E2923/D2923*100</f>
        <v>129</v>
      </c>
      <c r="S2923">
        <f>AVERAGEIF(O:O,O2923,E:E)</f>
        <v>191.76785714285714</v>
      </c>
      <c r="T2923" t="str">
        <f t="shared" si="228"/>
        <v>theater</v>
      </c>
      <c r="U2923" t="str">
        <f t="shared" si="229"/>
        <v>musical</v>
      </c>
    </row>
    <row r="2924" spans="1:21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tr">
        <f t="shared" si="225"/>
        <v>successful</v>
      </c>
      <c r="G2924" s="4" t="s">
        <v>8219</v>
      </c>
      <c r="H2924" s="4" t="s">
        <v>8225</v>
      </c>
      <c r="I2924" s="4" t="s">
        <v>8247</v>
      </c>
      <c r="J2924" s="4">
        <v>1431982727</v>
      </c>
      <c r="K2924" s="13">
        <f t="shared" si="226"/>
        <v>42142.707488425927</v>
      </c>
      <c r="L2924" s="4">
        <v>1428094727</v>
      </c>
      <c r="M2924" s="13">
        <f t="shared" si="227"/>
        <v>42097.707488425927</v>
      </c>
      <c r="N2924" s="4" t="b">
        <v>0</v>
      </c>
      <c r="O2924" s="4">
        <v>6</v>
      </c>
      <c r="P2924" s="4" t="b">
        <v>1</v>
      </c>
      <c r="Q2924" s="4" t="s">
        <v>8305</v>
      </c>
      <c r="R2924" s="17">
        <f>E2924/D2924*100</f>
        <v>100</v>
      </c>
      <c r="S2924">
        <f>AVERAGEIF(O:O,O2924,E:E)</f>
        <v>740.04042857142861</v>
      </c>
      <c r="T2924" t="str">
        <f t="shared" si="228"/>
        <v>theater</v>
      </c>
      <c r="U2924" t="str">
        <f t="shared" si="229"/>
        <v>musical</v>
      </c>
    </row>
    <row r="2925" spans="1:21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tr">
        <f t="shared" si="225"/>
        <v>successful</v>
      </c>
      <c r="G2925" s="4" t="s">
        <v>8219</v>
      </c>
      <c r="H2925" s="4" t="s">
        <v>8224</v>
      </c>
      <c r="I2925" s="4" t="s">
        <v>8246</v>
      </c>
      <c r="J2925" s="4">
        <v>1422068400</v>
      </c>
      <c r="K2925" s="13">
        <f t="shared" si="226"/>
        <v>42027.958333333336</v>
      </c>
      <c r="L2925" s="4">
        <v>1420774779</v>
      </c>
      <c r="M2925" s="13">
        <f t="shared" si="227"/>
        <v>42012.985868055555</v>
      </c>
      <c r="N2925" s="4" t="b">
        <v>0</v>
      </c>
      <c r="O2925" s="4">
        <v>10</v>
      </c>
      <c r="P2925" s="4" t="b">
        <v>1</v>
      </c>
      <c r="Q2925" s="4" t="s">
        <v>8305</v>
      </c>
      <c r="R2925" s="17">
        <f>E2925/D2925*100</f>
        <v>100</v>
      </c>
      <c r="S2925">
        <f>AVERAGEIF(O:O,O2925,E:E)</f>
        <v>842.98978723404264</v>
      </c>
      <c r="T2925" t="str">
        <f t="shared" si="228"/>
        <v>theater</v>
      </c>
      <c r="U2925" t="str">
        <f t="shared" si="229"/>
        <v>musical</v>
      </c>
    </row>
    <row r="2926" spans="1:21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tr">
        <f t="shared" si="225"/>
        <v>successful</v>
      </c>
      <c r="G2926" s="4" t="s">
        <v>8219</v>
      </c>
      <c r="H2926" s="4" t="s">
        <v>8224</v>
      </c>
      <c r="I2926" s="4" t="s">
        <v>8246</v>
      </c>
      <c r="J2926" s="4">
        <v>1431143940</v>
      </c>
      <c r="K2926" s="13">
        <f t="shared" si="226"/>
        <v>42132.999305555561</v>
      </c>
      <c r="L2926" s="4">
        <v>1428585710</v>
      </c>
      <c r="M2926" s="13">
        <f t="shared" si="227"/>
        <v>42103.390162037038</v>
      </c>
      <c r="N2926" s="4" t="b">
        <v>0</v>
      </c>
      <c r="O2926" s="4">
        <v>147</v>
      </c>
      <c r="P2926" s="4" t="b">
        <v>1</v>
      </c>
      <c r="Q2926" s="4" t="s">
        <v>8305</v>
      </c>
      <c r="R2926" s="17">
        <f>E2926/D2926*100</f>
        <v>103.2</v>
      </c>
      <c r="S2926">
        <f>AVERAGEIF(O:O,O2926,E:E)</f>
        <v>14220.75375</v>
      </c>
      <c r="T2926" t="str">
        <f t="shared" si="228"/>
        <v>theater</v>
      </c>
      <c r="U2926" t="str">
        <f t="shared" si="229"/>
        <v>musical</v>
      </c>
    </row>
    <row r="2927" spans="1:21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tr">
        <f t="shared" si="225"/>
        <v>successful</v>
      </c>
      <c r="G2927" s="4" t="s">
        <v>8219</v>
      </c>
      <c r="H2927" s="4" t="s">
        <v>8224</v>
      </c>
      <c r="I2927" s="4" t="s">
        <v>8246</v>
      </c>
      <c r="J2927" s="4">
        <v>1410444068</v>
      </c>
      <c r="K2927" s="13">
        <f t="shared" si="226"/>
        <v>41893.417453703703</v>
      </c>
      <c r="L2927" s="4">
        <v>1407852068</v>
      </c>
      <c r="M2927" s="13">
        <f t="shared" si="227"/>
        <v>41863.417453703703</v>
      </c>
      <c r="N2927" s="4" t="b">
        <v>0</v>
      </c>
      <c r="O2927" s="4">
        <v>199</v>
      </c>
      <c r="P2927" s="4" t="b">
        <v>1</v>
      </c>
      <c r="Q2927" s="4" t="s">
        <v>8305</v>
      </c>
      <c r="R2927" s="17">
        <f>E2927/D2927*100</f>
        <v>102.44597777777777</v>
      </c>
      <c r="S2927">
        <f>AVERAGEIF(O:O,O2927,E:E)</f>
        <v>25393.396666666667</v>
      </c>
      <c r="T2927" t="str">
        <f t="shared" si="228"/>
        <v>theater</v>
      </c>
      <c r="U2927" t="str">
        <f t="shared" si="229"/>
        <v>musical</v>
      </c>
    </row>
    <row r="2928" spans="1:21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tr">
        <f t="shared" si="225"/>
        <v>successful</v>
      </c>
      <c r="G2928" s="4" t="s">
        <v>8219</v>
      </c>
      <c r="H2928" s="4" t="s">
        <v>8224</v>
      </c>
      <c r="I2928" s="4" t="s">
        <v>8246</v>
      </c>
      <c r="J2928" s="4">
        <v>1424715779</v>
      </c>
      <c r="K2928" s="13">
        <f t="shared" si="226"/>
        <v>42058.599293981482</v>
      </c>
      <c r="L2928" s="4">
        <v>1423506179</v>
      </c>
      <c r="M2928" s="13">
        <f t="shared" si="227"/>
        <v>42044.599293981482</v>
      </c>
      <c r="N2928" s="4" t="b">
        <v>0</v>
      </c>
      <c r="O2928" s="4">
        <v>50</v>
      </c>
      <c r="P2928" s="4" t="b">
        <v>1</v>
      </c>
      <c r="Q2928" s="4" t="s">
        <v>8305</v>
      </c>
      <c r="R2928" s="17">
        <f>E2928/D2928*100</f>
        <v>125</v>
      </c>
      <c r="S2928">
        <f>AVERAGEIF(O:O,O2928,E:E)</f>
        <v>3773.9390909090912</v>
      </c>
      <c r="T2928" t="str">
        <f t="shared" si="228"/>
        <v>theater</v>
      </c>
      <c r="U2928" t="str">
        <f t="shared" si="229"/>
        <v>musical</v>
      </c>
    </row>
    <row r="2929" spans="1:21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tr">
        <f t="shared" si="225"/>
        <v>successful</v>
      </c>
      <c r="G2929" s="4" t="s">
        <v>8219</v>
      </c>
      <c r="H2929" s="4" t="s">
        <v>8224</v>
      </c>
      <c r="I2929" s="4" t="s">
        <v>8246</v>
      </c>
      <c r="J2929" s="4">
        <v>1405400400</v>
      </c>
      <c r="K2929" s="13">
        <f t="shared" si="226"/>
        <v>41835.041666666672</v>
      </c>
      <c r="L2929" s="4">
        <v>1402934629</v>
      </c>
      <c r="M2929" s="13">
        <f t="shared" si="227"/>
        <v>41806.502650462964</v>
      </c>
      <c r="N2929" s="4" t="b">
        <v>0</v>
      </c>
      <c r="O2929" s="4">
        <v>21</v>
      </c>
      <c r="P2929" s="4" t="b">
        <v>1</v>
      </c>
      <c r="Q2929" s="4" t="s">
        <v>8305</v>
      </c>
      <c r="R2929" s="17">
        <f>E2929/D2929*100</f>
        <v>130.83333333333334</v>
      </c>
      <c r="S2929">
        <f>AVERAGEIF(O:O,O2929,E:E)</f>
        <v>1658.1821621621621</v>
      </c>
      <c r="T2929" t="str">
        <f t="shared" si="228"/>
        <v>theater</v>
      </c>
      <c r="U2929" t="str">
        <f t="shared" si="229"/>
        <v>musical</v>
      </c>
    </row>
    <row r="2930" spans="1:21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tr">
        <f t="shared" si="225"/>
        <v>successful</v>
      </c>
      <c r="G2930" s="4" t="s">
        <v>8219</v>
      </c>
      <c r="H2930" s="4" t="s">
        <v>8224</v>
      </c>
      <c r="I2930" s="4" t="s">
        <v>8246</v>
      </c>
      <c r="J2930" s="4">
        <v>1457135846</v>
      </c>
      <c r="K2930" s="13">
        <f t="shared" si="226"/>
        <v>42433.831550925934</v>
      </c>
      <c r="L2930" s="4">
        <v>1454543846</v>
      </c>
      <c r="M2930" s="13">
        <f t="shared" si="227"/>
        <v>42403.831550925934</v>
      </c>
      <c r="N2930" s="4" t="b">
        <v>0</v>
      </c>
      <c r="O2930" s="4">
        <v>24</v>
      </c>
      <c r="P2930" s="4" t="b">
        <v>1</v>
      </c>
      <c r="Q2930" s="4" t="s">
        <v>8305</v>
      </c>
      <c r="R2930" s="17">
        <f>E2930/D2930*100</f>
        <v>100</v>
      </c>
      <c r="S2930">
        <f>AVERAGEIF(O:O,O2930,E:E)</f>
        <v>1764.2944117647057</v>
      </c>
      <c r="T2930" t="str">
        <f t="shared" si="228"/>
        <v>theater</v>
      </c>
      <c r="U2930" t="str">
        <f t="shared" si="229"/>
        <v>musical</v>
      </c>
    </row>
    <row r="2931" spans="1:21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tr">
        <f t="shared" si="225"/>
        <v>successful</v>
      </c>
      <c r="G2931" s="4" t="s">
        <v>8219</v>
      </c>
      <c r="H2931" s="4" t="s">
        <v>8224</v>
      </c>
      <c r="I2931" s="4" t="s">
        <v>8246</v>
      </c>
      <c r="J2931" s="4">
        <v>1401024758</v>
      </c>
      <c r="K2931" s="13">
        <f t="shared" si="226"/>
        <v>41784.397662037038</v>
      </c>
      <c r="L2931" s="4">
        <v>1398432758</v>
      </c>
      <c r="M2931" s="13">
        <f t="shared" si="227"/>
        <v>41754.397662037038</v>
      </c>
      <c r="N2931" s="4" t="b">
        <v>0</v>
      </c>
      <c r="O2931" s="4">
        <v>32</v>
      </c>
      <c r="P2931" s="4" t="b">
        <v>1</v>
      </c>
      <c r="Q2931" s="4" t="s">
        <v>8305</v>
      </c>
      <c r="R2931" s="17">
        <f>E2931/D2931*100</f>
        <v>102.06937499999999</v>
      </c>
      <c r="S2931">
        <f>AVERAGEIF(O:O,O2931,E:E)</f>
        <v>2546.9</v>
      </c>
      <c r="T2931" t="str">
        <f t="shared" si="228"/>
        <v>theater</v>
      </c>
      <c r="U2931" t="str">
        <f t="shared" si="229"/>
        <v>musical</v>
      </c>
    </row>
    <row r="2932" spans="1:21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tr">
        <f t="shared" si="225"/>
        <v>successful</v>
      </c>
      <c r="G2932" s="4" t="s">
        <v>8219</v>
      </c>
      <c r="H2932" s="4" t="s">
        <v>8225</v>
      </c>
      <c r="I2932" s="4" t="s">
        <v>8247</v>
      </c>
      <c r="J2932" s="4">
        <v>1431007264</v>
      </c>
      <c r="K2932" s="13">
        <f t="shared" si="226"/>
        <v>42131.417407407411</v>
      </c>
      <c r="L2932" s="4">
        <v>1428415264</v>
      </c>
      <c r="M2932" s="13">
        <f t="shared" si="227"/>
        <v>42101.417407407411</v>
      </c>
      <c r="N2932" s="4" t="b">
        <v>0</v>
      </c>
      <c r="O2932" s="4">
        <v>62</v>
      </c>
      <c r="P2932" s="4" t="b">
        <v>1</v>
      </c>
      <c r="Q2932" s="4" t="s">
        <v>8305</v>
      </c>
      <c r="R2932" s="17">
        <f>E2932/D2932*100</f>
        <v>100.92000000000002</v>
      </c>
      <c r="S2932">
        <f>AVERAGEIF(O:O,O2932,E:E)</f>
        <v>6333.2266666666674</v>
      </c>
      <c r="T2932" t="str">
        <f t="shared" si="228"/>
        <v>theater</v>
      </c>
      <c r="U2932" t="str">
        <f t="shared" si="229"/>
        <v>musical</v>
      </c>
    </row>
    <row r="2933" spans="1:21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tr">
        <f t="shared" si="225"/>
        <v>successful</v>
      </c>
      <c r="G2933" s="4" t="s">
        <v>8219</v>
      </c>
      <c r="H2933" s="4" t="s">
        <v>8229</v>
      </c>
      <c r="I2933" s="4" t="s">
        <v>8251</v>
      </c>
      <c r="J2933" s="4">
        <v>1410761280</v>
      </c>
      <c r="K2933" s="13">
        <f t="shared" si="226"/>
        <v>41897.088888888895</v>
      </c>
      <c r="L2933" s="4">
        <v>1408604363</v>
      </c>
      <c r="M2933" s="13">
        <f t="shared" si="227"/>
        <v>41872.124571759261</v>
      </c>
      <c r="N2933" s="4" t="b">
        <v>0</v>
      </c>
      <c r="O2933" s="4">
        <v>9</v>
      </c>
      <c r="P2933" s="4" t="b">
        <v>1</v>
      </c>
      <c r="Q2933" s="4" t="s">
        <v>8305</v>
      </c>
      <c r="R2933" s="17">
        <f>E2933/D2933*100</f>
        <v>106</v>
      </c>
      <c r="S2933">
        <f>AVERAGEIF(O:O,O2933,E:E)</f>
        <v>751.21245614035092</v>
      </c>
      <c r="T2933" t="str">
        <f t="shared" si="228"/>
        <v>theater</v>
      </c>
      <c r="U2933" t="str">
        <f t="shared" si="229"/>
        <v>musical</v>
      </c>
    </row>
    <row r="2934" spans="1:21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tr">
        <f t="shared" si="225"/>
        <v>successful</v>
      </c>
      <c r="G2934" s="4" t="s">
        <v>8219</v>
      </c>
      <c r="H2934" s="4" t="s">
        <v>8226</v>
      </c>
      <c r="I2934" s="4" t="s">
        <v>8248</v>
      </c>
      <c r="J2934" s="4">
        <v>1424516400</v>
      </c>
      <c r="K2934" s="13">
        <f t="shared" si="226"/>
        <v>42056.291666666664</v>
      </c>
      <c r="L2934" s="4">
        <v>1421812637</v>
      </c>
      <c r="M2934" s="13">
        <f t="shared" si="227"/>
        <v>42024.998113425929</v>
      </c>
      <c r="N2934" s="4" t="b">
        <v>0</v>
      </c>
      <c r="O2934" s="4">
        <v>38</v>
      </c>
      <c r="P2934" s="4" t="b">
        <v>1</v>
      </c>
      <c r="Q2934" s="4" t="s">
        <v>8305</v>
      </c>
      <c r="R2934" s="17">
        <f>E2934/D2934*100</f>
        <v>105.0967741935484</v>
      </c>
      <c r="S2934">
        <f>AVERAGEIF(O:O,O2934,E:E)</f>
        <v>2935.7157894736843</v>
      </c>
      <c r="T2934" t="str">
        <f t="shared" si="228"/>
        <v>theater</v>
      </c>
      <c r="U2934" t="str">
        <f t="shared" si="229"/>
        <v>musical</v>
      </c>
    </row>
    <row r="2935" spans="1:21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tr">
        <f t="shared" si="225"/>
        <v>successful</v>
      </c>
      <c r="G2935" s="4" t="s">
        <v>8219</v>
      </c>
      <c r="H2935" s="4" t="s">
        <v>8224</v>
      </c>
      <c r="I2935" s="4" t="s">
        <v>8246</v>
      </c>
      <c r="J2935" s="4">
        <v>1465081053</v>
      </c>
      <c r="K2935" s="13">
        <f t="shared" si="226"/>
        <v>42525.789965277778</v>
      </c>
      <c r="L2935" s="4">
        <v>1462489053</v>
      </c>
      <c r="M2935" s="13">
        <f t="shared" si="227"/>
        <v>42495.789965277778</v>
      </c>
      <c r="N2935" s="4" t="b">
        <v>0</v>
      </c>
      <c r="O2935" s="4">
        <v>54</v>
      </c>
      <c r="P2935" s="4" t="b">
        <v>1</v>
      </c>
      <c r="Q2935" s="4" t="s">
        <v>8305</v>
      </c>
      <c r="R2935" s="17">
        <f>E2935/D2935*100</f>
        <v>102.76</v>
      </c>
      <c r="S2935">
        <f>AVERAGEIF(O:O,O2935,E:E)</f>
        <v>3732.9341666666664</v>
      </c>
      <c r="T2935" t="str">
        <f t="shared" si="228"/>
        <v>theater</v>
      </c>
      <c r="U2935" t="str">
        <f t="shared" si="229"/>
        <v>musical</v>
      </c>
    </row>
    <row r="2936" spans="1:21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tr">
        <f t="shared" si="225"/>
        <v>successful</v>
      </c>
      <c r="G2936" s="4" t="s">
        <v>8219</v>
      </c>
      <c r="H2936" s="4" t="s">
        <v>8229</v>
      </c>
      <c r="I2936" s="4" t="s">
        <v>8251</v>
      </c>
      <c r="J2936" s="4">
        <v>1402845364</v>
      </c>
      <c r="K2936" s="13">
        <f t="shared" si="226"/>
        <v>41805.469490740747</v>
      </c>
      <c r="L2936" s="4">
        <v>1400253364</v>
      </c>
      <c r="M2936" s="13">
        <f t="shared" si="227"/>
        <v>41775.469490740747</v>
      </c>
      <c r="N2936" s="4" t="b">
        <v>0</v>
      </c>
      <c r="O2936" s="4">
        <v>37</v>
      </c>
      <c r="P2936" s="4" t="b">
        <v>1</v>
      </c>
      <c r="Q2936" s="4" t="s">
        <v>8305</v>
      </c>
      <c r="R2936" s="17">
        <f>E2936/D2936*100</f>
        <v>108</v>
      </c>
      <c r="S2936">
        <f>AVERAGEIF(O:O,O2936,E:E)</f>
        <v>4326.8844444444449</v>
      </c>
      <c r="T2936" t="str">
        <f t="shared" si="228"/>
        <v>theater</v>
      </c>
      <c r="U2936" t="str">
        <f t="shared" si="229"/>
        <v>musical</v>
      </c>
    </row>
    <row r="2937" spans="1:21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tr">
        <f t="shared" si="225"/>
        <v>successful</v>
      </c>
      <c r="G2937" s="4" t="s">
        <v>8219</v>
      </c>
      <c r="H2937" s="4" t="s">
        <v>8224</v>
      </c>
      <c r="I2937" s="4" t="s">
        <v>8246</v>
      </c>
      <c r="J2937" s="4">
        <v>1472490000</v>
      </c>
      <c r="K2937" s="13">
        <f t="shared" si="226"/>
        <v>42611.541666666664</v>
      </c>
      <c r="L2937" s="4">
        <v>1467468008</v>
      </c>
      <c r="M2937" s="13">
        <f t="shared" si="227"/>
        <v>42553.416759259264</v>
      </c>
      <c r="N2937" s="4" t="b">
        <v>0</v>
      </c>
      <c r="O2937" s="4">
        <v>39</v>
      </c>
      <c r="P2937" s="4" t="b">
        <v>1</v>
      </c>
      <c r="Q2937" s="4" t="s">
        <v>8305</v>
      </c>
      <c r="R2937" s="17">
        <f>E2937/D2937*100</f>
        <v>100.88571428571429</v>
      </c>
      <c r="S2937">
        <f>AVERAGEIF(O:O,O2937,E:E)</f>
        <v>2905.058</v>
      </c>
      <c r="T2937" t="str">
        <f t="shared" si="228"/>
        <v>theater</v>
      </c>
      <c r="U2937" t="str">
        <f t="shared" si="229"/>
        <v>musical</v>
      </c>
    </row>
    <row r="2938" spans="1:21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tr">
        <f t="shared" si="225"/>
        <v>successful</v>
      </c>
      <c r="G2938" s="4" t="s">
        <v>8219</v>
      </c>
      <c r="H2938" s="4" t="s">
        <v>8224</v>
      </c>
      <c r="I2938" s="4" t="s">
        <v>8246</v>
      </c>
      <c r="J2938" s="4">
        <v>1413176340</v>
      </c>
      <c r="K2938" s="13">
        <f t="shared" si="226"/>
        <v>41925.040972222225</v>
      </c>
      <c r="L2938" s="4">
        <v>1412091423</v>
      </c>
      <c r="M2938" s="13">
        <f t="shared" si="227"/>
        <v>41912.4840625</v>
      </c>
      <c r="N2938" s="4" t="b">
        <v>0</v>
      </c>
      <c r="O2938" s="4">
        <v>34</v>
      </c>
      <c r="P2938" s="4" t="b">
        <v>1</v>
      </c>
      <c r="Q2938" s="4" t="s">
        <v>8305</v>
      </c>
      <c r="R2938" s="17">
        <f>E2938/D2938*100</f>
        <v>128</v>
      </c>
      <c r="S2938">
        <f>AVERAGEIF(O:O,O2938,E:E)</f>
        <v>3216.0669696969699</v>
      </c>
      <c r="T2938" t="str">
        <f t="shared" si="228"/>
        <v>theater</v>
      </c>
      <c r="U2938" t="str">
        <f t="shared" si="229"/>
        <v>musical</v>
      </c>
    </row>
    <row r="2939" spans="1:21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tr">
        <f t="shared" si="225"/>
        <v>successful</v>
      </c>
      <c r="G2939" s="4" t="s">
        <v>8219</v>
      </c>
      <c r="H2939" s="4" t="s">
        <v>8225</v>
      </c>
      <c r="I2939" s="4" t="s">
        <v>8247</v>
      </c>
      <c r="J2939" s="4">
        <v>1405249113</v>
      </c>
      <c r="K2939" s="13">
        <f t="shared" si="226"/>
        <v>41833.290659722225</v>
      </c>
      <c r="L2939" s="4">
        <v>1402657113</v>
      </c>
      <c r="M2939" s="13">
        <f t="shared" si="227"/>
        <v>41803.290659722225</v>
      </c>
      <c r="N2939" s="4" t="b">
        <v>0</v>
      </c>
      <c r="O2939" s="4">
        <v>55</v>
      </c>
      <c r="P2939" s="4" t="b">
        <v>1</v>
      </c>
      <c r="Q2939" s="4" t="s">
        <v>8305</v>
      </c>
      <c r="R2939" s="17">
        <f>E2939/D2939*100</f>
        <v>133.33333333333331</v>
      </c>
      <c r="S2939">
        <f>AVERAGEIF(O:O,O2939,E:E)</f>
        <v>4138.9825000000001</v>
      </c>
      <c r="T2939" t="str">
        <f t="shared" si="228"/>
        <v>theater</v>
      </c>
      <c r="U2939" t="str">
        <f t="shared" si="229"/>
        <v>musical</v>
      </c>
    </row>
    <row r="2940" spans="1:21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tr">
        <f t="shared" si="225"/>
        <v>successful</v>
      </c>
      <c r="G2940" s="4" t="s">
        <v>8219</v>
      </c>
      <c r="H2940" s="4" t="s">
        <v>8224</v>
      </c>
      <c r="I2940" s="4" t="s">
        <v>8246</v>
      </c>
      <c r="J2940" s="4">
        <v>1422636814</v>
      </c>
      <c r="K2940" s="13">
        <f t="shared" si="226"/>
        <v>42034.537199074075</v>
      </c>
      <c r="L2940" s="4">
        <v>1420044814</v>
      </c>
      <c r="M2940" s="13">
        <f t="shared" si="227"/>
        <v>42004.537199074075</v>
      </c>
      <c r="N2940" s="4" t="b">
        <v>0</v>
      </c>
      <c r="O2940" s="4">
        <v>32</v>
      </c>
      <c r="P2940" s="4" t="b">
        <v>1</v>
      </c>
      <c r="Q2940" s="4" t="s">
        <v>8305</v>
      </c>
      <c r="R2940" s="17">
        <f>E2940/D2940*100</f>
        <v>101.375</v>
      </c>
      <c r="S2940">
        <f>AVERAGEIF(O:O,O2940,E:E)</f>
        <v>2546.9</v>
      </c>
      <c r="T2940" t="str">
        <f t="shared" si="228"/>
        <v>theater</v>
      </c>
      <c r="U2940" t="str">
        <f t="shared" si="229"/>
        <v>musical</v>
      </c>
    </row>
    <row r="2941" spans="1:21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tr">
        <f t="shared" si="225"/>
        <v>successful</v>
      </c>
      <c r="G2941" s="4" t="s">
        <v>8219</v>
      </c>
      <c r="H2941" s="4" t="s">
        <v>8224</v>
      </c>
      <c r="I2941" s="4" t="s">
        <v>8246</v>
      </c>
      <c r="J2941" s="4">
        <v>1409187600</v>
      </c>
      <c r="K2941" s="13">
        <f t="shared" si="226"/>
        <v>41878.875</v>
      </c>
      <c r="L2941" s="4">
        <v>1406316312</v>
      </c>
      <c r="M2941" s="13">
        <f t="shared" si="227"/>
        <v>41845.642500000002</v>
      </c>
      <c r="N2941" s="4" t="b">
        <v>0</v>
      </c>
      <c r="O2941" s="4">
        <v>25</v>
      </c>
      <c r="P2941" s="4" t="b">
        <v>1</v>
      </c>
      <c r="Q2941" s="4" t="s">
        <v>8305</v>
      </c>
      <c r="R2941" s="17">
        <f>E2941/D2941*100</f>
        <v>102.875</v>
      </c>
      <c r="S2941">
        <f>AVERAGEIF(O:O,O2941,E:E)</f>
        <v>1634.83275</v>
      </c>
      <c r="T2941" t="str">
        <f t="shared" si="228"/>
        <v>theater</v>
      </c>
      <c r="U2941" t="str">
        <f t="shared" si="229"/>
        <v>musical</v>
      </c>
    </row>
    <row r="2942" spans="1:21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tr">
        <f t="shared" si="225"/>
        <v>successful</v>
      </c>
      <c r="G2942" s="4" t="s">
        <v>8219</v>
      </c>
      <c r="H2942" s="4" t="s">
        <v>8224</v>
      </c>
      <c r="I2942" s="4" t="s">
        <v>8246</v>
      </c>
      <c r="J2942" s="4">
        <v>1421606018</v>
      </c>
      <c r="K2942" s="13">
        <f t="shared" si="226"/>
        <v>42022.60668981482</v>
      </c>
      <c r="L2942" s="4">
        <v>1418150018</v>
      </c>
      <c r="M2942" s="13">
        <f t="shared" si="227"/>
        <v>41982.60668981482</v>
      </c>
      <c r="N2942" s="4" t="b">
        <v>0</v>
      </c>
      <c r="O2942" s="4">
        <v>33</v>
      </c>
      <c r="P2942" s="4" t="b">
        <v>1</v>
      </c>
      <c r="Q2942" s="4" t="s">
        <v>8305</v>
      </c>
      <c r="R2942" s="17">
        <f>E2942/D2942*100</f>
        <v>107.24000000000001</v>
      </c>
      <c r="S2942">
        <f>AVERAGEIF(O:O,O2942,E:E)</f>
        <v>5887.1719354838715</v>
      </c>
      <c r="T2942" t="str">
        <f t="shared" si="228"/>
        <v>theater</v>
      </c>
      <c r="U2942" t="str">
        <f t="shared" si="229"/>
        <v>musical</v>
      </c>
    </row>
    <row r="2943" spans="1:21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b">
        <f t="shared" si="225"/>
        <v>0</v>
      </c>
      <c r="G2943" s="4" t="s">
        <v>8221</v>
      </c>
      <c r="H2943" s="4" t="s">
        <v>8224</v>
      </c>
      <c r="I2943" s="4" t="s">
        <v>8246</v>
      </c>
      <c r="J2943" s="4">
        <v>1425250955</v>
      </c>
      <c r="K2943" s="13">
        <f t="shared" si="226"/>
        <v>42064.79346064815</v>
      </c>
      <c r="L2943" s="4">
        <v>1422658955</v>
      </c>
      <c r="M2943" s="13">
        <f t="shared" si="227"/>
        <v>42034.79346064815</v>
      </c>
      <c r="N2943" s="4" t="b">
        <v>0</v>
      </c>
      <c r="O2943" s="4">
        <v>1</v>
      </c>
      <c r="P2943" s="4" t="b">
        <v>0</v>
      </c>
      <c r="Q2943" s="4" t="s">
        <v>8303</v>
      </c>
      <c r="R2943" s="17">
        <f>E2943/D2943*100</f>
        <v>4.0000000000000001E-3</v>
      </c>
      <c r="S2943">
        <f>AVERAGEIF(O:O,O2943,E:E)</f>
        <v>50.223295454545458</v>
      </c>
      <c r="T2943" t="str">
        <f t="shared" si="228"/>
        <v>theater</v>
      </c>
      <c r="U2943" t="str">
        <f t="shared" si="229"/>
        <v>spaces</v>
      </c>
    </row>
    <row r="2944" spans="1:21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b">
        <f t="shared" si="225"/>
        <v>0</v>
      </c>
      <c r="G2944" s="4" t="s">
        <v>8221</v>
      </c>
      <c r="H2944" s="4" t="s">
        <v>8229</v>
      </c>
      <c r="I2944" s="4" t="s">
        <v>8251</v>
      </c>
      <c r="J2944" s="4">
        <v>1450297080</v>
      </c>
      <c r="K2944" s="13">
        <f t="shared" si="226"/>
        <v>42354.679166666669</v>
      </c>
      <c r="L2944" s="4">
        <v>1448565459</v>
      </c>
      <c r="M2944" s="13">
        <f t="shared" si="227"/>
        <v>42334.637256944443</v>
      </c>
      <c r="N2944" s="4" t="b">
        <v>0</v>
      </c>
      <c r="O2944" s="4">
        <v>202</v>
      </c>
      <c r="P2944" s="4" t="b">
        <v>0</v>
      </c>
      <c r="Q2944" s="4" t="s">
        <v>8303</v>
      </c>
      <c r="R2944" s="17">
        <f>E2944/D2944*100</f>
        <v>20.424999999999997</v>
      </c>
      <c r="S2944">
        <f>AVERAGEIF(O:O,O2944,E:E)</f>
        <v>22082.010000000002</v>
      </c>
      <c r="T2944" t="str">
        <f t="shared" si="228"/>
        <v>theater</v>
      </c>
      <c r="U2944" t="str">
        <f t="shared" si="229"/>
        <v>spaces</v>
      </c>
    </row>
    <row r="2945" spans="1:21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b">
        <f t="shared" si="225"/>
        <v>0</v>
      </c>
      <c r="G2945" s="4" t="s">
        <v>8221</v>
      </c>
      <c r="H2945" s="4" t="s">
        <v>8224</v>
      </c>
      <c r="I2945" s="4" t="s">
        <v>8246</v>
      </c>
      <c r="J2945" s="4">
        <v>1428894380</v>
      </c>
      <c r="K2945" s="13">
        <f t="shared" si="226"/>
        <v>42106.962731481479</v>
      </c>
      <c r="L2945" s="4">
        <v>1426302380</v>
      </c>
      <c r="M2945" s="13">
        <f t="shared" si="227"/>
        <v>42076.962731481479</v>
      </c>
      <c r="N2945" s="4" t="b">
        <v>0</v>
      </c>
      <c r="O2945" s="4">
        <v>0</v>
      </c>
      <c r="P2945" s="4" t="b">
        <v>0</v>
      </c>
      <c r="Q2945" s="4" t="s">
        <v>8303</v>
      </c>
      <c r="R2945" s="17">
        <f>E2945/D2945*100</f>
        <v>0</v>
      </c>
      <c r="S2945">
        <f>AVERAGEIF(O:O,O2945,E:E)</f>
        <v>0</v>
      </c>
      <c r="T2945" t="str">
        <f t="shared" si="228"/>
        <v>theater</v>
      </c>
      <c r="U2945" t="str">
        <f t="shared" si="229"/>
        <v>spaces</v>
      </c>
    </row>
    <row r="2946" spans="1:21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b">
        <f t="shared" si="225"/>
        <v>0</v>
      </c>
      <c r="G2946" s="4" t="s">
        <v>8221</v>
      </c>
      <c r="H2946" s="4" t="s">
        <v>8224</v>
      </c>
      <c r="I2946" s="4" t="s">
        <v>8246</v>
      </c>
      <c r="J2946" s="4">
        <v>1433714198</v>
      </c>
      <c r="K2946" s="13">
        <f t="shared" si="226"/>
        <v>42162.747662037036</v>
      </c>
      <c r="L2946" s="4">
        <v>1431122198</v>
      </c>
      <c r="M2946" s="13">
        <f t="shared" si="227"/>
        <v>42132.747662037036</v>
      </c>
      <c r="N2946" s="4" t="b">
        <v>0</v>
      </c>
      <c r="O2946" s="4">
        <v>1</v>
      </c>
      <c r="P2946" s="4" t="b">
        <v>0</v>
      </c>
      <c r="Q2946" s="4" t="s">
        <v>8303</v>
      </c>
      <c r="R2946" s="17">
        <f>E2946/D2946*100</f>
        <v>1</v>
      </c>
      <c r="S2946">
        <f>AVERAGEIF(O:O,O2946,E:E)</f>
        <v>50.223295454545458</v>
      </c>
      <c r="T2946" t="str">
        <f t="shared" si="228"/>
        <v>theater</v>
      </c>
      <c r="U2946" t="str">
        <f t="shared" si="229"/>
        <v>spaces</v>
      </c>
    </row>
    <row r="2947" spans="1:21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b">
        <f t="shared" ref="F2947:F3010" si="230">IF(E2947&gt;=D2947,"successful")</f>
        <v>0</v>
      </c>
      <c r="G2947" s="4" t="s">
        <v>8221</v>
      </c>
      <c r="H2947" s="4" t="s">
        <v>8224</v>
      </c>
      <c r="I2947" s="4" t="s">
        <v>8246</v>
      </c>
      <c r="J2947" s="4">
        <v>1432437660</v>
      </c>
      <c r="K2947" s="13">
        <f t="shared" ref="K2947:K3010" si="231">(J2947/60)/60/24+DATE(1970,1,1)+(-4/24)</f>
        <v>42147.972916666673</v>
      </c>
      <c r="L2947" s="4">
        <v>1429845660</v>
      </c>
      <c r="M2947" s="13">
        <f t="shared" ref="M2947:M3010" si="232">(L2947/60)/60/24+DATE(1970,1,1)+(-4/24)</f>
        <v>42117.972916666673</v>
      </c>
      <c r="N2947" s="4" t="b">
        <v>0</v>
      </c>
      <c r="O2947" s="4">
        <v>0</v>
      </c>
      <c r="P2947" s="4" t="b">
        <v>0</v>
      </c>
      <c r="Q2947" s="4" t="s">
        <v>8303</v>
      </c>
      <c r="R2947" s="17">
        <f>E2947/D2947*100</f>
        <v>0</v>
      </c>
      <c r="S2947">
        <f>AVERAGEIF(O:O,O2947,E:E)</f>
        <v>0</v>
      </c>
      <c r="T2947" t="str">
        <f t="shared" ref="T2947:T3010" si="233">LEFT(Q2947,FIND("/",Q2947)-1)</f>
        <v>theater</v>
      </c>
      <c r="U2947" t="str">
        <f t="shared" ref="U2947:U3010" si="234">RIGHT(Q2947,LEN(Q2947)-FIND("/",Q2947))</f>
        <v>spaces</v>
      </c>
    </row>
    <row r="2948" spans="1:21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b">
        <f t="shared" si="230"/>
        <v>0</v>
      </c>
      <c r="G2948" s="4" t="s">
        <v>8221</v>
      </c>
      <c r="H2948" s="4" t="s">
        <v>8225</v>
      </c>
      <c r="I2948" s="4" t="s">
        <v>8247</v>
      </c>
      <c r="J2948" s="4">
        <v>1471265092</v>
      </c>
      <c r="K2948" s="13">
        <f t="shared" si="231"/>
        <v>42597.364490740743</v>
      </c>
      <c r="L2948" s="4">
        <v>1468673092</v>
      </c>
      <c r="M2948" s="13">
        <f t="shared" si="232"/>
        <v>42567.364490740743</v>
      </c>
      <c r="N2948" s="4" t="b">
        <v>0</v>
      </c>
      <c r="O2948" s="4">
        <v>2</v>
      </c>
      <c r="P2948" s="4" t="b">
        <v>0</v>
      </c>
      <c r="Q2948" s="4" t="s">
        <v>8303</v>
      </c>
      <c r="R2948" s="17">
        <f>E2948/D2948*100</f>
        <v>0.1</v>
      </c>
      <c r="S2948">
        <f>AVERAGEIF(O:O,O2948,E:E)</f>
        <v>91.389593023255813</v>
      </c>
      <c r="T2948" t="str">
        <f t="shared" si="233"/>
        <v>theater</v>
      </c>
      <c r="U2948" t="str">
        <f t="shared" si="234"/>
        <v>spaces</v>
      </c>
    </row>
    <row r="2949" spans="1:21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b">
        <f t="shared" si="230"/>
        <v>0</v>
      </c>
      <c r="G2949" s="4" t="s">
        <v>8221</v>
      </c>
      <c r="H2949" s="4" t="s">
        <v>8224</v>
      </c>
      <c r="I2949" s="4" t="s">
        <v>8246</v>
      </c>
      <c r="J2949" s="4">
        <v>1480007460</v>
      </c>
      <c r="K2949" s="13">
        <f t="shared" si="231"/>
        <v>42698.549305555563</v>
      </c>
      <c r="L2949" s="4">
        <v>1475760567</v>
      </c>
      <c r="M2949" s="13">
        <f t="shared" si="232"/>
        <v>42649.395451388897</v>
      </c>
      <c r="N2949" s="4" t="b">
        <v>0</v>
      </c>
      <c r="O2949" s="4">
        <v>13</v>
      </c>
      <c r="P2949" s="4" t="b">
        <v>0</v>
      </c>
      <c r="Q2949" s="4" t="s">
        <v>8303</v>
      </c>
      <c r="R2949" s="17">
        <f>E2949/D2949*100</f>
        <v>4.2880000000000003</v>
      </c>
      <c r="S2949">
        <f>AVERAGEIF(O:O,O2949,E:E)</f>
        <v>969.35458333333338</v>
      </c>
      <c r="T2949" t="str">
        <f t="shared" si="233"/>
        <v>theater</v>
      </c>
      <c r="U2949" t="str">
        <f t="shared" si="234"/>
        <v>spaces</v>
      </c>
    </row>
    <row r="2950" spans="1:21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b">
        <f t="shared" si="230"/>
        <v>0</v>
      </c>
      <c r="G2950" s="4" t="s">
        <v>8221</v>
      </c>
      <c r="H2950" s="4" t="s">
        <v>8224</v>
      </c>
      <c r="I2950" s="4" t="s">
        <v>8246</v>
      </c>
      <c r="J2950" s="4">
        <v>1433259293</v>
      </c>
      <c r="K2950" s="13">
        <f t="shared" si="231"/>
        <v>42157.482557870368</v>
      </c>
      <c r="L2950" s="4">
        <v>1428075293</v>
      </c>
      <c r="M2950" s="13">
        <f t="shared" si="232"/>
        <v>42097.482557870368</v>
      </c>
      <c r="N2950" s="4" t="b">
        <v>0</v>
      </c>
      <c r="O2950" s="4">
        <v>9</v>
      </c>
      <c r="P2950" s="4" t="b">
        <v>0</v>
      </c>
      <c r="Q2950" s="4" t="s">
        <v>8303</v>
      </c>
      <c r="R2950" s="17">
        <f>E2950/D2950*100</f>
        <v>4.8000000000000004E-3</v>
      </c>
      <c r="S2950">
        <f>AVERAGEIF(O:O,O2950,E:E)</f>
        <v>751.21245614035092</v>
      </c>
      <c r="T2950" t="str">
        <f t="shared" si="233"/>
        <v>theater</v>
      </c>
      <c r="U2950" t="str">
        <f t="shared" si="234"/>
        <v>spaces</v>
      </c>
    </row>
    <row r="2951" spans="1:21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b">
        <f t="shared" si="230"/>
        <v>0</v>
      </c>
      <c r="G2951" s="4" t="s">
        <v>8221</v>
      </c>
      <c r="H2951" s="4" t="s">
        <v>8224</v>
      </c>
      <c r="I2951" s="4" t="s">
        <v>8246</v>
      </c>
      <c r="J2951" s="4">
        <v>1447965917</v>
      </c>
      <c r="K2951" s="13">
        <f t="shared" si="231"/>
        <v>42327.698113425933</v>
      </c>
      <c r="L2951" s="4">
        <v>1445370317</v>
      </c>
      <c r="M2951" s="13">
        <f t="shared" si="232"/>
        <v>42297.656446759262</v>
      </c>
      <c r="N2951" s="4" t="b">
        <v>0</v>
      </c>
      <c r="O2951" s="4">
        <v>2</v>
      </c>
      <c r="P2951" s="4" t="b">
        <v>0</v>
      </c>
      <c r="Q2951" s="4" t="s">
        <v>8303</v>
      </c>
      <c r="R2951" s="17">
        <f>E2951/D2951*100</f>
        <v>2.5</v>
      </c>
      <c r="S2951">
        <f>AVERAGEIF(O:O,O2951,E:E)</f>
        <v>91.389593023255813</v>
      </c>
      <c r="T2951" t="str">
        <f t="shared" si="233"/>
        <v>theater</v>
      </c>
      <c r="U2951" t="str">
        <f t="shared" si="234"/>
        <v>spaces</v>
      </c>
    </row>
    <row r="2952" spans="1:21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b">
        <f t="shared" si="230"/>
        <v>0</v>
      </c>
      <c r="G2952" s="4" t="s">
        <v>8221</v>
      </c>
      <c r="H2952" s="4" t="s">
        <v>8224</v>
      </c>
      <c r="I2952" s="4" t="s">
        <v>8246</v>
      </c>
      <c r="J2952" s="4">
        <v>1453538752</v>
      </c>
      <c r="K2952" s="13">
        <f t="shared" si="231"/>
        <v>42392.198518518526</v>
      </c>
      <c r="L2952" s="4">
        <v>1450946752</v>
      </c>
      <c r="M2952" s="13">
        <f t="shared" si="232"/>
        <v>42362.198518518526</v>
      </c>
      <c r="N2952" s="4" t="b">
        <v>0</v>
      </c>
      <c r="O2952" s="4">
        <v>0</v>
      </c>
      <c r="P2952" s="4" t="b">
        <v>0</v>
      </c>
      <c r="Q2952" s="4" t="s">
        <v>8303</v>
      </c>
      <c r="R2952" s="17">
        <f>E2952/D2952*100</f>
        <v>0</v>
      </c>
      <c r="S2952">
        <f>AVERAGEIF(O:O,O2952,E:E)</f>
        <v>0</v>
      </c>
      <c r="T2952" t="str">
        <f t="shared" si="233"/>
        <v>theater</v>
      </c>
      <c r="U2952" t="str">
        <f t="shared" si="234"/>
        <v>spaces</v>
      </c>
    </row>
    <row r="2953" spans="1:21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b">
        <f t="shared" si="230"/>
        <v>0</v>
      </c>
      <c r="G2953" s="4" t="s">
        <v>8220</v>
      </c>
      <c r="H2953" s="4" t="s">
        <v>8224</v>
      </c>
      <c r="I2953" s="4" t="s">
        <v>8246</v>
      </c>
      <c r="J2953" s="4">
        <v>1412536573</v>
      </c>
      <c r="K2953" s="13">
        <f t="shared" si="231"/>
        <v>41917.636261574073</v>
      </c>
      <c r="L2953" s="4">
        <v>1408648573</v>
      </c>
      <c r="M2953" s="13">
        <f t="shared" si="232"/>
        <v>41872.636261574073</v>
      </c>
      <c r="N2953" s="4" t="b">
        <v>0</v>
      </c>
      <c r="O2953" s="4">
        <v>58</v>
      </c>
      <c r="P2953" s="4" t="b">
        <v>0</v>
      </c>
      <c r="Q2953" s="4" t="s">
        <v>8303</v>
      </c>
      <c r="R2953" s="17">
        <f>E2953/D2953*100</f>
        <v>2.1919999999999997</v>
      </c>
      <c r="S2953">
        <f>AVERAGEIF(O:O,O2953,E:E)</f>
        <v>5705.3728571428574</v>
      </c>
      <c r="T2953" t="str">
        <f t="shared" si="233"/>
        <v>theater</v>
      </c>
      <c r="U2953" t="str">
        <f t="shared" si="234"/>
        <v>spaces</v>
      </c>
    </row>
    <row r="2954" spans="1:21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b">
        <f t="shared" si="230"/>
        <v>0</v>
      </c>
      <c r="G2954" s="4" t="s">
        <v>8220</v>
      </c>
      <c r="H2954" s="4" t="s">
        <v>8224</v>
      </c>
      <c r="I2954" s="4" t="s">
        <v>8246</v>
      </c>
      <c r="J2954" s="4">
        <v>1476676800</v>
      </c>
      <c r="K2954" s="13">
        <f t="shared" si="231"/>
        <v>42660.000000000007</v>
      </c>
      <c r="L2954" s="4">
        <v>1473957239</v>
      </c>
      <c r="M2954" s="13">
        <f t="shared" si="232"/>
        <v>42628.523599537039</v>
      </c>
      <c r="N2954" s="4" t="b">
        <v>0</v>
      </c>
      <c r="O2954" s="4">
        <v>8</v>
      </c>
      <c r="P2954" s="4" t="b">
        <v>0</v>
      </c>
      <c r="Q2954" s="4" t="s">
        <v>8303</v>
      </c>
      <c r="R2954" s="17">
        <f>E2954/D2954*100</f>
        <v>8.0250000000000004</v>
      </c>
      <c r="S2954">
        <f>AVERAGEIF(O:O,O2954,E:E)</f>
        <v>570.671875</v>
      </c>
      <c r="T2954" t="str">
        <f t="shared" si="233"/>
        <v>theater</v>
      </c>
      <c r="U2954" t="str">
        <f t="shared" si="234"/>
        <v>spaces</v>
      </c>
    </row>
    <row r="2955" spans="1:21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b">
        <f t="shared" si="230"/>
        <v>0</v>
      </c>
      <c r="G2955" s="4" t="s">
        <v>8220</v>
      </c>
      <c r="H2955" s="4" t="s">
        <v>8224</v>
      </c>
      <c r="I2955" s="4" t="s">
        <v>8246</v>
      </c>
      <c r="J2955" s="4">
        <v>1444330821</v>
      </c>
      <c r="K2955" s="13">
        <f t="shared" si="231"/>
        <v>42285.625243055554</v>
      </c>
      <c r="L2955" s="4">
        <v>1441738821</v>
      </c>
      <c r="M2955" s="13">
        <f t="shared" si="232"/>
        <v>42255.625243055554</v>
      </c>
      <c r="N2955" s="4" t="b">
        <v>0</v>
      </c>
      <c r="O2955" s="4">
        <v>3</v>
      </c>
      <c r="P2955" s="4" t="b">
        <v>0</v>
      </c>
      <c r="Q2955" s="4" t="s">
        <v>8303</v>
      </c>
      <c r="R2955" s="17">
        <f>E2955/D2955*100</f>
        <v>0.15125</v>
      </c>
      <c r="S2955">
        <f>AVERAGEIF(O:O,O2955,E:E)</f>
        <v>191.76785714285714</v>
      </c>
      <c r="T2955" t="str">
        <f t="shared" si="233"/>
        <v>theater</v>
      </c>
      <c r="U2955" t="str">
        <f t="shared" si="234"/>
        <v>spaces</v>
      </c>
    </row>
    <row r="2956" spans="1:21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b">
        <f t="shared" si="230"/>
        <v>0</v>
      </c>
      <c r="G2956" s="4" t="s">
        <v>8220</v>
      </c>
      <c r="H2956" s="4" t="s">
        <v>8224</v>
      </c>
      <c r="I2956" s="4" t="s">
        <v>8246</v>
      </c>
      <c r="J2956" s="4">
        <v>1489669203</v>
      </c>
      <c r="K2956" s="13">
        <f t="shared" si="231"/>
        <v>42810.37503472223</v>
      </c>
      <c r="L2956" s="4">
        <v>1487944803</v>
      </c>
      <c r="M2956" s="13">
        <f t="shared" si="232"/>
        <v>42790.416701388887</v>
      </c>
      <c r="N2956" s="4" t="b">
        <v>0</v>
      </c>
      <c r="O2956" s="4">
        <v>0</v>
      </c>
      <c r="P2956" s="4" t="b">
        <v>0</v>
      </c>
      <c r="Q2956" s="4" t="s">
        <v>8303</v>
      </c>
      <c r="R2956" s="17">
        <f>E2956/D2956*100</f>
        <v>0</v>
      </c>
      <c r="S2956">
        <f>AVERAGEIF(O:O,O2956,E:E)</f>
        <v>0</v>
      </c>
      <c r="T2956" t="str">
        <f t="shared" si="233"/>
        <v>theater</v>
      </c>
      <c r="U2956" t="str">
        <f t="shared" si="234"/>
        <v>spaces</v>
      </c>
    </row>
    <row r="2957" spans="1:21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b">
        <f t="shared" si="230"/>
        <v>0</v>
      </c>
      <c r="G2957" s="4" t="s">
        <v>8220</v>
      </c>
      <c r="H2957" s="4" t="s">
        <v>8224</v>
      </c>
      <c r="I2957" s="4" t="s">
        <v>8246</v>
      </c>
      <c r="J2957" s="4">
        <v>1434476849</v>
      </c>
      <c r="K2957" s="13">
        <f t="shared" si="231"/>
        <v>42171.574641203704</v>
      </c>
      <c r="L2957" s="4">
        <v>1431884849</v>
      </c>
      <c r="M2957" s="13">
        <f t="shared" si="232"/>
        <v>42141.574641203704</v>
      </c>
      <c r="N2957" s="4" t="b">
        <v>0</v>
      </c>
      <c r="O2957" s="4">
        <v>11</v>
      </c>
      <c r="P2957" s="4" t="b">
        <v>0</v>
      </c>
      <c r="Q2957" s="4" t="s">
        <v>8303</v>
      </c>
      <c r="R2957" s="17">
        <f>E2957/D2957*100</f>
        <v>59.583333333333336</v>
      </c>
      <c r="S2957">
        <f>AVERAGEIF(O:O,O2957,E:E)</f>
        <v>1461.2</v>
      </c>
      <c r="T2957" t="str">
        <f t="shared" si="233"/>
        <v>theater</v>
      </c>
      <c r="U2957" t="str">
        <f t="shared" si="234"/>
        <v>spaces</v>
      </c>
    </row>
    <row r="2958" spans="1:21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b">
        <f t="shared" si="230"/>
        <v>0</v>
      </c>
      <c r="G2958" s="4" t="s">
        <v>8220</v>
      </c>
      <c r="H2958" s="4" t="s">
        <v>8224</v>
      </c>
      <c r="I2958" s="4" t="s">
        <v>8246</v>
      </c>
      <c r="J2958" s="4">
        <v>1462402850</v>
      </c>
      <c r="K2958" s="13">
        <f t="shared" si="231"/>
        <v>42494.792245370372</v>
      </c>
      <c r="L2958" s="4">
        <v>1459810850</v>
      </c>
      <c r="M2958" s="13">
        <f t="shared" si="232"/>
        <v>42464.792245370372</v>
      </c>
      <c r="N2958" s="4" t="b">
        <v>0</v>
      </c>
      <c r="O2958" s="4">
        <v>20</v>
      </c>
      <c r="P2958" s="4" t="b">
        <v>0</v>
      </c>
      <c r="Q2958" s="4" t="s">
        <v>8303</v>
      </c>
      <c r="R2958" s="17">
        <f>E2958/D2958*100</f>
        <v>16.734177215189874</v>
      </c>
      <c r="S2958">
        <f>AVERAGEIF(O:O,O2958,E:E)</f>
        <v>1494.1595454545457</v>
      </c>
      <c r="T2958" t="str">
        <f t="shared" si="233"/>
        <v>theater</v>
      </c>
      <c r="U2958" t="str">
        <f t="shared" si="234"/>
        <v>spaces</v>
      </c>
    </row>
    <row r="2959" spans="1:21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b">
        <f t="shared" si="230"/>
        <v>0</v>
      </c>
      <c r="G2959" s="4" t="s">
        <v>8220</v>
      </c>
      <c r="H2959" s="4" t="s">
        <v>8224</v>
      </c>
      <c r="I2959" s="4" t="s">
        <v>8246</v>
      </c>
      <c r="J2959" s="4">
        <v>1427498172</v>
      </c>
      <c r="K2959" s="13">
        <f t="shared" si="231"/>
        <v>42090.802916666667</v>
      </c>
      <c r="L2959" s="4">
        <v>1422317772</v>
      </c>
      <c r="M2959" s="13">
        <f t="shared" si="232"/>
        <v>42030.844583333332</v>
      </c>
      <c r="N2959" s="4" t="b">
        <v>0</v>
      </c>
      <c r="O2959" s="4">
        <v>3</v>
      </c>
      <c r="P2959" s="4" t="b">
        <v>0</v>
      </c>
      <c r="Q2959" s="4" t="s">
        <v>8303</v>
      </c>
      <c r="R2959" s="17">
        <f>E2959/D2959*100</f>
        <v>1.8666666666666669</v>
      </c>
      <c r="S2959">
        <f>AVERAGEIF(O:O,O2959,E:E)</f>
        <v>191.76785714285714</v>
      </c>
      <c r="T2959" t="str">
        <f t="shared" si="233"/>
        <v>theater</v>
      </c>
      <c r="U2959" t="str">
        <f t="shared" si="234"/>
        <v>spaces</v>
      </c>
    </row>
    <row r="2960" spans="1:21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b">
        <f t="shared" si="230"/>
        <v>0</v>
      </c>
      <c r="G2960" s="4" t="s">
        <v>8220</v>
      </c>
      <c r="H2960" s="4" t="s">
        <v>8224</v>
      </c>
      <c r="I2960" s="4" t="s">
        <v>8246</v>
      </c>
      <c r="J2960" s="4">
        <v>1462729317</v>
      </c>
      <c r="K2960" s="13">
        <f t="shared" si="231"/>
        <v>42498.570798611116</v>
      </c>
      <c r="L2960" s="4">
        <v>1457548917</v>
      </c>
      <c r="M2960" s="13">
        <f t="shared" si="232"/>
        <v>42438.61246527778</v>
      </c>
      <c r="N2960" s="4" t="b">
        <v>0</v>
      </c>
      <c r="O2960" s="4">
        <v>0</v>
      </c>
      <c r="P2960" s="4" t="b">
        <v>0</v>
      </c>
      <c r="Q2960" s="4" t="s">
        <v>8303</v>
      </c>
      <c r="R2960" s="17">
        <f>E2960/D2960*100</f>
        <v>0</v>
      </c>
      <c r="S2960">
        <f>AVERAGEIF(O:O,O2960,E:E)</f>
        <v>0</v>
      </c>
      <c r="T2960" t="str">
        <f t="shared" si="233"/>
        <v>theater</v>
      </c>
      <c r="U2960" t="str">
        <f t="shared" si="234"/>
        <v>spaces</v>
      </c>
    </row>
    <row r="2961" spans="1:21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b">
        <f t="shared" si="230"/>
        <v>0</v>
      </c>
      <c r="G2961" s="4" t="s">
        <v>8220</v>
      </c>
      <c r="H2961" s="4" t="s">
        <v>8225</v>
      </c>
      <c r="I2961" s="4" t="s">
        <v>8247</v>
      </c>
      <c r="J2961" s="4">
        <v>1465258325</v>
      </c>
      <c r="K2961" s="13">
        <f t="shared" si="231"/>
        <v>42527.841724537044</v>
      </c>
      <c r="L2961" s="4">
        <v>1462666325</v>
      </c>
      <c r="M2961" s="13">
        <f t="shared" si="232"/>
        <v>42497.841724537044</v>
      </c>
      <c r="N2961" s="4" t="b">
        <v>0</v>
      </c>
      <c r="O2961" s="4">
        <v>0</v>
      </c>
      <c r="P2961" s="4" t="b">
        <v>0</v>
      </c>
      <c r="Q2961" s="4" t="s">
        <v>8303</v>
      </c>
      <c r="R2961" s="17">
        <f>E2961/D2961*100</f>
        <v>0</v>
      </c>
      <c r="S2961">
        <f>AVERAGEIF(O:O,O2961,E:E)</f>
        <v>0</v>
      </c>
      <c r="T2961" t="str">
        <f t="shared" si="233"/>
        <v>theater</v>
      </c>
      <c r="U2961" t="str">
        <f t="shared" si="234"/>
        <v>spaces</v>
      </c>
    </row>
    <row r="2962" spans="1:21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b">
        <f t="shared" si="230"/>
        <v>0</v>
      </c>
      <c r="G2962" s="4" t="s">
        <v>8220</v>
      </c>
      <c r="H2962" s="4" t="s">
        <v>8224</v>
      </c>
      <c r="I2962" s="4" t="s">
        <v>8246</v>
      </c>
      <c r="J2962" s="4">
        <v>1410459023</v>
      </c>
      <c r="K2962" s="13">
        <f t="shared" si="231"/>
        <v>41893.590543981481</v>
      </c>
      <c r="L2962" s="4">
        <v>1407867023</v>
      </c>
      <c r="M2962" s="13">
        <f t="shared" si="232"/>
        <v>41863.590543981481</v>
      </c>
      <c r="N2962" s="4" t="b">
        <v>0</v>
      </c>
      <c r="O2962" s="4">
        <v>0</v>
      </c>
      <c r="P2962" s="4" t="b">
        <v>0</v>
      </c>
      <c r="Q2962" s="4" t="s">
        <v>8303</v>
      </c>
      <c r="R2962" s="17">
        <f>E2962/D2962*100</f>
        <v>0</v>
      </c>
      <c r="S2962">
        <f>AVERAGEIF(O:O,O2962,E:E)</f>
        <v>0</v>
      </c>
      <c r="T2962" t="str">
        <f t="shared" si="233"/>
        <v>theater</v>
      </c>
      <c r="U2962" t="str">
        <f t="shared" si="234"/>
        <v>spaces</v>
      </c>
    </row>
    <row r="2963" spans="1:21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tr">
        <f t="shared" si="230"/>
        <v>successful</v>
      </c>
      <c r="G2963" s="4" t="s">
        <v>8219</v>
      </c>
      <c r="H2963" s="4" t="s">
        <v>8224</v>
      </c>
      <c r="I2963" s="4" t="s">
        <v>8246</v>
      </c>
      <c r="J2963" s="4">
        <v>1427342400</v>
      </c>
      <c r="K2963" s="13">
        <f t="shared" si="231"/>
        <v>42089.000000000007</v>
      </c>
      <c r="L2963" s="4">
        <v>1424927159</v>
      </c>
      <c r="M2963" s="13">
        <f t="shared" si="232"/>
        <v>42061.04582175926</v>
      </c>
      <c r="N2963" s="4" t="b">
        <v>0</v>
      </c>
      <c r="O2963" s="4">
        <v>108</v>
      </c>
      <c r="P2963" s="4" t="b">
        <v>1</v>
      </c>
      <c r="Q2963" s="4" t="s">
        <v>8271</v>
      </c>
      <c r="R2963" s="17">
        <f>E2963/D2963*100</f>
        <v>109.62</v>
      </c>
      <c r="S2963">
        <f>AVERAGEIF(O:O,O2963,E:E)</f>
        <v>7348.954999999999</v>
      </c>
      <c r="T2963" t="str">
        <f t="shared" si="233"/>
        <v>theater</v>
      </c>
      <c r="U2963" t="str">
        <f t="shared" si="234"/>
        <v>plays</v>
      </c>
    </row>
    <row r="2964" spans="1:21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tr">
        <f t="shared" si="230"/>
        <v>successful</v>
      </c>
      <c r="G2964" s="4" t="s">
        <v>8219</v>
      </c>
      <c r="H2964" s="4" t="s">
        <v>8224</v>
      </c>
      <c r="I2964" s="4" t="s">
        <v>8246</v>
      </c>
      <c r="J2964" s="4">
        <v>1425193140</v>
      </c>
      <c r="K2964" s="13">
        <f t="shared" si="231"/>
        <v>42064.124305555561</v>
      </c>
      <c r="L2964" s="4">
        <v>1422769906</v>
      </c>
      <c r="M2964" s="13">
        <f t="shared" si="232"/>
        <v>42036.077615740745</v>
      </c>
      <c r="N2964" s="4" t="b">
        <v>0</v>
      </c>
      <c r="O2964" s="4">
        <v>20</v>
      </c>
      <c r="P2964" s="4" t="b">
        <v>1</v>
      </c>
      <c r="Q2964" s="4" t="s">
        <v>8271</v>
      </c>
      <c r="R2964" s="17">
        <f>E2964/D2964*100</f>
        <v>121.8</v>
      </c>
      <c r="S2964">
        <f>AVERAGEIF(O:O,O2964,E:E)</f>
        <v>1494.1595454545457</v>
      </c>
      <c r="T2964" t="str">
        <f t="shared" si="233"/>
        <v>theater</v>
      </c>
      <c r="U2964" t="str">
        <f t="shared" si="234"/>
        <v>plays</v>
      </c>
    </row>
    <row r="2965" spans="1:21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tr">
        <f t="shared" si="230"/>
        <v>successful</v>
      </c>
      <c r="G2965" s="4" t="s">
        <v>8219</v>
      </c>
      <c r="H2965" s="4" t="s">
        <v>8224</v>
      </c>
      <c r="I2965" s="4" t="s">
        <v>8246</v>
      </c>
      <c r="J2965" s="4">
        <v>1435835824</v>
      </c>
      <c r="K2965" s="13">
        <f t="shared" si="231"/>
        <v>42187.303518518522</v>
      </c>
      <c r="L2965" s="4">
        <v>1433243824</v>
      </c>
      <c r="M2965" s="13">
        <f t="shared" si="232"/>
        <v>42157.303518518522</v>
      </c>
      <c r="N2965" s="4" t="b">
        <v>0</v>
      </c>
      <c r="O2965" s="4">
        <v>98</v>
      </c>
      <c r="P2965" s="4" t="b">
        <v>1</v>
      </c>
      <c r="Q2965" s="4" t="s">
        <v>8271</v>
      </c>
      <c r="R2965" s="17">
        <f>E2965/D2965*100</f>
        <v>106.85</v>
      </c>
      <c r="S2965">
        <f>AVERAGEIF(O:O,O2965,E:E)</f>
        <v>7234.5714285714284</v>
      </c>
      <c r="T2965" t="str">
        <f t="shared" si="233"/>
        <v>theater</v>
      </c>
      <c r="U2965" t="str">
        <f t="shared" si="234"/>
        <v>plays</v>
      </c>
    </row>
    <row r="2966" spans="1:21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tr">
        <f t="shared" si="230"/>
        <v>successful</v>
      </c>
      <c r="G2966" s="4" t="s">
        <v>8219</v>
      </c>
      <c r="H2966" s="4" t="s">
        <v>8224</v>
      </c>
      <c r="I2966" s="4" t="s">
        <v>8246</v>
      </c>
      <c r="J2966" s="4">
        <v>1407360720</v>
      </c>
      <c r="K2966" s="13">
        <f t="shared" si="231"/>
        <v>41857.730555555558</v>
      </c>
      <c r="L2966" s="4">
        <v>1404769819</v>
      </c>
      <c r="M2966" s="13">
        <f t="shared" si="232"/>
        <v>41827.743275462963</v>
      </c>
      <c r="N2966" s="4" t="b">
        <v>0</v>
      </c>
      <c r="O2966" s="4">
        <v>196</v>
      </c>
      <c r="P2966" s="4" t="b">
        <v>1</v>
      </c>
      <c r="Q2966" s="4" t="s">
        <v>8271</v>
      </c>
      <c r="R2966" s="17">
        <f>E2966/D2966*100</f>
        <v>100.71379999999999</v>
      </c>
      <c r="S2966">
        <f>AVERAGEIF(O:O,O2966,E:E)</f>
        <v>15961.182000000001</v>
      </c>
      <c r="T2966" t="str">
        <f t="shared" si="233"/>
        <v>theater</v>
      </c>
      <c r="U2966" t="str">
        <f t="shared" si="234"/>
        <v>plays</v>
      </c>
    </row>
    <row r="2967" spans="1:21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tr">
        <f t="shared" si="230"/>
        <v>successful</v>
      </c>
      <c r="G2967" s="4" t="s">
        <v>8219</v>
      </c>
      <c r="H2967" s="4" t="s">
        <v>8224</v>
      </c>
      <c r="I2967" s="4" t="s">
        <v>8246</v>
      </c>
      <c r="J2967" s="4">
        <v>1436290233</v>
      </c>
      <c r="K2967" s="13">
        <f t="shared" si="231"/>
        <v>42192.562881944446</v>
      </c>
      <c r="L2967" s="4">
        <v>1433698233</v>
      </c>
      <c r="M2967" s="13">
        <f t="shared" si="232"/>
        <v>42162.562881944446</v>
      </c>
      <c r="N2967" s="4" t="b">
        <v>0</v>
      </c>
      <c r="O2967" s="4">
        <v>39</v>
      </c>
      <c r="P2967" s="4" t="b">
        <v>1</v>
      </c>
      <c r="Q2967" s="4" t="s">
        <v>8271</v>
      </c>
      <c r="R2967" s="17">
        <f>E2967/D2967*100</f>
        <v>109.00000000000001</v>
      </c>
      <c r="S2967">
        <f>AVERAGEIF(O:O,O2967,E:E)</f>
        <v>2905.058</v>
      </c>
      <c r="T2967" t="str">
        <f t="shared" si="233"/>
        <v>theater</v>
      </c>
      <c r="U2967" t="str">
        <f t="shared" si="234"/>
        <v>plays</v>
      </c>
    </row>
    <row r="2968" spans="1:21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tr">
        <f t="shared" si="230"/>
        <v>successful</v>
      </c>
      <c r="G2968" s="4" t="s">
        <v>8219</v>
      </c>
      <c r="H2968" s="4" t="s">
        <v>8224</v>
      </c>
      <c r="I2968" s="4" t="s">
        <v>8246</v>
      </c>
      <c r="J2968" s="4">
        <v>1442425412</v>
      </c>
      <c r="K2968" s="13">
        <f t="shared" si="231"/>
        <v>42263.571898148155</v>
      </c>
      <c r="L2968" s="4">
        <v>1439833412</v>
      </c>
      <c r="M2968" s="13">
        <f t="shared" si="232"/>
        <v>42233.571898148155</v>
      </c>
      <c r="N2968" s="4" t="b">
        <v>0</v>
      </c>
      <c r="O2968" s="4">
        <v>128</v>
      </c>
      <c r="P2968" s="4" t="b">
        <v>1</v>
      </c>
      <c r="Q2968" s="4" t="s">
        <v>8271</v>
      </c>
      <c r="R2968" s="17">
        <f>E2968/D2968*100</f>
        <v>113.63000000000001</v>
      </c>
      <c r="S2968">
        <f>AVERAGEIF(O:O,O2968,E:E)</f>
        <v>12864.142857142857</v>
      </c>
      <c r="T2968" t="str">
        <f t="shared" si="233"/>
        <v>theater</v>
      </c>
      <c r="U2968" t="str">
        <f t="shared" si="234"/>
        <v>plays</v>
      </c>
    </row>
    <row r="2969" spans="1:21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tr">
        <f t="shared" si="230"/>
        <v>successful</v>
      </c>
      <c r="G2969" s="4" t="s">
        <v>8219</v>
      </c>
      <c r="H2969" s="4" t="s">
        <v>8224</v>
      </c>
      <c r="I2969" s="4" t="s">
        <v>8246</v>
      </c>
      <c r="J2969" s="4">
        <v>1425872692</v>
      </c>
      <c r="K2969" s="13">
        <f t="shared" si="231"/>
        <v>42071.989490740743</v>
      </c>
      <c r="L2969" s="4">
        <v>1423284292</v>
      </c>
      <c r="M2969" s="13">
        <f t="shared" si="232"/>
        <v>42042.031157407408</v>
      </c>
      <c r="N2969" s="4" t="b">
        <v>0</v>
      </c>
      <c r="O2969" s="4">
        <v>71</v>
      </c>
      <c r="P2969" s="4" t="b">
        <v>1</v>
      </c>
      <c r="Q2969" s="4" t="s">
        <v>8271</v>
      </c>
      <c r="R2969" s="17">
        <f>E2969/D2969*100</f>
        <v>113.92</v>
      </c>
      <c r="S2969">
        <f>AVERAGEIF(O:O,O2969,E:E)</f>
        <v>5650.0581249999996</v>
      </c>
      <c r="T2969" t="str">
        <f t="shared" si="233"/>
        <v>theater</v>
      </c>
      <c r="U2969" t="str">
        <f t="shared" si="234"/>
        <v>plays</v>
      </c>
    </row>
    <row r="2970" spans="1:21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tr">
        <f t="shared" si="230"/>
        <v>successful</v>
      </c>
      <c r="G2970" s="4" t="s">
        <v>8219</v>
      </c>
      <c r="H2970" s="4" t="s">
        <v>8224</v>
      </c>
      <c r="I2970" s="4" t="s">
        <v>8246</v>
      </c>
      <c r="J2970" s="4">
        <v>1471406340</v>
      </c>
      <c r="K2970" s="13">
        <f t="shared" si="231"/>
        <v>42598.999305555561</v>
      </c>
      <c r="L2970" s="4">
        <v>1470227660</v>
      </c>
      <c r="M2970" s="13">
        <f t="shared" si="232"/>
        <v>42585.357175925928</v>
      </c>
      <c r="N2970" s="4" t="b">
        <v>0</v>
      </c>
      <c r="O2970" s="4">
        <v>47</v>
      </c>
      <c r="P2970" s="4" t="b">
        <v>1</v>
      </c>
      <c r="Q2970" s="4" t="s">
        <v>8271</v>
      </c>
      <c r="R2970" s="17">
        <f>E2970/D2970*100</f>
        <v>106</v>
      </c>
      <c r="S2970">
        <f>AVERAGEIF(O:O,O2970,E:E)</f>
        <v>4347.336956521739</v>
      </c>
      <c r="T2970" t="str">
        <f t="shared" si="233"/>
        <v>theater</v>
      </c>
      <c r="U2970" t="str">
        <f t="shared" si="234"/>
        <v>plays</v>
      </c>
    </row>
    <row r="2971" spans="1:21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tr">
        <f t="shared" si="230"/>
        <v>successful</v>
      </c>
      <c r="G2971" s="4" t="s">
        <v>8219</v>
      </c>
      <c r="H2971" s="4" t="s">
        <v>8229</v>
      </c>
      <c r="I2971" s="4" t="s">
        <v>8251</v>
      </c>
      <c r="J2971" s="4">
        <v>1430693460</v>
      </c>
      <c r="K2971" s="13">
        <f t="shared" si="231"/>
        <v>42127.785416666673</v>
      </c>
      <c r="L2971" s="4">
        <v>1428087153</v>
      </c>
      <c r="M2971" s="13">
        <f t="shared" si="232"/>
        <v>42097.619826388887</v>
      </c>
      <c r="N2971" s="4" t="b">
        <v>0</v>
      </c>
      <c r="O2971" s="4">
        <v>17</v>
      </c>
      <c r="P2971" s="4" t="b">
        <v>1</v>
      </c>
      <c r="Q2971" s="4" t="s">
        <v>8271</v>
      </c>
      <c r="R2971" s="17">
        <f>E2971/D2971*100</f>
        <v>162.5</v>
      </c>
      <c r="S2971">
        <f>AVERAGEIF(O:O,O2971,E:E)</f>
        <v>1808.7556603773585</v>
      </c>
      <c r="T2971" t="str">
        <f t="shared" si="233"/>
        <v>theater</v>
      </c>
      <c r="U2971" t="str">
        <f t="shared" si="234"/>
        <v>plays</v>
      </c>
    </row>
    <row r="2972" spans="1:21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tr">
        <f t="shared" si="230"/>
        <v>successful</v>
      </c>
      <c r="G2972" s="4" t="s">
        <v>8219</v>
      </c>
      <c r="H2972" s="4" t="s">
        <v>8224</v>
      </c>
      <c r="I2972" s="4" t="s">
        <v>8246</v>
      </c>
      <c r="J2972" s="4">
        <v>1405699451</v>
      </c>
      <c r="K2972" s="13">
        <f t="shared" si="231"/>
        <v>41838.502905092595</v>
      </c>
      <c r="L2972" s="4">
        <v>1403107451</v>
      </c>
      <c r="M2972" s="13">
        <f t="shared" si="232"/>
        <v>41808.502905092595</v>
      </c>
      <c r="N2972" s="4" t="b">
        <v>0</v>
      </c>
      <c r="O2972" s="4">
        <v>91</v>
      </c>
      <c r="P2972" s="4" t="b">
        <v>1</v>
      </c>
      <c r="Q2972" s="4" t="s">
        <v>8271</v>
      </c>
      <c r="R2972" s="17">
        <f>E2972/D2972*100</f>
        <v>106</v>
      </c>
      <c r="S2972">
        <f>AVERAGEIF(O:O,O2972,E:E)</f>
        <v>6337.128333333334</v>
      </c>
      <c r="T2972" t="str">
        <f t="shared" si="233"/>
        <v>theater</v>
      </c>
      <c r="U2972" t="str">
        <f t="shared" si="234"/>
        <v>plays</v>
      </c>
    </row>
    <row r="2973" spans="1:21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tr">
        <f t="shared" si="230"/>
        <v>successful</v>
      </c>
      <c r="G2973" s="4" t="s">
        <v>8219</v>
      </c>
      <c r="H2973" s="4" t="s">
        <v>8224</v>
      </c>
      <c r="I2973" s="4" t="s">
        <v>8246</v>
      </c>
      <c r="J2973" s="4">
        <v>1409500078</v>
      </c>
      <c r="K2973" s="13">
        <f t="shared" si="231"/>
        <v>41882.491643518522</v>
      </c>
      <c r="L2973" s="4">
        <v>1406908078</v>
      </c>
      <c r="M2973" s="13">
        <f t="shared" si="232"/>
        <v>41852.491643518522</v>
      </c>
      <c r="N2973" s="4" t="b">
        <v>0</v>
      </c>
      <c r="O2973" s="4">
        <v>43</v>
      </c>
      <c r="P2973" s="4" t="b">
        <v>1</v>
      </c>
      <c r="Q2973" s="4" t="s">
        <v>8271</v>
      </c>
      <c r="R2973" s="17">
        <f>E2973/D2973*100</f>
        <v>100.15624999999999</v>
      </c>
      <c r="S2973">
        <f>AVERAGEIF(O:O,O2973,E:E)</f>
        <v>5251.2666666666664</v>
      </c>
      <c r="T2973" t="str">
        <f t="shared" si="233"/>
        <v>theater</v>
      </c>
      <c r="U2973" t="str">
        <f t="shared" si="234"/>
        <v>plays</v>
      </c>
    </row>
    <row r="2974" spans="1:21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tr">
        <f t="shared" si="230"/>
        <v>successful</v>
      </c>
      <c r="G2974" s="4" t="s">
        <v>8219</v>
      </c>
      <c r="H2974" s="4" t="s">
        <v>8224</v>
      </c>
      <c r="I2974" s="4" t="s">
        <v>8246</v>
      </c>
      <c r="J2974" s="4">
        <v>1480899600</v>
      </c>
      <c r="K2974" s="13">
        <f t="shared" si="231"/>
        <v>42708.875000000007</v>
      </c>
      <c r="L2974" s="4">
        <v>1479609520</v>
      </c>
      <c r="M2974" s="13">
        <f t="shared" si="232"/>
        <v>42693.943518518521</v>
      </c>
      <c r="N2974" s="4" t="b">
        <v>0</v>
      </c>
      <c r="O2974" s="4">
        <v>17</v>
      </c>
      <c r="P2974" s="4" t="b">
        <v>1</v>
      </c>
      <c r="Q2974" s="4" t="s">
        <v>8271</v>
      </c>
      <c r="R2974" s="17">
        <f>E2974/D2974*100</f>
        <v>105.35000000000001</v>
      </c>
      <c r="S2974">
        <f>AVERAGEIF(O:O,O2974,E:E)</f>
        <v>1808.7556603773585</v>
      </c>
      <c r="T2974" t="str">
        <f t="shared" si="233"/>
        <v>theater</v>
      </c>
      <c r="U2974" t="str">
        <f t="shared" si="234"/>
        <v>plays</v>
      </c>
    </row>
    <row r="2975" spans="1:21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tr">
        <f t="shared" si="230"/>
        <v>successful</v>
      </c>
      <c r="G2975" s="4" t="s">
        <v>8219</v>
      </c>
      <c r="H2975" s="4" t="s">
        <v>8224</v>
      </c>
      <c r="I2975" s="4" t="s">
        <v>8246</v>
      </c>
      <c r="J2975" s="4">
        <v>1451620800</v>
      </c>
      <c r="K2975" s="13">
        <f t="shared" si="231"/>
        <v>42370.000000000007</v>
      </c>
      <c r="L2975" s="4">
        <v>1449171508</v>
      </c>
      <c r="M2975" s="13">
        <f t="shared" si="232"/>
        <v>42341.651712962965</v>
      </c>
      <c r="N2975" s="4" t="b">
        <v>0</v>
      </c>
      <c r="O2975" s="4">
        <v>33</v>
      </c>
      <c r="P2975" s="4" t="b">
        <v>1</v>
      </c>
      <c r="Q2975" s="4" t="s">
        <v>8271</v>
      </c>
      <c r="R2975" s="17">
        <f>E2975/D2975*100</f>
        <v>174.8</v>
      </c>
      <c r="S2975">
        <f>AVERAGEIF(O:O,O2975,E:E)</f>
        <v>5887.1719354838715</v>
      </c>
      <c r="T2975" t="str">
        <f t="shared" si="233"/>
        <v>theater</v>
      </c>
      <c r="U2975" t="str">
        <f t="shared" si="234"/>
        <v>plays</v>
      </c>
    </row>
    <row r="2976" spans="1:21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tr">
        <f t="shared" si="230"/>
        <v>successful</v>
      </c>
      <c r="G2976" s="4" t="s">
        <v>8219</v>
      </c>
      <c r="H2976" s="4" t="s">
        <v>8224</v>
      </c>
      <c r="I2976" s="4" t="s">
        <v>8246</v>
      </c>
      <c r="J2976" s="4">
        <v>1411695300</v>
      </c>
      <c r="K2976" s="13">
        <f t="shared" si="231"/>
        <v>41907.899305555555</v>
      </c>
      <c r="L2976" s="4">
        <v>1409275671</v>
      </c>
      <c r="M2976" s="13">
        <f t="shared" si="232"/>
        <v>41879.89434027778</v>
      </c>
      <c r="N2976" s="4" t="b">
        <v>0</v>
      </c>
      <c r="O2976" s="4">
        <v>87</v>
      </c>
      <c r="P2976" s="4" t="b">
        <v>1</v>
      </c>
      <c r="Q2976" s="4" t="s">
        <v>8271</v>
      </c>
      <c r="R2976" s="17">
        <f>E2976/D2976*100</f>
        <v>102</v>
      </c>
      <c r="S2976">
        <f>AVERAGEIF(O:O,O2976,E:E)</f>
        <v>7158.84</v>
      </c>
      <c r="T2976" t="str">
        <f t="shared" si="233"/>
        <v>theater</v>
      </c>
      <c r="U2976" t="str">
        <f t="shared" si="234"/>
        <v>plays</v>
      </c>
    </row>
    <row r="2977" spans="1:21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tr">
        <f t="shared" si="230"/>
        <v>successful</v>
      </c>
      <c r="G2977" s="4" t="s">
        <v>8219</v>
      </c>
      <c r="H2977" s="4" t="s">
        <v>8224</v>
      </c>
      <c r="I2977" s="4" t="s">
        <v>8246</v>
      </c>
      <c r="J2977" s="4">
        <v>1417057200</v>
      </c>
      <c r="K2977" s="13">
        <f t="shared" si="231"/>
        <v>41969.958333333336</v>
      </c>
      <c r="L2977" s="4">
        <v>1414599886</v>
      </c>
      <c r="M2977" s="13">
        <f t="shared" si="232"/>
        <v>41941.517199074078</v>
      </c>
      <c r="N2977" s="4" t="b">
        <v>0</v>
      </c>
      <c r="O2977" s="4">
        <v>113</v>
      </c>
      <c r="P2977" s="4" t="b">
        <v>1</v>
      </c>
      <c r="Q2977" s="4" t="s">
        <v>8271</v>
      </c>
      <c r="R2977" s="17">
        <f>E2977/D2977*100</f>
        <v>100.125</v>
      </c>
      <c r="S2977">
        <f>AVERAGEIF(O:O,O2977,E:E)</f>
        <v>12470.146666666667</v>
      </c>
      <c r="T2977" t="str">
        <f t="shared" si="233"/>
        <v>theater</v>
      </c>
      <c r="U2977" t="str">
        <f t="shared" si="234"/>
        <v>plays</v>
      </c>
    </row>
    <row r="2978" spans="1:21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tr">
        <f t="shared" si="230"/>
        <v>successful</v>
      </c>
      <c r="G2978" s="4" t="s">
        <v>8219</v>
      </c>
      <c r="H2978" s="4" t="s">
        <v>8225</v>
      </c>
      <c r="I2978" s="4" t="s">
        <v>8247</v>
      </c>
      <c r="J2978" s="4">
        <v>1457870400</v>
      </c>
      <c r="K2978" s="13">
        <f t="shared" si="231"/>
        <v>42442.333333333336</v>
      </c>
      <c r="L2978" s="4">
        <v>1456421530</v>
      </c>
      <c r="M2978" s="13">
        <f t="shared" si="232"/>
        <v>42425.564004629632</v>
      </c>
      <c r="N2978" s="4" t="b">
        <v>0</v>
      </c>
      <c r="O2978" s="4">
        <v>14</v>
      </c>
      <c r="P2978" s="4" t="b">
        <v>1</v>
      </c>
      <c r="Q2978" s="4" t="s">
        <v>8271</v>
      </c>
      <c r="R2978" s="17">
        <f>E2978/D2978*100</f>
        <v>171.42857142857142</v>
      </c>
      <c r="S2978">
        <f>AVERAGEIF(O:O,O2978,E:E)</f>
        <v>1006.2454545454545</v>
      </c>
      <c r="T2978" t="str">
        <f t="shared" si="233"/>
        <v>theater</v>
      </c>
      <c r="U2978" t="str">
        <f t="shared" si="234"/>
        <v>plays</v>
      </c>
    </row>
    <row r="2979" spans="1:21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tr">
        <f t="shared" si="230"/>
        <v>successful</v>
      </c>
      <c r="G2979" s="4" t="s">
        <v>8219</v>
      </c>
      <c r="H2979" s="4" t="s">
        <v>8224</v>
      </c>
      <c r="I2979" s="4" t="s">
        <v>8246</v>
      </c>
      <c r="J2979" s="4">
        <v>1427076840</v>
      </c>
      <c r="K2979" s="13">
        <f t="shared" si="231"/>
        <v>42085.926388888889</v>
      </c>
      <c r="L2979" s="4">
        <v>1421960934</v>
      </c>
      <c r="M2979" s="13">
        <f t="shared" si="232"/>
        <v>42026.714513888895</v>
      </c>
      <c r="N2979" s="4" t="b">
        <v>0</v>
      </c>
      <c r="O2979" s="4">
        <v>30</v>
      </c>
      <c r="P2979" s="4" t="b">
        <v>1</v>
      </c>
      <c r="Q2979" s="4" t="s">
        <v>8271</v>
      </c>
      <c r="R2979" s="17">
        <f>E2979/D2979*100</f>
        <v>113.56666666666666</v>
      </c>
      <c r="S2979">
        <f>AVERAGEIF(O:O,O2979,E:E)</f>
        <v>2533.3331250000001</v>
      </c>
      <c r="T2979" t="str">
        <f t="shared" si="233"/>
        <v>theater</v>
      </c>
      <c r="U2979" t="str">
        <f t="shared" si="234"/>
        <v>plays</v>
      </c>
    </row>
    <row r="2980" spans="1:21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tr">
        <f t="shared" si="230"/>
        <v>successful</v>
      </c>
      <c r="G2980" s="4" t="s">
        <v>8219</v>
      </c>
      <c r="H2980" s="4" t="s">
        <v>8224</v>
      </c>
      <c r="I2980" s="4" t="s">
        <v>8246</v>
      </c>
      <c r="J2980" s="4">
        <v>1413784740</v>
      </c>
      <c r="K2980" s="13">
        <f t="shared" si="231"/>
        <v>41932.082638888889</v>
      </c>
      <c r="L2980" s="4">
        <v>1412954547</v>
      </c>
      <c r="M2980" s="13">
        <f t="shared" si="232"/>
        <v>41922.473923611113</v>
      </c>
      <c r="N2980" s="4" t="b">
        <v>0</v>
      </c>
      <c r="O2980" s="4">
        <v>16</v>
      </c>
      <c r="P2980" s="4" t="b">
        <v>1</v>
      </c>
      <c r="Q2980" s="4" t="s">
        <v>8271</v>
      </c>
      <c r="R2980" s="17">
        <f>E2980/D2980*100</f>
        <v>129.46666666666667</v>
      </c>
      <c r="S2980">
        <f>AVERAGEIF(O:O,O2980,E:E)</f>
        <v>1278.3540625000001</v>
      </c>
      <c r="T2980" t="str">
        <f t="shared" si="233"/>
        <v>theater</v>
      </c>
      <c r="U2980" t="str">
        <f t="shared" si="234"/>
        <v>plays</v>
      </c>
    </row>
    <row r="2981" spans="1:21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tr">
        <f t="shared" si="230"/>
        <v>successful</v>
      </c>
      <c r="G2981" s="4" t="s">
        <v>8219</v>
      </c>
      <c r="H2981" s="4" t="s">
        <v>8224</v>
      </c>
      <c r="I2981" s="4" t="s">
        <v>8246</v>
      </c>
      <c r="J2981" s="4">
        <v>1420524000</v>
      </c>
      <c r="K2981" s="13">
        <f t="shared" si="231"/>
        <v>42010.083333333336</v>
      </c>
      <c r="L2981" s="4">
        <v>1419104823</v>
      </c>
      <c r="M2981" s="13">
        <f t="shared" si="232"/>
        <v>41993.657673611109</v>
      </c>
      <c r="N2981" s="4" t="b">
        <v>0</v>
      </c>
      <c r="O2981" s="4">
        <v>46</v>
      </c>
      <c r="P2981" s="4" t="b">
        <v>1</v>
      </c>
      <c r="Q2981" s="4" t="s">
        <v>8271</v>
      </c>
      <c r="R2981" s="17">
        <f>E2981/D2981*100</f>
        <v>101.4</v>
      </c>
      <c r="S2981">
        <f>AVERAGEIF(O:O,O2981,E:E)</f>
        <v>4256.6611999999996</v>
      </c>
      <c r="T2981" t="str">
        <f t="shared" si="233"/>
        <v>theater</v>
      </c>
      <c r="U2981" t="str">
        <f t="shared" si="234"/>
        <v>plays</v>
      </c>
    </row>
    <row r="2982" spans="1:21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tr">
        <f t="shared" si="230"/>
        <v>successful</v>
      </c>
      <c r="G2982" s="4" t="s">
        <v>8219</v>
      </c>
      <c r="H2982" s="4" t="s">
        <v>8224</v>
      </c>
      <c r="I2982" s="4" t="s">
        <v>8246</v>
      </c>
      <c r="J2982" s="4">
        <v>1440381600</v>
      </c>
      <c r="K2982" s="13">
        <f t="shared" si="231"/>
        <v>42239.916666666664</v>
      </c>
      <c r="L2982" s="4">
        <v>1438639130</v>
      </c>
      <c r="M2982" s="13">
        <f t="shared" si="232"/>
        <v>42219.749189814822</v>
      </c>
      <c r="N2982" s="4" t="b">
        <v>0</v>
      </c>
      <c r="O2982" s="4">
        <v>24</v>
      </c>
      <c r="P2982" s="4" t="b">
        <v>1</v>
      </c>
      <c r="Q2982" s="4" t="s">
        <v>8271</v>
      </c>
      <c r="R2982" s="17">
        <f>E2982/D2982*100</f>
        <v>109.16666666666666</v>
      </c>
      <c r="S2982">
        <f>AVERAGEIF(O:O,O2982,E:E)</f>
        <v>1764.2944117647057</v>
      </c>
      <c r="T2982" t="str">
        <f t="shared" si="233"/>
        <v>theater</v>
      </c>
      <c r="U2982" t="str">
        <f t="shared" si="234"/>
        <v>plays</v>
      </c>
    </row>
    <row r="2983" spans="1:21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tr">
        <f t="shared" si="230"/>
        <v>successful</v>
      </c>
      <c r="G2983" s="4" t="s">
        <v>8219</v>
      </c>
      <c r="H2983" s="4" t="s">
        <v>8241</v>
      </c>
      <c r="I2983" s="4" t="s">
        <v>8249</v>
      </c>
      <c r="J2983" s="4">
        <v>1443014756</v>
      </c>
      <c r="K2983" s="13">
        <f t="shared" si="231"/>
        <v>42270.393009259256</v>
      </c>
      <c r="L2983" s="4">
        <v>1439126756</v>
      </c>
      <c r="M2983" s="13">
        <f t="shared" si="232"/>
        <v>42225.393009259256</v>
      </c>
      <c r="N2983" s="4" t="b">
        <v>1</v>
      </c>
      <c r="O2983" s="4">
        <v>97</v>
      </c>
      <c r="P2983" s="4" t="b">
        <v>1</v>
      </c>
      <c r="Q2983" s="4" t="s">
        <v>8303</v>
      </c>
      <c r="R2983" s="17">
        <f>E2983/D2983*100</f>
        <v>128.92500000000001</v>
      </c>
      <c r="S2983">
        <f>AVERAGEIF(O:O,O2983,E:E)</f>
        <v>9855.2185714285715</v>
      </c>
      <c r="T2983" t="str">
        <f t="shared" si="233"/>
        <v>theater</v>
      </c>
      <c r="U2983" t="str">
        <f t="shared" si="234"/>
        <v>spaces</v>
      </c>
    </row>
    <row r="2984" spans="1:21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tr">
        <f t="shared" si="230"/>
        <v>successful</v>
      </c>
      <c r="G2984" s="4" t="s">
        <v>8219</v>
      </c>
      <c r="H2984" s="4" t="s">
        <v>8225</v>
      </c>
      <c r="I2984" s="4" t="s">
        <v>8247</v>
      </c>
      <c r="J2984" s="4">
        <v>1455208143</v>
      </c>
      <c r="K2984" s="13">
        <f t="shared" si="231"/>
        <v>42411.520173611112</v>
      </c>
      <c r="L2984" s="4">
        <v>1452616143</v>
      </c>
      <c r="M2984" s="13">
        <f t="shared" si="232"/>
        <v>42381.520173611112</v>
      </c>
      <c r="N2984" s="4" t="b">
        <v>1</v>
      </c>
      <c r="O2984" s="4">
        <v>59</v>
      </c>
      <c r="P2984" s="4" t="b">
        <v>1</v>
      </c>
      <c r="Q2984" s="4" t="s">
        <v>8303</v>
      </c>
      <c r="R2984" s="17">
        <f>E2984/D2984*100</f>
        <v>102.06</v>
      </c>
      <c r="S2984">
        <f>AVERAGEIF(O:O,O2984,E:E)</f>
        <v>5506.1350000000002</v>
      </c>
      <c r="T2984" t="str">
        <f t="shared" si="233"/>
        <v>theater</v>
      </c>
      <c r="U2984" t="str">
        <f t="shared" si="234"/>
        <v>spaces</v>
      </c>
    </row>
    <row r="2985" spans="1:21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tr">
        <f t="shared" si="230"/>
        <v>successful</v>
      </c>
      <c r="G2985" s="4" t="s">
        <v>8219</v>
      </c>
      <c r="H2985" s="4" t="s">
        <v>8224</v>
      </c>
      <c r="I2985" s="4" t="s">
        <v>8246</v>
      </c>
      <c r="J2985" s="4">
        <v>1415722236</v>
      </c>
      <c r="K2985" s="13">
        <f t="shared" si="231"/>
        <v>41954.507361111115</v>
      </c>
      <c r="L2985" s="4">
        <v>1410534636</v>
      </c>
      <c r="M2985" s="13">
        <f t="shared" si="232"/>
        <v>41894.46569444445</v>
      </c>
      <c r="N2985" s="4" t="b">
        <v>1</v>
      </c>
      <c r="O2985" s="4">
        <v>1095</v>
      </c>
      <c r="P2985" s="4" t="b">
        <v>1</v>
      </c>
      <c r="Q2985" s="4" t="s">
        <v>8303</v>
      </c>
      <c r="R2985" s="17">
        <f>E2985/D2985*100</f>
        <v>146.53957758620692</v>
      </c>
      <c r="S2985">
        <f>AVERAGEIF(O:O,O2985,E:E)</f>
        <v>169985.91</v>
      </c>
      <c r="T2985" t="str">
        <f t="shared" si="233"/>
        <v>theater</v>
      </c>
      <c r="U2985" t="str">
        <f t="shared" si="234"/>
        <v>spaces</v>
      </c>
    </row>
    <row r="2986" spans="1:21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tr">
        <f t="shared" si="230"/>
        <v>successful</v>
      </c>
      <c r="G2986" s="4" t="s">
        <v>8219</v>
      </c>
      <c r="H2986" s="4" t="s">
        <v>8224</v>
      </c>
      <c r="I2986" s="4" t="s">
        <v>8246</v>
      </c>
      <c r="J2986" s="4">
        <v>1472020881</v>
      </c>
      <c r="K2986" s="13">
        <f t="shared" si="231"/>
        <v>42606.11204861111</v>
      </c>
      <c r="L2986" s="4">
        <v>1469428881</v>
      </c>
      <c r="M2986" s="13">
        <f t="shared" si="232"/>
        <v>42576.11204861111</v>
      </c>
      <c r="N2986" s="4" t="b">
        <v>1</v>
      </c>
      <c r="O2986" s="4">
        <v>218</v>
      </c>
      <c r="P2986" s="4" t="b">
        <v>1</v>
      </c>
      <c r="Q2986" s="4" t="s">
        <v>8303</v>
      </c>
      <c r="R2986" s="17">
        <f>E2986/D2986*100</f>
        <v>100.352</v>
      </c>
      <c r="S2986">
        <f>AVERAGEIF(O:O,O2986,E:E)</f>
        <v>16598.5</v>
      </c>
      <c r="T2986" t="str">
        <f t="shared" si="233"/>
        <v>theater</v>
      </c>
      <c r="U2986" t="str">
        <f t="shared" si="234"/>
        <v>spaces</v>
      </c>
    </row>
    <row r="2987" spans="1:21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tr">
        <f t="shared" si="230"/>
        <v>successful</v>
      </c>
      <c r="G2987" s="4" t="s">
        <v>8219</v>
      </c>
      <c r="H2987" s="4" t="s">
        <v>8228</v>
      </c>
      <c r="I2987" s="4" t="s">
        <v>8250</v>
      </c>
      <c r="J2987" s="4">
        <v>1477886400</v>
      </c>
      <c r="K2987" s="13">
        <f t="shared" si="231"/>
        <v>42674.000000000007</v>
      </c>
      <c r="L2987" s="4">
        <v>1476228128</v>
      </c>
      <c r="M2987" s="13">
        <f t="shared" si="232"/>
        <v>42654.807037037033</v>
      </c>
      <c r="N2987" s="4" t="b">
        <v>0</v>
      </c>
      <c r="O2987" s="4">
        <v>111</v>
      </c>
      <c r="P2987" s="4" t="b">
        <v>1</v>
      </c>
      <c r="Q2987" s="4" t="s">
        <v>8303</v>
      </c>
      <c r="R2987" s="17">
        <f>E2987/D2987*100</f>
        <v>121.64999999999999</v>
      </c>
      <c r="S2987">
        <f>AVERAGEIF(O:O,O2987,E:E)</f>
        <v>8121.8957142857153</v>
      </c>
      <c r="T2987" t="str">
        <f t="shared" si="233"/>
        <v>theater</v>
      </c>
      <c r="U2987" t="str">
        <f t="shared" si="234"/>
        <v>spaces</v>
      </c>
    </row>
    <row r="2988" spans="1:21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tr">
        <f t="shared" si="230"/>
        <v>successful</v>
      </c>
      <c r="G2988" s="4" t="s">
        <v>8219</v>
      </c>
      <c r="H2988" s="4" t="s">
        <v>8225</v>
      </c>
      <c r="I2988" s="4" t="s">
        <v>8247</v>
      </c>
      <c r="J2988" s="4">
        <v>1462100406</v>
      </c>
      <c r="K2988" s="13">
        <f t="shared" si="231"/>
        <v>42491.29173611111</v>
      </c>
      <c r="L2988" s="4">
        <v>1456920006</v>
      </c>
      <c r="M2988" s="13">
        <f t="shared" si="232"/>
        <v>42431.333402777782</v>
      </c>
      <c r="N2988" s="4" t="b">
        <v>0</v>
      </c>
      <c r="O2988" s="4">
        <v>56</v>
      </c>
      <c r="P2988" s="4" t="b">
        <v>1</v>
      </c>
      <c r="Q2988" s="4" t="s">
        <v>8303</v>
      </c>
      <c r="R2988" s="17">
        <f>E2988/D2988*100</f>
        <v>105.5</v>
      </c>
      <c r="S2988">
        <f>AVERAGEIF(O:O,O2988,E:E)</f>
        <v>4556.6774999999998</v>
      </c>
      <c r="T2988" t="str">
        <f t="shared" si="233"/>
        <v>theater</v>
      </c>
      <c r="U2988" t="str">
        <f t="shared" si="234"/>
        <v>spaces</v>
      </c>
    </row>
    <row r="2989" spans="1:21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tr">
        <f t="shared" si="230"/>
        <v>successful</v>
      </c>
      <c r="G2989" s="4" t="s">
        <v>8219</v>
      </c>
      <c r="H2989" s="4" t="s">
        <v>8224</v>
      </c>
      <c r="I2989" s="4" t="s">
        <v>8246</v>
      </c>
      <c r="J2989" s="4">
        <v>1476316800</v>
      </c>
      <c r="K2989" s="13">
        <f t="shared" si="231"/>
        <v>42655.833333333336</v>
      </c>
      <c r="L2989" s="4">
        <v>1473837751</v>
      </c>
      <c r="M2989" s="13">
        <f t="shared" si="232"/>
        <v>42627.140636574077</v>
      </c>
      <c r="N2989" s="4" t="b">
        <v>0</v>
      </c>
      <c r="O2989" s="4">
        <v>265</v>
      </c>
      <c r="P2989" s="4" t="b">
        <v>1</v>
      </c>
      <c r="Q2989" s="4" t="s">
        <v>8303</v>
      </c>
      <c r="R2989" s="17">
        <f>E2989/D2989*100</f>
        <v>110.4008</v>
      </c>
      <c r="S2989">
        <f>AVERAGEIF(O:O,O2989,E:E)</f>
        <v>27019.1</v>
      </c>
      <c r="T2989" t="str">
        <f t="shared" si="233"/>
        <v>theater</v>
      </c>
      <c r="U2989" t="str">
        <f t="shared" si="234"/>
        <v>spaces</v>
      </c>
    </row>
    <row r="2990" spans="1:21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tr">
        <f t="shared" si="230"/>
        <v>successful</v>
      </c>
      <c r="G2990" s="4" t="s">
        <v>8219</v>
      </c>
      <c r="H2990" s="4" t="s">
        <v>8225</v>
      </c>
      <c r="I2990" s="4" t="s">
        <v>8247</v>
      </c>
      <c r="J2990" s="4">
        <v>1466412081</v>
      </c>
      <c r="K2990" s="13">
        <f t="shared" si="231"/>
        <v>42541.195381944453</v>
      </c>
      <c r="L2990" s="4">
        <v>1463820081</v>
      </c>
      <c r="M2990" s="13">
        <f t="shared" si="232"/>
        <v>42511.195381944453</v>
      </c>
      <c r="N2990" s="4" t="b">
        <v>0</v>
      </c>
      <c r="O2990" s="4">
        <v>28</v>
      </c>
      <c r="P2990" s="4" t="b">
        <v>1</v>
      </c>
      <c r="Q2990" s="4" t="s">
        <v>8303</v>
      </c>
      <c r="R2990" s="17">
        <f>E2990/D2990*100</f>
        <v>100</v>
      </c>
      <c r="S2990">
        <f>AVERAGEIF(O:O,O2990,E:E)</f>
        <v>3472.1178947368426</v>
      </c>
      <c r="T2990" t="str">
        <f t="shared" si="233"/>
        <v>theater</v>
      </c>
      <c r="U2990" t="str">
        <f t="shared" si="234"/>
        <v>spaces</v>
      </c>
    </row>
    <row r="2991" spans="1:21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tr">
        <f t="shared" si="230"/>
        <v>successful</v>
      </c>
      <c r="G2991" s="4" t="s">
        <v>8219</v>
      </c>
      <c r="H2991" s="4" t="s">
        <v>8224</v>
      </c>
      <c r="I2991" s="4" t="s">
        <v>8246</v>
      </c>
      <c r="J2991" s="4">
        <v>1450673940</v>
      </c>
      <c r="K2991" s="13">
        <f t="shared" si="231"/>
        <v>42359.040972222225</v>
      </c>
      <c r="L2991" s="4">
        <v>1448756962</v>
      </c>
      <c r="M2991" s="13">
        <f t="shared" si="232"/>
        <v>42336.853726851856</v>
      </c>
      <c r="N2991" s="4" t="b">
        <v>0</v>
      </c>
      <c r="O2991" s="4">
        <v>364</v>
      </c>
      <c r="P2991" s="4" t="b">
        <v>1</v>
      </c>
      <c r="Q2991" s="4" t="s">
        <v>8303</v>
      </c>
      <c r="R2991" s="17">
        <f>E2991/D2991*100</f>
        <v>176.535</v>
      </c>
      <c r="S2991">
        <f>AVERAGEIF(O:O,O2991,E:E)</f>
        <v>35307</v>
      </c>
      <c r="T2991" t="str">
        <f t="shared" si="233"/>
        <v>theater</v>
      </c>
      <c r="U2991" t="str">
        <f t="shared" si="234"/>
        <v>spaces</v>
      </c>
    </row>
    <row r="2992" spans="1:21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tr">
        <f t="shared" si="230"/>
        <v>successful</v>
      </c>
      <c r="G2992" s="4" t="s">
        <v>8219</v>
      </c>
      <c r="H2992" s="4" t="s">
        <v>8224</v>
      </c>
      <c r="I2992" s="4" t="s">
        <v>8246</v>
      </c>
      <c r="J2992" s="4">
        <v>1452174420</v>
      </c>
      <c r="K2992" s="13">
        <f t="shared" si="231"/>
        <v>42376.407638888886</v>
      </c>
      <c r="L2992" s="4">
        <v>1449150420</v>
      </c>
      <c r="M2992" s="13">
        <f t="shared" si="232"/>
        <v>42341.407638888886</v>
      </c>
      <c r="N2992" s="4" t="b">
        <v>0</v>
      </c>
      <c r="O2992" s="4">
        <v>27</v>
      </c>
      <c r="P2992" s="4" t="b">
        <v>1</v>
      </c>
      <c r="Q2992" s="4" t="s">
        <v>8303</v>
      </c>
      <c r="R2992" s="17">
        <f>E2992/D2992*100</f>
        <v>100</v>
      </c>
      <c r="S2992">
        <f>AVERAGEIF(O:O,O2992,E:E)</f>
        <v>3204.2722222222224</v>
      </c>
      <c r="T2992" t="str">
        <f t="shared" si="233"/>
        <v>theater</v>
      </c>
      <c r="U2992" t="str">
        <f t="shared" si="234"/>
        <v>spaces</v>
      </c>
    </row>
    <row r="2993" spans="1:21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tr">
        <f t="shared" si="230"/>
        <v>successful</v>
      </c>
      <c r="G2993" s="4" t="s">
        <v>8219</v>
      </c>
      <c r="H2993" s="4" t="s">
        <v>8224</v>
      </c>
      <c r="I2993" s="4" t="s">
        <v>8246</v>
      </c>
      <c r="J2993" s="4">
        <v>1485547530</v>
      </c>
      <c r="K2993" s="13">
        <f t="shared" si="231"/>
        <v>42762.670486111114</v>
      </c>
      <c r="L2993" s="4">
        <v>1483646730</v>
      </c>
      <c r="M2993" s="13">
        <f t="shared" si="232"/>
        <v>42740.670486111114</v>
      </c>
      <c r="N2993" s="4" t="b">
        <v>0</v>
      </c>
      <c r="O2993" s="4">
        <v>93</v>
      </c>
      <c r="P2993" s="4" t="b">
        <v>1</v>
      </c>
      <c r="Q2993" s="4" t="s">
        <v>8303</v>
      </c>
      <c r="R2993" s="17">
        <f>E2993/D2993*100</f>
        <v>103.29411764705883</v>
      </c>
      <c r="S2993">
        <f>AVERAGEIF(O:O,O2993,E:E)</f>
        <v>6843.5957142857142</v>
      </c>
      <c r="T2993" t="str">
        <f t="shared" si="233"/>
        <v>theater</v>
      </c>
      <c r="U2993" t="str">
        <f t="shared" si="234"/>
        <v>spaces</v>
      </c>
    </row>
    <row r="2994" spans="1:21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tr">
        <f t="shared" si="230"/>
        <v>successful</v>
      </c>
      <c r="G2994" s="4" t="s">
        <v>8219</v>
      </c>
      <c r="H2994" s="4" t="s">
        <v>8224</v>
      </c>
      <c r="I2994" s="4" t="s">
        <v>8246</v>
      </c>
      <c r="J2994" s="4">
        <v>1476037510</v>
      </c>
      <c r="K2994" s="13">
        <f t="shared" si="231"/>
        <v>42652.600810185184</v>
      </c>
      <c r="L2994" s="4">
        <v>1473445510</v>
      </c>
      <c r="M2994" s="13">
        <f t="shared" si="232"/>
        <v>42622.600810185184</v>
      </c>
      <c r="N2994" s="4" t="b">
        <v>0</v>
      </c>
      <c r="O2994" s="4">
        <v>64</v>
      </c>
      <c r="P2994" s="4" t="b">
        <v>1</v>
      </c>
      <c r="Q2994" s="4" t="s">
        <v>8303</v>
      </c>
      <c r="R2994" s="17">
        <f>E2994/D2994*100</f>
        <v>104.5</v>
      </c>
      <c r="S2994">
        <f>AVERAGEIF(O:O,O2994,E:E)</f>
        <v>3333.5607692307685</v>
      </c>
      <c r="T2994" t="str">
        <f t="shared" si="233"/>
        <v>theater</v>
      </c>
      <c r="U2994" t="str">
        <f t="shared" si="234"/>
        <v>spaces</v>
      </c>
    </row>
    <row r="2995" spans="1:21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tr">
        <f t="shared" si="230"/>
        <v>successful</v>
      </c>
      <c r="G2995" s="4" t="s">
        <v>8219</v>
      </c>
      <c r="H2995" s="4" t="s">
        <v>8224</v>
      </c>
      <c r="I2995" s="4" t="s">
        <v>8246</v>
      </c>
      <c r="J2995" s="4">
        <v>1455998867</v>
      </c>
      <c r="K2995" s="13">
        <f t="shared" si="231"/>
        <v>42420.672071759262</v>
      </c>
      <c r="L2995" s="4">
        <v>1453406867</v>
      </c>
      <c r="M2995" s="13">
        <f t="shared" si="232"/>
        <v>42390.672071759262</v>
      </c>
      <c r="N2995" s="4" t="b">
        <v>0</v>
      </c>
      <c r="O2995" s="4">
        <v>22</v>
      </c>
      <c r="P2995" s="4" t="b">
        <v>1</v>
      </c>
      <c r="Q2995" s="4" t="s">
        <v>8303</v>
      </c>
      <c r="R2995" s="17">
        <f>E2995/D2995*100</f>
        <v>100.29999999999998</v>
      </c>
      <c r="S2995">
        <f>AVERAGEIF(O:O,O2995,E:E)</f>
        <v>1547.9137931034484</v>
      </c>
      <c r="T2995" t="str">
        <f t="shared" si="233"/>
        <v>theater</v>
      </c>
      <c r="U2995" t="str">
        <f t="shared" si="234"/>
        <v>spaces</v>
      </c>
    </row>
    <row r="2996" spans="1:21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tr">
        <f t="shared" si="230"/>
        <v>successful</v>
      </c>
      <c r="G2996" s="4" t="s">
        <v>8219</v>
      </c>
      <c r="H2996" s="4" t="s">
        <v>8225</v>
      </c>
      <c r="I2996" s="4" t="s">
        <v>8247</v>
      </c>
      <c r="J2996" s="4">
        <v>1412335772</v>
      </c>
      <c r="K2996" s="13">
        <f t="shared" si="231"/>
        <v>41915.31217592593</v>
      </c>
      <c r="L2996" s="4">
        <v>1409743772</v>
      </c>
      <c r="M2996" s="13">
        <f t="shared" si="232"/>
        <v>41885.31217592593</v>
      </c>
      <c r="N2996" s="4" t="b">
        <v>0</v>
      </c>
      <c r="O2996" s="4">
        <v>59</v>
      </c>
      <c r="P2996" s="4" t="b">
        <v>1</v>
      </c>
      <c r="Q2996" s="4" t="s">
        <v>8303</v>
      </c>
      <c r="R2996" s="17">
        <f>E2996/D2996*100</f>
        <v>457.74666666666673</v>
      </c>
      <c r="S2996">
        <f>AVERAGEIF(O:O,O2996,E:E)</f>
        <v>5506.1350000000002</v>
      </c>
      <c r="T2996" t="str">
        <f t="shared" si="233"/>
        <v>theater</v>
      </c>
      <c r="U2996" t="str">
        <f t="shared" si="234"/>
        <v>spaces</v>
      </c>
    </row>
    <row r="2997" spans="1:21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tr">
        <f t="shared" si="230"/>
        <v>successful</v>
      </c>
      <c r="G2997" s="4" t="s">
        <v>8219</v>
      </c>
      <c r="H2997" s="4" t="s">
        <v>8224</v>
      </c>
      <c r="I2997" s="4" t="s">
        <v>8246</v>
      </c>
      <c r="J2997" s="4">
        <v>1484841471</v>
      </c>
      <c r="K2997" s="13">
        <f t="shared" si="231"/>
        <v>42754.498506944445</v>
      </c>
      <c r="L2997" s="4">
        <v>1482249471</v>
      </c>
      <c r="M2997" s="13">
        <f t="shared" si="232"/>
        <v>42724.498506944445</v>
      </c>
      <c r="N2997" s="4" t="b">
        <v>0</v>
      </c>
      <c r="O2997" s="4">
        <v>249</v>
      </c>
      <c r="P2997" s="4" t="b">
        <v>1</v>
      </c>
      <c r="Q2997" s="4" t="s">
        <v>8303</v>
      </c>
      <c r="R2997" s="17">
        <f>E2997/D2997*100</f>
        <v>104.96000000000001</v>
      </c>
      <c r="S2997">
        <f>AVERAGEIF(O:O,O2997,E:E)</f>
        <v>20124.5</v>
      </c>
      <c r="T2997" t="str">
        <f t="shared" si="233"/>
        <v>theater</v>
      </c>
      <c r="U2997" t="str">
        <f t="shared" si="234"/>
        <v>spaces</v>
      </c>
    </row>
    <row r="2998" spans="1:21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tr">
        <f t="shared" si="230"/>
        <v>successful</v>
      </c>
      <c r="G2998" s="4" t="s">
        <v>8219</v>
      </c>
      <c r="H2998" s="4" t="s">
        <v>8224</v>
      </c>
      <c r="I2998" s="4" t="s">
        <v>8246</v>
      </c>
      <c r="J2998" s="4">
        <v>1432677240</v>
      </c>
      <c r="K2998" s="13">
        <f t="shared" si="231"/>
        <v>42150.745833333342</v>
      </c>
      <c r="L2998" s="4">
        <v>1427493240</v>
      </c>
      <c r="M2998" s="13">
        <f t="shared" si="232"/>
        <v>42090.745833333342</v>
      </c>
      <c r="N2998" s="4" t="b">
        <v>0</v>
      </c>
      <c r="O2998" s="4">
        <v>392</v>
      </c>
      <c r="P2998" s="4" t="b">
        <v>1</v>
      </c>
      <c r="Q2998" s="4" t="s">
        <v>8303</v>
      </c>
      <c r="R2998" s="17">
        <f>E2998/D2998*100</f>
        <v>171.94285714285715</v>
      </c>
      <c r="S2998">
        <f>AVERAGEIF(O:O,O2998,E:E)</f>
        <v>37463</v>
      </c>
      <c r="T2998" t="str">
        <f t="shared" si="233"/>
        <v>theater</v>
      </c>
      <c r="U2998" t="str">
        <f t="shared" si="234"/>
        <v>spaces</v>
      </c>
    </row>
    <row r="2999" spans="1:21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tr">
        <f t="shared" si="230"/>
        <v>successful</v>
      </c>
      <c r="G2999" s="4" t="s">
        <v>8219</v>
      </c>
      <c r="H2999" s="4" t="s">
        <v>8224</v>
      </c>
      <c r="I2999" s="4" t="s">
        <v>8246</v>
      </c>
      <c r="J2999" s="4">
        <v>1488171540</v>
      </c>
      <c r="K2999" s="13">
        <f t="shared" si="231"/>
        <v>42793.040972222225</v>
      </c>
      <c r="L2999" s="4">
        <v>1486661793</v>
      </c>
      <c r="M2999" s="13">
        <f t="shared" si="232"/>
        <v>42775.567048611112</v>
      </c>
      <c r="N2999" s="4" t="b">
        <v>0</v>
      </c>
      <c r="O2999" s="4">
        <v>115</v>
      </c>
      <c r="P2999" s="4" t="b">
        <v>1</v>
      </c>
      <c r="Q2999" s="4" t="s">
        <v>8303</v>
      </c>
      <c r="R2999" s="17">
        <f>E2999/D2999*100</f>
        <v>103.73000000000002</v>
      </c>
      <c r="S2999">
        <f>AVERAGEIF(O:O,O2999,E:E)</f>
        <v>9626.2959999999985</v>
      </c>
      <c r="T2999" t="str">
        <f t="shared" si="233"/>
        <v>theater</v>
      </c>
      <c r="U2999" t="str">
        <f t="shared" si="234"/>
        <v>spaces</v>
      </c>
    </row>
    <row r="3000" spans="1:21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tr">
        <f t="shared" si="230"/>
        <v>successful</v>
      </c>
      <c r="G3000" s="4" t="s">
        <v>8219</v>
      </c>
      <c r="H3000" s="4" t="s">
        <v>8224</v>
      </c>
      <c r="I3000" s="4" t="s">
        <v>8246</v>
      </c>
      <c r="J3000" s="4">
        <v>1402892700</v>
      </c>
      <c r="K3000" s="13">
        <f t="shared" si="231"/>
        <v>41806.017361111117</v>
      </c>
      <c r="L3000" s="4">
        <v>1400474329</v>
      </c>
      <c r="M3000" s="13">
        <f t="shared" si="232"/>
        <v>41778.026956018519</v>
      </c>
      <c r="N3000" s="4" t="b">
        <v>0</v>
      </c>
      <c r="O3000" s="4">
        <v>433</v>
      </c>
      <c r="P3000" s="4" t="b">
        <v>1</v>
      </c>
      <c r="Q3000" s="4" t="s">
        <v>8303</v>
      </c>
      <c r="R3000" s="17">
        <f>E3000/D3000*100</f>
        <v>103.029</v>
      </c>
      <c r="S3000">
        <f>AVERAGEIF(O:O,O3000,E:E)</f>
        <v>51514.5</v>
      </c>
      <c r="T3000" t="str">
        <f t="shared" si="233"/>
        <v>theater</v>
      </c>
      <c r="U3000" t="str">
        <f t="shared" si="234"/>
        <v>spaces</v>
      </c>
    </row>
    <row r="3001" spans="1:21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tr">
        <f t="shared" si="230"/>
        <v>successful</v>
      </c>
      <c r="G3001" s="4" t="s">
        <v>8219</v>
      </c>
      <c r="H3001" s="4" t="s">
        <v>8224</v>
      </c>
      <c r="I3001" s="4" t="s">
        <v>8246</v>
      </c>
      <c r="J3001" s="4">
        <v>1488333600</v>
      </c>
      <c r="K3001" s="13">
        <f t="shared" si="231"/>
        <v>42794.916666666664</v>
      </c>
      <c r="L3001" s="4">
        <v>1487094360</v>
      </c>
      <c r="M3001" s="13">
        <f t="shared" si="232"/>
        <v>42780.573611111111</v>
      </c>
      <c r="N3001" s="4" t="b">
        <v>0</v>
      </c>
      <c r="O3001" s="4">
        <v>20</v>
      </c>
      <c r="P3001" s="4" t="b">
        <v>1</v>
      </c>
      <c r="Q3001" s="4" t="s">
        <v>8303</v>
      </c>
      <c r="R3001" s="17">
        <f>E3001/D3001*100</f>
        <v>118.88888888888889</v>
      </c>
      <c r="S3001">
        <f>AVERAGEIF(O:O,O3001,E:E)</f>
        <v>1494.1595454545457</v>
      </c>
      <c r="T3001" t="str">
        <f t="shared" si="233"/>
        <v>theater</v>
      </c>
      <c r="U3001" t="str">
        <f t="shared" si="234"/>
        <v>spaces</v>
      </c>
    </row>
    <row r="3002" spans="1:21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tr">
        <f t="shared" si="230"/>
        <v>successful</v>
      </c>
      <c r="G3002" s="4" t="s">
        <v>8219</v>
      </c>
      <c r="H3002" s="4" t="s">
        <v>8224</v>
      </c>
      <c r="I3002" s="4" t="s">
        <v>8246</v>
      </c>
      <c r="J3002" s="4">
        <v>1485885600</v>
      </c>
      <c r="K3002" s="13">
        <f t="shared" si="231"/>
        <v>42766.583333333336</v>
      </c>
      <c r="L3002" s="4">
        <v>1484682670</v>
      </c>
      <c r="M3002" s="13">
        <f t="shared" si="232"/>
        <v>42752.660532407412</v>
      </c>
      <c r="N3002" s="4" t="b">
        <v>0</v>
      </c>
      <c r="O3002" s="4">
        <v>8</v>
      </c>
      <c r="P3002" s="4" t="b">
        <v>1</v>
      </c>
      <c r="Q3002" s="4" t="s">
        <v>8303</v>
      </c>
      <c r="R3002" s="17">
        <f>E3002/D3002*100</f>
        <v>100</v>
      </c>
      <c r="S3002">
        <f>AVERAGEIF(O:O,O3002,E:E)</f>
        <v>570.671875</v>
      </c>
      <c r="T3002" t="str">
        <f t="shared" si="233"/>
        <v>theater</v>
      </c>
      <c r="U3002" t="str">
        <f t="shared" si="234"/>
        <v>spaces</v>
      </c>
    </row>
    <row r="3003" spans="1:21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tr">
        <f t="shared" si="230"/>
        <v>successful</v>
      </c>
      <c r="G3003" s="4" t="s">
        <v>8219</v>
      </c>
      <c r="H3003" s="4" t="s">
        <v>8224</v>
      </c>
      <c r="I3003" s="4" t="s">
        <v>8246</v>
      </c>
      <c r="J3003" s="4">
        <v>1468445382</v>
      </c>
      <c r="K3003" s="13">
        <f t="shared" si="231"/>
        <v>42564.72895833334</v>
      </c>
      <c r="L3003" s="4">
        <v>1465853382</v>
      </c>
      <c r="M3003" s="13">
        <f t="shared" si="232"/>
        <v>42534.72895833334</v>
      </c>
      <c r="N3003" s="4" t="b">
        <v>0</v>
      </c>
      <c r="O3003" s="4">
        <v>175</v>
      </c>
      <c r="P3003" s="4" t="b">
        <v>1</v>
      </c>
      <c r="Q3003" s="4" t="s">
        <v>8303</v>
      </c>
      <c r="R3003" s="17">
        <f>E3003/D3003*100</f>
        <v>318.69988910451895</v>
      </c>
      <c r="S3003">
        <f>AVERAGEIF(O:O,O3003,E:E)</f>
        <v>19334.254999999997</v>
      </c>
      <c r="T3003" t="str">
        <f t="shared" si="233"/>
        <v>theater</v>
      </c>
      <c r="U3003" t="str">
        <f t="shared" si="234"/>
        <v>spaces</v>
      </c>
    </row>
    <row r="3004" spans="1:21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tr">
        <f t="shared" si="230"/>
        <v>successful</v>
      </c>
      <c r="G3004" s="4" t="s">
        <v>8219</v>
      </c>
      <c r="H3004" s="4" t="s">
        <v>8224</v>
      </c>
      <c r="I3004" s="4" t="s">
        <v>8246</v>
      </c>
      <c r="J3004" s="4">
        <v>1356552252</v>
      </c>
      <c r="K3004" s="13">
        <f t="shared" si="231"/>
        <v>41269.669583333336</v>
      </c>
      <c r="L3004" s="4">
        <v>1353960252</v>
      </c>
      <c r="M3004" s="13">
        <f t="shared" si="232"/>
        <v>41239.669583333336</v>
      </c>
      <c r="N3004" s="4" t="b">
        <v>0</v>
      </c>
      <c r="O3004" s="4">
        <v>104</v>
      </c>
      <c r="P3004" s="4" t="b">
        <v>1</v>
      </c>
      <c r="Q3004" s="4" t="s">
        <v>8303</v>
      </c>
      <c r="R3004" s="17">
        <f>E3004/D3004*100</f>
        <v>108.50614285714286</v>
      </c>
      <c r="S3004">
        <f>AVERAGEIF(O:O,O3004,E:E)</f>
        <v>11106.835333333333</v>
      </c>
      <c r="T3004" t="str">
        <f t="shared" si="233"/>
        <v>theater</v>
      </c>
      <c r="U3004" t="str">
        <f t="shared" si="234"/>
        <v>spaces</v>
      </c>
    </row>
    <row r="3005" spans="1:21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tr">
        <f t="shared" si="230"/>
        <v>successful</v>
      </c>
      <c r="G3005" s="4" t="s">
        <v>8219</v>
      </c>
      <c r="H3005" s="4" t="s">
        <v>8224</v>
      </c>
      <c r="I3005" s="4" t="s">
        <v>8246</v>
      </c>
      <c r="J3005" s="4">
        <v>1456811940</v>
      </c>
      <c r="K3005" s="13">
        <f t="shared" si="231"/>
        <v>42430.082638888889</v>
      </c>
      <c r="L3005" s="4">
        <v>1454098976</v>
      </c>
      <c r="M3005" s="13">
        <f t="shared" si="232"/>
        <v>42398.682592592595</v>
      </c>
      <c r="N3005" s="4" t="b">
        <v>0</v>
      </c>
      <c r="O3005" s="4">
        <v>17</v>
      </c>
      <c r="P3005" s="4" t="b">
        <v>1</v>
      </c>
      <c r="Q3005" s="4" t="s">
        <v>8303</v>
      </c>
      <c r="R3005" s="17">
        <f>E3005/D3005*100</f>
        <v>101.16666666666667</v>
      </c>
      <c r="S3005">
        <f>AVERAGEIF(O:O,O3005,E:E)</f>
        <v>1808.7556603773585</v>
      </c>
      <c r="T3005" t="str">
        <f t="shared" si="233"/>
        <v>theater</v>
      </c>
      <c r="U3005" t="str">
        <f t="shared" si="234"/>
        <v>spaces</v>
      </c>
    </row>
    <row r="3006" spans="1:21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tr">
        <f t="shared" si="230"/>
        <v>successful</v>
      </c>
      <c r="G3006" s="4" t="s">
        <v>8219</v>
      </c>
      <c r="H3006" s="4" t="s">
        <v>8224</v>
      </c>
      <c r="I3006" s="4" t="s">
        <v>8246</v>
      </c>
      <c r="J3006" s="4">
        <v>1416089324</v>
      </c>
      <c r="K3006" s="13">
        <f t="shared" si="231"/>
        <v>41958.756064814814</v>
      </c>
      <c r="L3006" s="4">
        <v>1413493724</v>
      </c>
      <c r="M3006" s="13">
        <f t="shared" si="232"/>
        <v>41928.714398148149</v>
      </c>
      <c r="N3006" s="4" t="b">
        <v>0</v>
      </c>
      <c r="O3006" s="4">
        <v>277</v>
      </c>
      <c r="P3006" s="4" t="b">
        <v>1</v>
      </c>
      <c r="Q3006" s="4" t="s">
        <v>8303</v>
      </c>
      <c r="R3006" s="17">
        <f>E3006/D3006*100</f>
        <v>112.815</v>
      </c>
      <c r="S3006">
        <f>AVERAGEIF(O:O,O3006,E:E)</f>
        <v>45126</v>
      </c>
      <c r="T3006" t="str">
        <f t="shared" si="233"/>
        <v>theater</v>
      </c>
      <c r="U3006" t="str">
        <f t="shared" si="234"/>
        <v>spaces</v>
      </c>
    </row>
    <row r="3007" spans="1:21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tr">
        <f t="shared" si="230"/>
        <v>successful</v>
      </c>
      <c r="G3007" s="4" t="s">
        <v>8219</v>
      </c>
      <c r="H3007" s="4" t="s">
        <v>8224</v>
      </c>
      <c r="I3007" s="4" t="s">
        <v>8246</v>
      </c>
      <c r="J3007" s="4">
        <v>1412611905</v>
      </c>
      <c r="K3007" s="13">
        <f t="shared" si="231"/>
        <v>41918.508159722223</v>
      </c>
      <c r="L3007" s="4">
        <v>1410019905</v>
      </c>
      <c r="M3007" s="13">
        <f t="shared" si="232"/>
        <v>41888.508159722223</v>
      </c>
      <c r="N3007" s="4" t="b">
        <v>0</v>
      </c>
      <c r="O3007" s="4">
        <v>118</v>
      </c>
      <c r="P3007" s="4" t="b">
        <v>1</v>
      </c>
      <c r="Q3007" s="4" t="s">
        <v>8303</v>
      </c>
      <c r="R3007" s="17">
        <f>E3007/D3007*100</f>
        <v>120.49622641509434</v>
      </c>
      <c r="S3007">
        <f>AVERAGEIF(O:O,O3007,E:E)</f>
        <v>9744.0974999999999</v>
      </c>
      <c r="T3007" t="str">
        <f t="shared" si="233"/>
        <v>theater</v>
      </c>
      <c r="U3007" t="str">
        <f t="shared" si="234"/>
        <v>spaces</v>
      </c>
    </row>
    <row r="3008" spans="1:21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tr">
        <f t="shared" si="230"/>
        <v>successful</v>
      </c>
      <c r="G3008" s="4" t="s">
        <v>8219</v>
      </c>
      <c r="H3008" s="4" t="s">
        <v>8229</v>
      </c>
      <c r="I3008" s="4" t="s">
        <v>8251</v>
      </c>
      <c r="J3008" s="4">
        <v>1418580591</v>
      </c>
      <c r="K3008" s="13">
        <f t="shared" si="231"/>
        <v>41987.590173611119</v>
      </c>
      <c r="L3008" s="4">
        <v>1415988591</v>
      </c>
      <c r="M3008" s="13">
        <f t="shared" si="232"/>
        <v>41957.590173611119</v>
      </c>
      <c r="N3008" s="4" t="b">
        <v>0</v>
      </c>
      <c r="O3008" s="4">
        <v>97</v>
      </c>
      <c r="P3008" s="4" t="b">
        <v>1</v>
      </c>
      <c r="Q3008" s="4" t="s">
        <v>8303</v>
      </c>
      <c r="R3008" s="17">
        <f>E3008/D3008*100</f>
        <v>107.74999999999999</v>
      </c>
      <c r="S3008">
        <f>AVERAGEIF(O:O,O3008,E:E)</f>
        <v>9855.2185714285715</v>
      </c>
      <c r="T3008" t="str">
        <f t="shared" si="233"/>
        <v>theater</v>
      </c>
      <c r="U3008" t="str">
        <f t="shared" si="234"/>
        <v>spaces</v>
      </c>
    </row>
    <row r="3009" spans="1:21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tr">
        <f t="shared" si="230"/>
        <v>successful</v>
      </c>
      <c r="G3009" s="4" t="s">
        <v>8219</v>
      </c>
      <c r="H3009" s="4" t="s">
        <v>8224</v>
      </c>
      <c r="I3009" s="4" t="s">
        <v>8246</v>
      </c>
      <c r="J3009" s="4">
        <v>1429938683</v>
      </c>
      <c r="K3009" s="13">
        <f t="shared" si="231"/>
        <v>42119.049571759264</v>
      </c>
      <c r="L3009" s="4">
        <v>1428124283</v>
      </c>
      <c r="M3009" s="13">
        <f t="shared" si="232"/>
        <v>42098.049571759264</v>
      </c>
      <c r="N3009" s="4" t="b">
        <v>0</v>
      </c>
      <c r="O3009" s="4">
        <v>20</v>
      </c>
      <c r="P3009" s="4" t="b">
        <v>1</v>
      </c>
      <c r="Q3009" s="4" t="s">
        <v>8303</v>
      </c>
      <c r="R3009" s="17">
        <f>E3009/D3009*100</f>
        <v>180</v>
      </c>
      <c r="S3009">
        <f>AVERAGEIF(O:O,O3009,E:E)</f>
        <v>1494.1595454545457</v>
      </c>
      <c r="T3009" t="str">
        <f t="shared" si="233"/>
        <v>theater</v>
      </c>
      <c r="U3009" t="str">
        <f t="shared" si="234"/>
        <v>spaces</v>
      </c>
    </row>
    <row r="3010" spans="1:21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tr">
        <f t="shared" si="230"/>
        <v>successful</v>
      </c>
      <c r="G3010" s="4" t="s">
        <v>8219</v>
      </c>
      <c r="H3010" s="4" t="s">
        <v>8224</v>
      </c>
      <c r="I3010" s="4" t="s">
        <v>8246</v>
      </c>
      <c r="J3010" s="4">
        <v>1453352719</v>
      </c>
      <c r="K3010" s="13">
        <f t="shared" si="231"/>
        <v>42390.045358796298</v>
      </c>
      <c r="L3010" s="4">
        <v>1450760719</v>
      </c>
      <c r="M3010" s="13">
        <f t="shared" si="232"/>
        <v>42360.045358796298</v>
      </c>
      <c r="N3010" s="4" t="b">
        <v>0</v>
      </c>
      <c r="O3010" s="4">
        <v>26</v>
      </c>
      <c r="P3010" s="4" t="b">
        <v>1</v>
      </c>
      <c r="Q3010" s="4" t="s">
        <v>8303</v>
      </c>
      <c r="R3010" s="17">
        <f>E3010/D3010*100</f>
        <v>101.16666666666667</v>
      </c>
      <c r="S3010">
        <f>AVERAGEIF(O:O,O3010,E:E)</f>
        <v>2505.9714285714285</v>
      </c>
      <c r="T3010" t="str">
        <f t="shared" si="233"/>
        <v>theater</v>
      </c>
      <c r="U3010" t="str">
        <f t="shared" si="234"/>
        <v>spaces</v>
      </c>
    </row>
    <row r="3011" spans="1:21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tr">
        <f t="shared" ref="F3011:F3074" si="235">IF(E3011&gt;=D3011,"successful")</f>
        <v>successful</v>
      </c>
      <c r="G3011" s="4" t="s">
        <v>8219</v>
      </c>
      <c r="H3011" s="4" t="s">
        <v>8224</v>
      </c>
      <c r="I3011" s="4" t="s">
        <v>8246</v>
      </c>
      <c r="J3011" s="4">
        <v>1417012840</v>
      </c>
      <c r="K3011" s="13">
        <f t="shared" ref="K3011:K3074" si="236">(J3011/60)/60/24+DATE(1970,1,1)+(-4/24)</f>
        <v>41969.444907407415</v>
      </c>
      <c r="L3011" s="4">
        <v>1414417240</v>
      </c>
      <c r="M3011" s="13">
        <f t="shared" ref="M3011:M3074" si="237">(L3011/60)/60/24+DATE(1970,1,1)+(-4/24)</f>
        <v>41939.403240740743</v>
      </c>
      <c r="N3011" s="4" t="b">
        <v>0</v>
      </c>
      <c r="O3011" s="4">
        <v>128</v>
      </c>
      <c r="P3011" s="4" t="b">
        <v>1</v>
      </c>
      <c r="Q3011" s="4" t="s">
        <v>8303</v>
      </c>
      <c r="R3011" s="17">
        <f>E3011/D3011*100</f>
        <v>119.756</v>
      </c>
      <c r="S3011">
        <f>AVERAGEIF(O:O,O3011,E:E)</f>
        <v>12864.142857142857</v>
      </c>
      <c r="T3011" t="str">
        <f t="shared" ref="T3011:T3074" si="238">LEFT(Q3011,FIND("/",Q3011)-1)</f>
        <v>theater</v>
      </c>
      <c r="U3011" t="str">
        <f t="shared" ref="U3011:U3074" si="239">RIGHT(Q3011,LEN(Q3011)-FIND("/",Q3011))</f>
        <v>spaces</v>
      </c>
    </row>
    <row r="3012" spans="1:21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tr">
        <f t="shared" si="235"/>
        <v>successful</v>
      </c>
      <c r="G3012" s="4" t="s">
        <v>8219</v>
      </c>
      <c r="H3012" s="4" t="s">
        <v>8224</v>
      </c>
      <c r="I3012" s="4" t="s">
        <v>8246</v>
      </c>
      <c r="J3012" s="4">
        <v>1424548719</v>
      </c>
      <c r="K3012" s="13">
        <f t="shared" si="236"/>
        <v>42056.665729166671</v>
      </c>
      <c r="L3012" s="4">
        <v>1419364719</v>
      </c>
      <c r="M3012" s="13">
        <f t="shared" si="237"/>
        <v>41996.665729166671</v>
      </c>
      <c r="N3012" s="4" t="b">
        <v>0</v>
      </c>
      <c r="O3012" s="4">
        <v>15</v>
      </c>
      <c r="P3012" s="4" t="b">
        <v>1</v>
      </c>
      <c r="Q3012" s="4" t="s">
        <v>8303</v>
      </c>
      <c r="R3012" s="17">
        <f>E3012/D3012*100</f>
        <v>158</v>
      </c>
      <c r="S3012">
        <f>AVERAGEIF(O:O,O3012,E:E)</f>
        <v>2424.782608695652</v>
      </c>
      <c r="T3012" t="str">
        <f t="shared" si="238"/>
        <v>theater</v>
      </c>
      <c r="U3012" t="str">
        <f t="shared" si="239"/>
        <v>spaces</v>
      </c>
    </row>
    <row r="3013" spans="1:21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tr">
        <f t="shared" si="235"/>
        <v>successful</v>
      </c>
      <c r="G3013" s="4" t="s">
        <v>8219</v>
      </c>
      <c r="H3013" s="4" t="s">
        <v>8227</v>
      </c>
      <c r="I3013" s="4" t="s">
        <v>8249</v>
      </c>
      <c r="J3013" s="4">
        <v>1450911540</v>
      </c>
      <c r="K3013" s="13">
        <f t="shared" si="236"/>
        <v>42361.790972222225</v>
      </c>
      <c r="L3013" s="4">
        <v>1448536516</v>
      </c>
      <c r="M3013" s="13">
        <f t="shared" si="237"/>
        <v>42334.302268518521</v>
      </c>
      <c r="N3013" s="4" t="b">
        <v>0</v>
      </c>
      <c r="O3013" s="4">
        <v>25</v>
      </c>
      <c r="P3013" s="4" t="b">
        <v>1</v>
      </c>
      <c r="Q3013" s="4" t="s">
        <v>8303</v>
      </c>
      <c r="R3013" s="17">
        <f>E3013/D3013*100</f>
        <v>123.66666666666666</v>
      </c>
      <c r="S3013">
        <f>AVERAGEIF(O:O,O3013,E:E)</f>
        <v>1634.83275</v>
      </c>
      <c r="T3013" t="str">
        <f t="shared" si="238"/>
        <v>theater</v>
      </c>
      <c r="U3013" t="str">
        <f t="shared" si="239"/>
        <v>spaces</v>
      </c>
    </row>
    <row r="3014" spans="1:21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tr">
        <f t="shared" si="235"/>
        <v>successful</v>
      </c>
      <c r="G3014" s="4" t="s">
        <v>8219</v>
      </c>
      <c r="H3014" s="4" t="s">
        <v>8224</v>
      </c>
      <c r="I3014" s="4" t="s">
        <v>8246</v>
      </c>
      <c r="J3014" s="4">
        <v>1423587130</v>
      </c>
      <c r="K3014" s="13">
        <f t="shared" si="236"/>
        <v>42045.536226851858</v>
      </c>
      <c r="L3014" s="4">
        <v>1421772730</v>
      </c>
      <c r="M3014" s="13">
        <f t="shared" si="237"/>
        <v>42024.536226851858</v>
      </c>
      <c r="N3014" s="4" t="b">
        <v>0</v>
      </c>
      <c r="O3014" s="4">
        <v>55</v>
      </c>
      <c r="P3014" s="4" t="b">
        <v>1</v>
      </c>
      <c r="Q3014" s="4" t="s">
        <v>8303</v>
      </c>
      <c r="R3014" s="17">
        <f>E3014/D3014*100</f>
        <v>117.12499999999999</v>
      </c>
      <c r="S3014">
        <f>AVERAGEIF(O:O,O3014,E:E)</f>
        <v>4138.9825000000001</v>
      </c>
      <c r="T3014" t="str">
        <f t="shared" si="238"/>
        <v>theater</v>
      </c>
      <c r="U3014" t="str">
        <f t="shared" si="239"/>
        <v>spaces</v>
      </c>
    </row>
    <row r="3015" spans="1:21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tr">
        <f t="shared" si="235"/>
        <v>successful</v>
      </c>
      <c r="G3015" s="4" t="s">
        <v>8219</v>
      </c>
      <c r="H3015" s="4" t="s">
        <v>8224</v>
      </c>
      <c r="I3015" s="4" t="s">
        <v>8246</v>
      </c>
      <c r="J3015" s="4">
        <v>1434917049</v>
      </c>
      <c r="K3015" s="13">
        <f t="shared" si="236"/>
        <v>42176.669548611113</v>
      </c>
      <c r="L3015" s="4">
        <v>1432325049</v>
      </c>
      <c r="M3015" s="13">
        <f t="shared" si="237"/>
        <v>42146.669548611113</v>
      </c>
      <c r="N3015" s="4" t="b">
        <v>0</v>
      </c>
      <c r="O3015" s="4">
        <v>107</v>
      </c>
      <c r="P3015" s="4" t="b">
        <v>1</v>
      </c>
      <c r="Q3015" s="4" t="s">
        <v>8303</v>
      </c>
      <c r="R3015" s="17">
        <f>E3015/D3015*100</f>
        <v>156.96</v>
      </c>
      <c r="S3015">
        <f>AVERAGEIF(O:O,O3015,E:E)</f>
        <v>10065.451428571429</v>
      </c>
      <c r="T3015" t="str">
        <f t="shared" si="238"/>
        <v>theater</v>
      </c>
      <c r="U3015" t="str">
        <f t="shared" si="239"/>
        <v>spaces</v>
      </c>
    </row>
    <row r="3016" spans="1:21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tr">
        <f t="shared" si="235"/>
        <v>successful</v>
      </c>
      <c r="G3016" s="4" t="s">
        <v>8219</v>
      </c>
      <c r="H3016" s="4" t="s">
        <v>8224</v>
      </c>
      <c r="I3016" s="4" t="s">
        <v>8246</v>
      </c>
      <c r="J3016" s="4">
        <v>1415163600</v>
      </c>
      <c r="K3016" s="13">
        <f t="shared" si="236"/>
        <v>41948.041666666672</v>
      </c>
      <c r="L3016" s="4">
        <v>1412737080</v>
      </c>
      <c r="M3016" s="13">
        <f t="shared" si="237"/>
        <v>41919.95694444445</v>
      </c>
      <c r="N3016" s="4" t="b">
        <v>0</v>
      </c>
      <c r="O3016" s="4">
        <v>557</v>
      </c>
      <c r="P3016" s="4" t="b">
        <v>1</v>
      </c>
      <c r="Q3016" s="4" t="s">
        <v>8303</v>
      </c>
      <c r="R3016" s="17">
        <f>E3016/D3016*100</f>
        <v>113.104</v>
      </c>
      <c r="S3016">
        <f>AVERAGEIF(O:O,O3016,E:E)</f>
        <v>28276</v>
      </c>
      <c r="T3016" t="str">
        <f t="shared" si="238"/>
        <v>theater</v>
      </c>
      <c r="U3016" t="str">
        <f t="shared" si="239"/>
        <v>spaces</v>
      </c>
    </row>
    <row r="3017" spans="1:21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tr">
        <f t="shared" si="235"/>
        <v>successful</v>
      </c>
      <c r="G3017" s="4" t="s">
        <v>8219</v>
      </c>
      <c r="H3017" s="4" t="s">
        <v>8224</v>
      </c>
      <c r="I3017" s="4" t="s">
        <v>8246</v>
      </c>
      <c r="J3017" s="4">
        <v>1402459200</v>
      </c>
      <c r="K3017" s="13">
        <f t="shared" si="236"/>
        <v>41801</v>
      </c>
      <c r="L3017" s="4">
        <v>1401125238</v>
      </c>
      <c r="M3017" s="13">
        <f t="shared" si="237"/>
        <v>41785.560625000006</v>
      </c>
      <c r="N3017" s="4" t="b">
        <v>0</v>
      </c>
      <c r="O3017" s="4">
        <v>40</v>
      </c>
      <c r="P3017" s="4" t="b">
        <v>1</v>
      </c>
      <c r="Q3017" s="4" t="s">
        <v>8303</v>
      </c>
      <c r="R3017" s="17">
        <f>E3017/D3017*100</f>
        <v>103.17647058823529</v>
      </c>
      <c r="S3017">
        <f>AVERAGEIF(O:O,O3017,E:E)</f>
        <v>3923.4666666666667</v>
      </c>
      <c r="T3017" t="str">
        <f t="shared" si="238"/>
        <v>theater</v>
      </c>
      <c r="U3017" t="str">
        <f t="shared" si="239"/>
        <v>spaces</v>
      </c>
    </row>
    <row r="3018" spans="1:21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tr">
        <f t="shared" si="235"/>
        <v>successful</v>
      </c>
      <c r="G3018" s="4" t="s">
        <v>8219</v>
      </c>
      <c r="H3018" s="4" t="s">
        <v>8224</v>
      </c>
      <c r="I3018" s="4" t="s">
        <v>8246</v>
      </c>
      <c r="J3018" s="4">
        <v>1405688952</v>
      </c>
      <c r="K3018" s="13">
        <f t="shared" si="236"/>
        <v>41838.381388888891</v>
      </c>
      <c r="L3018" s="4">
        <v>1400504952</v>
      </c>
      <c r="M3018" s="13">
        <f t="shared" si="237"/>
        <v>41778.381388888891</v>
      </c>
      <c r="N3018" s="4" t="b">
        <v>0</v>
      </c>
      <c r="O3018" s="4">
        <v>36</v>
      </c>
      <c r="P3018" s="4" t="b">
        <v>1</v>
      </c>
      <c r="Q3018" s="4" t="s">
        <v>8303</v>
      </c>
      <c r="R3018" s="17">
        <f>E3018/D3018*100</f>
        <v>102.61176470588236</v>
      </c>
      <c r="S3018">
        <f>AVERAGEIF(O:O,O3018,E:E)</f>
        <v>2893.0464999999999</v>
      </c>
      <c r="T3018" t="str">
        <f t="shared" si="238"/>
        <v>theater</v>
      </c>
      <c r="U3018" t="str">
        <f t="shared" si="239"/>
        <v>spaces</v>
      </c>
    </row>
    <row r="3019" spans="1:21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tr">
        <f t="shared" si="235"/>
        <v>successful</v>
      </c>
      <c r="G3019" s="4" t="s">
        <v>8219</v>
      </c>
      <c r="H3019" s="4" t="s">
        <v>8224</v>
      </c>
      <c r="I3019" s="4" t="s">
        <v>8246</v>
      </c>
      <c r="J3019" s="4">
        <v>1408566243</v>
      </c>
      <c r="K3019" s="13">
        <f t="shared" si="236"/>
        <v>41871.683368055557</v>
      </c>
      <c r="L3019" s="4">
        <v>1405974243</v>
      </c>
      <c r="M3019" s="13">
        <f t="shared" si="237"/>
        <v>41841.683368055557</v>
      </c>
      <c r="N3019" s="4" t="b">
        <v>0</v>
      </c>
      <c r="O3019" s="4">
        <v>159</v>
      </c>
      <c r="P3019" s="4" t="b">
        <v>1</v>
      </c>
      <c r="Q3019" s="4" t="s">
        <v>8303</v>
      </c>
      <c r="R3019" s="17">
        <f>E3019/D3019*100</f>
        <v>105.84090909090908</v>
      </c>
      <c r="S3019">
        <f>AVERAGEIF(O:O,O3019,E:E)</f>
        <v>12170.714285714286</v>
      </c>
      <c r="T3019" t="str">
        <f t="shared" si="238"/>
        <v>theater</v>
      </c>
      <c r="U3019" t="str">
        <f t="shared" si="239"/>
        <v>spaces</v>
      </c>
    </row>
    <row r="3020" spans="1:21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tr">
        <f t="shared" si="235"/>
        <v>successful</v>
      </c>
      <c r="G3020" s="4" t="s">
        <v>8219</v>
      </c>
      <c r="H3020" s="4" t="s">
        <v>8230</v>
      </c>
      <c r="I3020" s="4" t="s">
        <v>8249</v>
      </c>
      <c r="J3020" s="4">
        <v>1437429600</v>
      </c>
      <c r="K3020" s="13">
        <f t="shared" si="236"/>
        <v>42205.750000000007</v>
      </c>
      <c r="L3020" s="4">
        <v>1433747376</v>
      </c>
      <c r="M3020" s="13">
        <f t="shared" si="237"/>
        <v>42163.131666666675</v>
      </c>
      <c r="N3020" s="4" t="b">
        <v>0</v>
      </c>
      <c r="O3020" s="4">
        <v>41</v>
      </c>
      <c r="P3020" s="4" t="b">
        <v>1</v>
      </c>
      <c r="Q3020" s="4" t="s">
        <v>8303</v>
      </c>
      <c r="R3020" s="17">
        <f>E3020/D3020*100</f>
        <v>100.71428571428571</v>
      </c>
      <c r="S3020">
        <f>AVERAGEIF(O:O,O3020,E:E)</f>
        <v>2792.8691304347826</v>
      </c>
      <c r="T3020" t="str">
        <f t="shared" si="238"/>
        <v>theater</v>
      </c>
      <c r="U3020" t="str">
        <f t="shared" si="239"/>
        <v>spaces</v>
      </c>
    </row>
    <row r="3021" spans="1:21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tr">
        <f t="shared" si="235"/>
        <v>successful</v>
      </c>
      <c r="G3021" s="4" t="s">
        <v>8219</v>
      </c>
      <c r="H3021" s="4" t="s">
        <v>8224</v>
      </c>
      <c r="I3021" s="4" t="s">
        <v>8246</v>
      </c>
      <c r="J3021" s="4">
        <v>1401159600</v>
      </c>
      <c r="K3021" s="13">
        <f t="shared" si="236"/>
        <v>41785.958333333336</v>
      </c>
      <c r="L3021" s="4">
        <v>1398801620</v>
      </c>
      <c r="M3021" s="13">
        <f t="shared" si="237"/>
        <v>41758.666898148149</v>
      </c>
      <c r="N3021" s="4" t="b">
        <v>0</v>
      </c>
      <c r="O3021" s="4">
        <v>226</v>
      </c>
      <c r="P3021" s="4" t="b">
        <v>1</v>
      </c>
      <c r="Q3021" s="4" t="s">
        <v>8303</v>
      </c>
      <c r="R3021" s="17">
        <f>E3021/D3021*100</f>
        <v>121.23333333333332</v>
      </c>
      <c r="S3021">
        <f>AVERAGEIF(O:O,O3021,E:E)</f>
        <v>14916.9</v>
      </c>
      <c r="T3021" t="str">
        <f t="shared" si="238"/>
        <v>theater</v>
      </c>
      <c r="U3021" t="str">
        <f t="shared" si="239"/>
        <v>spaces</v>
      </c>
    </row>
    <row r="3022" spans="1:21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tr">
        <f t="shared" si="235"/>
        <v>successful</v>
      </c>
      <c r="G3022" s="4" t="s">
        <v>8219</v>
      </c>
      <c r="H3022" s="4" t="s">
        <v>8224</v>
      </c>
      <c r="I3022" s="4" t="s">
        <v>8246</v>
      </c>
      <c r="J3022" s="4">
        <v>1439583533</v>
      </c>
      <c r="K3022" s="13">
        <f t="shared" si="236"/>
        <v>42230.679780092592</v>
      </c>
      <c r="L3022" s="4">
        <v>1434399533</v>
      </c>
      <c r="M3022" s="13">
        <f t="shared" si="237"/>
        <v>42170.679780092592</v>
      </c>
      <c r="N3022" s="4" t="b">
        <v>0</v>
      </c>
      <c r="O3022" s="4">
        <v>30</v>
      </c>
      <c r="P3022" s="4" t="b">
        <v>1</v>
      </c>
      <c r="Q3022" s="4" t="s">
        <v>8303</v>
      </c>
      <c r="R3022" s="17">
        <f>E3022/D3022*100</f>
        <v>100.57142857142858</v>
      </c>
      <c r="S3022">
        <f>AVERAGEIF(O:O,O3022,E:E)</f>
        <v>2533.3331250000001</v>
      </c>
      <c r="T3022" t="str">
        <f t="shared" si="238"/>
        <v>theater</v>
      </c>
      <c r="U3022" t="str">
        <f t="shared" si="239"/>
        <v>spaces</v>
      </c>
    </row>
    <row r="3023" spans="1:21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tr">
        <f t="shared" si="235"/>
        <v>successful</v>
      </c>
      <c r="G3023" s="4" t="s">
        <v>8219</v>
      </c>
      <c r="H3023" s="4" t="s">
        <v>8224</v>
      </c>
      <c r="I3023" s="4" t="s">
        <v>8246</v>
      </c>
      <c r="J3023" s="4">
        <v>1479794340</v>
      </c>
      <c r="K3023" s="13">
        <f t="shared" si="236"/>
        <v>42696.082638888889</v>
      </c>
      <c r="L3023" s="4">
        <v>1476715869</v>
      </c>
      <c r="M3023" s="13">
        <f t="shared" si="237"/>
        <v>42660.452187499999</v>
      </c>
      <c r="N3023" s="4" t="b">
        <v>0</v>
      </c>
      <c r="O3023" s="4">
        <v>103</v>
      </c>
      <c r="P3023" s="4" t="b">
        <v>1</v>
      </c>
      <c r="Q3023" s="4" t="s">
        <v>8303</v>
      </c>
      <c r="R3023" s="17">
        <f>E3023/D3023*100</f>
        <v>116.02222222222223</v>
      </c>
      <c r="S3023">
        <f>AVERAGEIF(O:O,O3023,E:E)</f>
        <v>13166.442857142858</v>
      </c>
      <c r="T3023" t="str">
        <f t="shared" si="238"/>
        <v>theater</v>
      </c>
      <c r="U3023" t="str">
        <f t="shared" si="239"/>
        <v>spaces</v>
      </c>
    </row>
    <row r="3024" spans="1:21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tr">
        <f t="shared" si="235"/>
        <v>successful</v>
      </c>
      <c r="G3024" s="4" t="s">
        <v>8219</v>
      </c>
      <c r="H3024" s="4" t="s">
        <v>8224</v>
      </c>
      <c r="I3024" s="4" t="s">
        <v>8246</v>
      </c>
      <c r="J3024" s="4">
        <v>1472338409</v>
      </c>
      <c r="K3024" s="13">
        <f t="shared" si="236"/>
        <v>42609.787141203706</v>
      </c>
      <c r="L3024" s="4">
        <v>1468450409</v>
      </c>
      <c r="M3024" s="13">
        <f t="shared" si="237"/>
        <v>42564.787141203706</v>
      </c>
      <c r="N3024" s="4" t="b">
        <v>0</v>
      </c>
      <c r="O3024" s="4">
        <v>62</v>
      </c>
      <c r="P3024" s="4" t="b">
        <v>1</v>
      </c>
      <c r="Q3024" s="4" t="s">
        <v>8303</v>
      </c>
      <c r="R3024" s="17">
        <f>E3024/D3024*100</f>
        <v>100.88</v>
      </c>
      <c r="S3024">
        <f>AVERAGEIF(O:O,O3024,E:E)</f>
        <v>6333.2266666666674</v>
      </c>
      <c r="T3024" t="str">
        <f t="shared" si="238"/>
        <v>theater</v>
      </c>
      <c r="U3024" t="str">
        <f t="shared" si="239"/>
        <v>spaces</v>
      </c>
    </row>
    <row r="3025" spans="1:21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tr">
        <f t="shared" si="235"/>
        <v>successful</v>
      </c>
      <c r="G3025" s="4" t="s">
        <v>8219</v>
      </c>
      <c r="H3025" s="4" t="s">
        <v>8225</v>
      </c>
      <c r="I3025" s="4" t="s">
        <v>8247</v>
      </c>
      <c r="J3025" s="4">
        <v>1434039186</v>
      </c>
      <c r="K3025" s="13">
        <f t="shared" si="236"/>
        <v>42166.509097222232</v>
      </c>
      <c r="L3025" s="4">
        <v>1430151186</v>
      </c>
      <c r="M3025" s="13">
        <f t="shared" si="237"/>
        <v>42121.509097222232</v>
      </c>
      <c r="N3025" s="4" t="b">
        <v>0</v>
      </c>
      <c r="O3025" s="4">
        <v>6</v>
      </c>
      <c r="P3025" s="4" t="b">
        <v>1</v>
      </c>
      <c r="Q3025" s="4" t="s">
        <v>8303</v>
      </c>
      <c r="R3025" s="17">
        <f>E3025/D3025*100</f>
        <v>103</v>
      </c>
      <c r="S3025">
        <f>AVERAGEIF(O:O,O3025,E:E)</f>
        <v>740.04042857142861</v>
      </c>
      <c r="T3025" t="str">
        <f t="shared" si="238"/>
        <v>theater</v>
      </c>
      <c r="U3025" t="str">
        <f t="shared" si="239"/>
        <v>spaces</v>
      </c>
    </row>
    <row r="3026" spans="1:21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tr">
        <f t="shared" si="235"/>
        <v>successful</v>
      </c>
      <c r="G3026" s="4" t="s">
        <v>8219</v>
      </c>
      <c r="H3026" s="4" t="s">
        <v>8224</v>
      </c>
      <c r="I3026" s="4" t="s">
        <v>8246</v>
      </c>
      <c r="J3026" s="4">
        <v>1349567475</v>
      </c>
      <c r="K3026" s="13">
        <f t="shared" si="236"/>
        <v>41188.827256944445</v>
      </c>
      <c r="L3026" s="4">
        <v>1346975475</v>
      </c>
      <c r="M3026" s="13">
        <f t="shared" si="237"/>
        <v>41158.827256944445</v>
      </c>
      <c r="N3026" s="4" t="b">
        <v>0</v>
      </c>
      <c r="O3026" s="4">
        <v>182</v>
      </c>
      <c r="P3026" s="4" t="b">
        <v>1</v>
      </c>
      <c r="Q3026" s="4" t="s">
        <v>8303</v>
      </c>
      <c r="R3026" s="17">
        <f>E3026/D3026*100</f>
        <v>246.42</v>
      </c>
      <c r="S3026">
        <f>AVERAGEIF(O:O,O3026,E:E)</f>
        <v>12651.333333333334</v>
      </c>
      <c r="T3026" t="str">
        <f t="shared" si="238"/>
        <v>theater</v>
      </c>
      <c r="U3026" t="str">
        <f t="shared" si="239"/>
        <v>spaces</v>
      </c>
    </row>
    <row r="3027" spans="1:21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tr">
        <f t="shared" si="235"/>
        <v>successful</v>
      </c>
      <c r="G3027" s="4" t="s">
        <v>8219</v>
      </c>
      <c r="H3027" s="4" t="s">
        <v>8225</v>
      </c>
      <c r="I3027" s="4" t="s">
        <v>8247</v>
      </c>
      <c r="J3027" s="4">
        <v>1401465600</v>
      </c>
      <c r="K3027" s="13">
        <f t="shared" si="236"/>
        <v>41789.5</v>
      </c>
      <c r="L3027" s="4">
        <v>1399032813</v>
      </c>
      <c r="M3027" s="13">
        <f t="shared" si="237"/>
        <v>41761.34274305556</v>
      </c>
      <c r="N3027" s="4" t="b">
        <v>0</v>
      </c>
      <c r="O3027" s="4">
        <v>145</v>
      </c>
      <c r="P3027" s="4" t="b">
        <v>1</v>
      </c>
      <c r="Q3027" s="4" t="s">
        <v>8303</v>
      </c>
      <c r="R3027" s="17">
        <f>E3027/D3027*100</f>
        <v>302.2</v>
      </c>
      <c r="S3027">
        <f>AVERAGEIF(O:O,O3027,E:E)</f>
        <v>9579.126666666667</v>
      </c>
      <c r="T3027" t="str">
        <f t="shared" si="238"/>
        <v>theater</v>
      </c>
      <c r="U3027" t="str">
        <f t="shared" si="239"/>
        <v>spaces</v>
      </c>
    </row>
    <row r="3028" spans="1:21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tr">
        <f t="shared" si="235"/>
        <v>successful</v>
      </c>
      <c r="G3028" s="4" t="s">
        <v>8219</v>
      </c>
      <c r="H3028" s="4" t="s">
        <v>8225</v>
      </c>
      <c r="I3028" s="4" t="s">
        <v>8247</v>
      </c>
      <c r="J3028" s="4">
        <v>1488538892</v>
      </c>
      <c r="K3028" s="13">
        <f t="shared" si="236"/>
        <v>42797.292731481481</v>
      </c>
      <c r="L3028" s="4">
        <v>1487329292</v>
      </c>
      <c r="M3028" s="13">
        <f t="shared" si="237"/>
        <v>42783.292731481481</v>
      </c>
      <c r="N3028" s="4" t="b">
        <v>0</v>
      </c>
      <c r="O3028" s="4">
        <v>25</v>
      </c>
      <c r="P3028" s="4" t="b">
        <v>1</v>
      </c>
      <c r="Q3028" s="4" t="s">
        <v>8303</v>
      </c>
      <c r="R3028" s="17">
        <f>E3028/D3028*100</f>
        <v>143.33333333333334</v>
      </c>
      <c r="S3028">
        <f>AVERAGEIF(O:O,O3028,E:E)</f>
        <v>1634.83275</v>
      </c>
      <c r="T3028" t="str">
        <f t="shared" si="238"/>
        <v>theater</v>
      </c>
      <c r="U3028" t="str">
        <f t="shared" si="239"/>
        <v>spaces</v>
      </c>
    </row>
    <row r="3029" spans="1:21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tr">
        <f t="shared" si="235"/>
        <v>successful</v>
      </c>
      <c r="G3029" s="4" t="s">
        <v>8219</v>
      </c>
      <c r="H3029" s="4" t="s">
        <v>8224</v>
      </c>
      <c r="I3029" s="4" t="s">
        <v>8246</v>
      </c>
      <c r="J3029" s="4">
        <v>1426866851</v>
      </c>
      <c r="K3029" s="13">
        <f t="shared" si="236"/>
        <v>42083.49596064815</v>
      </c>
      <c r="L3029" s="4">
        <v>1424278451</v>
      </c>
      <c r="M3029" s="13">
        <f t="shared" si="237"/>
        <v>42053.537627314821</v>
      </c>
      <c r="N3029" s="4" t="b">
        <v>0</v>
      </c>
      <c r="O3029" s="4">
        <v>320</v>
      </c>
      <c r="P3029" s="4" t="b">
        <v>1</v>
      </c>
      <c r="Q3029" s="4" t="s">
        <v>8303</v>
      </c>
      <c r="R3029" s="17">
        <f>E3029/D3029*100</f>
        <v>131.44</v>
      </c>
      <c r="S3029">
        <f>AVERAGEIF(O:O,O3029,E:E)</f>
        <v>52576</v>
      </c>
      <c r="T3029" t="str">
        <f t="shared" si="238"/>
        <v>theater</v>
      </c>
      <c r="U3029" t="str">
        <f t="shared" si="239"/>
        <v>spaces</v>
      </c>
    </row>
    <row r="3030" spans="1:21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tr">
        <f t="shared" si="235"/>
        <v>successful</v>
      </c>
      <c r="G3030" s="4" t="s">
        <v>8219</v>
      </c>
      <c r="H3030" s="4" t="s">
        <v>8224</v>
      </c>
      <c r="I3030" s="4" t="s">
        <v>8246</v>
      </c>
      <c r="J3030" s="4">
        <v>1471242025</v>
      </c>
      <c r="K3030" s="13">
        <f t="shared" si="236"/>
        <v>42597.09751157408</v>
      </c>
      <c r="L3030" s="4">
        <v>1468650025</v>
      </c>
      <c r="M3030" s="13">
        <f t="shared" si="237"/>
        <v>42567.09751157408</v>
      </c>
      <c r="N3030" s="4" t="b">
        <v>0</v>
      </c>
      <c r="O3030" s="4">
        <v>99</v>
      </c>
      <c r="P3030" s="4" t="b">
        <v>1</v>
      </c>
      <c r="Q3030" s="4" t="s">
        <v>8303</v>
      </c>
      <c r="R3030" s="17">
        <f>E3030/D3030*100</f>
        <v>168.01999999999998</v>
      </c>
      <c r="S3030">
        <f>AVERAGEIF(O:O,O3030,E:E)</f>
        <v>9689.887777777778</v>
      </c>
      <c r="T3030" t="str">
        <f t="shared" si="238"/>
        <v>theater</v>
      </c>
      <c r="U3030" t="str">
        <f t="shared" si="239"/>
        <v>spaces</v>
      </c>
    </row>
    <row r="3031" spans="1:21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tr">
        <f t="shared" si="235"/>
        <v>successful</v>
      </c>
      <c r="G3031" s="4" t="s">
        <v>8219</v>
      </c>
      <c r="H3031" s="4" t="s">
        <v>8224</v>
      </c>
      <c r="I3031" s="4" t="s">
        <v>8246</v>
      </c>
      <c r="J3031" s="4">
        <v>1416285300</v>
      </c>
      <c r="K3031" s="13">
        <f t="shared" si="236"/>
        <v>41961.024305555555</v>
      </c>
      <c r="L3031" s="4">
        <v>1413824447</v>
      </c>
      <c r="M3031" s="13">
        <f t="shared" si="237"/>
        <v>41932.542210648149</v>
      </c>
      <c r="N3031" s="4" t="b">
        <v>0</v>
      </c>
      <c r="O3031" s="4">
        <v>348</v>
      </c>
      <c r="P3031" s="4" t="b">
        <v>1</v>
      </c>
      <c r="Q3031" s="4" t="s">
        <v>8303</v>
      </c>
      <c r="R3031" s="17">
        <f>E3031/D3031*100</f>
        <v>109.67666666666666</v>
      </c>
      <c r="S3031">
        <f>AVERAGEIF(O:O,O3031,E:E)</f>
        <v>59047.5</v>
      </c>
      <c r="T3031" t="str">
        <f t="shared" si="238"/>
        <v>theater</v>
      </c>
      <c r="U3031" t="str">
        <f t="shared" si="239"/>
        <v>spaces</v>
      </c>
    </row>
    <row r="3032" spans="1:21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tr">
        <f t="shared" si="235"/>
        <v>successful</v>
      </c>
      <c r="G3032" s="4" t="s">
        <v>8219</v>
      </c>
      <c r="H3032" s="4" t="s">
        <v>8224</v>
      </c>
      <c r="I3032" s="4" t="s">
        <v>8246</v>
      </c>
      <c r="J3032" s="4">
        <v>1442426171</v>
      </c>
      <c r="K3032" s="13">
        <f t="shared" si="236"/>
        <v>42263.580682870372</v>
      </c>
      <c r="L3032" s="4">
        <v>1439834171</v>
      </c>
      <c r="M3032" s="13">
        <f t="shared" si="237"/>
        <v>42233.580682870372</v>
      </c>
      <c r="N3032" s="4" t="b">
        <v>0</v>
      </c>
      <c r="O3032" s="4">
        <v>41</v>
      </c>
      <c r="P3032" s="4" t="b">
        <v>1</v>
      </c>
      <c r="Q3032" s="4" t="s">
        <v>8303</v>
      </c>
      <c r="R3032" s="17">
        <f>E3032/D3032*100</f>
        <v>106.6857142857143</v>
      </c>
      <c r="S3032">
        <f>AVERAGEIF(O:O,O3032,E:E)</f>
        <v>2792.8691304347826</v>
      </c>
      <c r="T3032" t="str">
        <f t="shared" si="238"/>
        <v>theater</v>
      </c>
      <c r="U3032" t="str">
        <f t="shared" si="239"/>
        <v>spaces</v>
      </c>
    </row>
    <row r="3033" spans="1:21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tr">
        <f t="shared" si="235"/>
        <v>successful</v>
      </c>
      <c r="G3033" s="4" t="s">
        <v>8219</v>
      </c>
      <c r="H3033" s="4" t="s">
        <v>8224</v>
      </c>
      <c r="I3033" s="4" t="s">
        <v>8246</v>
      </c>
      <c r="J3033" s="4">
        <v>1476479447</v>
      </c>
      <c r="K3033" s="13">
        <f t="shared" si="236"/>
        <v>42657.715821759259</v>
      </c>
      <c r="L3033" s="4">
        <v>1471295447</v>
      </c>
      <c r="M3033" s="13">
        <f t="shared" si="237"/>
        <v>42597.715821759259</v>
      </c>
      <c r="N3033" s="4" t="b">
        <v>0</v>
      </c>
      <c r="O3033" s="4">
        <v>29</v>
      </c>
      <c r="P3033" s="4" t="b">
        <v>1</v>
      </c>
      <c r="Q3033" s="4" t="s">
        <v>8303</v>
      </c>
      <c r="R3033" s="17">
        <f>E3033/D3033*100</f>
        <v>100</v>
      </c>
      <c r="S3033">
        <f>AVERAGEIF(O:O,O3033,E:E)</f>
        <v>2554.6396296296298</v>
      </c>
      <c r="T3033" t="str">
        <f t="shared" si="238"/>
        <v>theater</v>
      </c>
      <c r="U3033" t="str">
        <f t="shared" si="239"/>
        <v>spaces</v>
      </c>
    </row>
    <row r="3034" spans="1:21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tr">
        <f t="shared" si="235"/>
        <v>successful</v>
      </c>
      <c r="G3034" s="4" t="s">
        <v>8219</v>
      </c>
      <c r="H3034" s="4" t="s">
        <v>8224</v>
      </c>
      <c r="I3034" s="4" t="s">
        <v>8246</v>
      </c>
      <c r="J3034" s="4">
        <v>1441933459</v>
      </c>
      <c r="K3034" s="13">
        <f t="shared" si="236"/>
        <v>42257.877997685187</v>
      </c>
      <c r="L3034" s="4">
        <v>1439341459</v>
      </c>
      <c r="M3034" s="13">
        <f t="shared" si="237"/>
        <v>42227.877997685187</v>
      </c>
      <c r="N3034" s="4" t="b">
        <v>0</v>
      </c>
      <c r="O3034" s="4">
        <v>25</v>
      </c>
      <c r="P3034" s="4" t="b">
        <v>1</v>
      </c>
      <c r="Q3034" s="4" t="s">
        <v>8303</v>
      </c>
      <c r="R3034" s="17">
        <f>E3034/D3034*100</f>
        <v>127.2</v>
      </c>
      <c r="S3034">
        <f>AVERAGEIF(O:O,O3034,E:E)</f>
        <v>1634.83275</v>
      </c>
      <c r="T3034" t="str">
        <f t="shared" si="238"/>
        <v>theater</v>
      </c>
      <c r="U3034" t="str">
        <f t="shared" si="239"/>
        <v>spaces</v>
      </c>
    </row>
    <row r="3035" spans="1:21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tr">
        <f t="shared" si="235"/>
        <v>successful</v>
      </c>
      <c r="G3035" s="4" t="s">
        <v>8219</v>
      </c>
      <c r="H3035" s="4" t="s">
        <v>8224</v>
      </c>
      <c r="I3035" s="4" t="s">
        <v>8246</v>
      </c>
      <c r="J3035" s="4">
        <v>1471487925</v>
      </c>
      <c r="K3035" s="13">
        <f t="shared" si="236"/>
        <v>42599.943576388891</v>
      </c>
      <c r="L3035" s="4">
        <v>1468895925</v>
      </c>
      <c r="M3035" s="13">
        <f t="shared" si="237"/>
        <v>42569.943576388891</v>
      </c>
      <c r="N3035" s="4" t="b">
        <v>0</v>
      </c>
      <c r="O3035" s="4">
        <v>23</v>
      </c>
      <c r="P3035" s="4" t="b">
        <v>1</v>
      </c>
      <c r="Q3035" s="4" t="s">
        <v>8303</v>
      </c>
      <c r="R3035" s="17">
        <f>E3035/D3035*100</f>
        <v>146.53333333333333</v>
      </c>
      <c r="S3035">
        <f>AVERAGEIF(O:O,O3035,E:E)</f>
        <v>2210.1433333333334</v>
      </c>
      <c r="T3035" t="str">
        <f t="shared" si="238"/>
        <v>theater</v>
      </c>
      <c r="U3035" t="str">
        <f t="shared" si="239"/>
        <v>spaces</v>
      </c>
    </row>
    <row r="3036" spans="1:21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tr">
        <f t="shared" si="235"/>
        <v>successful</v>
      </c>
      <c r="G3036" s="4" t="s">
        <v>8219</v>
      </c>
      <c r="H3036" s="4" t="s">
        <v>8224</v>
      </c>
      <c r="I3036" s="4" t="s">
        <v>8246</v>
      </c>
      <c r="J3036" s="4">
        <v>1477972740</v>
      </c>
      <c r="K3036" s="13">
        <f t="shared" si="236"/>
        <v>42674.999305555561</v>
      </c>
      <c r="L3036" s="4">
        <v>1475326255</v>
      </c>
      <c r="M3036" s="13">
        <f t="shared" si="237"/>
        <v>42644.368692129632</v>
      </c>
      <c r="N3036" s="4" t="b">
        <v>0</v>
      </c>
      <c r="O3036" s="4">
        <v>1260</v>
      </c>
      <c r="P3036" s="4" t="b">
        <v>1</v>
      </c>
      <c r="Q3036" s="4" t="s">
        <v>8303</v>
      </c>
      <c r="R3036" s="17">
        <f>E3036/D3036*100</f>
        <v>112.53599999999999</v>
      </c>
      <c r="S3036">
        <f>AVERAGEIF(O:O,O3036,E:E)</f>
        <v>112536</v>
      </c>
      <c r="T3036" t="str">
        <f t="shared" si="238"/>
        <v>theater</v>
      </c>
      <c r="U3036" t="str">
        <f t="shared" si="239"/>
        <v>spaces</v>
      </c>
    </row>
    <row r="3037" spans="1:21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tr">
        <f t="shared" si="235"/>
        <v>successful</v>
      </c>
      <c r="G3037" s="4" t="s">
        <v>8219</v>
      </c>
      <c r="H3037" s="4" t="s">
        <v>8224</v>
      </c>
      <c r="I3037" s="4" t="s">
        <v>8246</v>
      </c>
      <c r="J3037" s="4">
        <v>1367674009</v>
      </c>
      <c r="K3037" s="13">
        <f t="shared" si="236"/>
        <v>41398.393622685187</v>
      </c>
      <c r="L3037" s="4">
        <v>1365082009</v>
      </c>
      <c r="M3037" s="13">
        <f t="shared" si="237"/>
        <v>41368.393622685187</v>
      </c>
      <c r="N3037" s="4" t="b">
        <v>0</v>
      </c>
      <c r="O3037" s="4">
        <v>307</v>
      </c>
      <c r="P3037" s="4" t="b">
        <v>1</v>
      </c>
      <c r="Q3037" s="4" t="s">
        <v>8303</v>
      </c>
      <c r="R3037" s="17">
        <f>E3037/D3037*100</f>
        <v>108.78684000000001</v>
      </c>
      <c r="S3037">
        <f>AVERAGEIF(O:O,O3037,E:E)</f>
        <v>27196.71</v>
      </c>
      <c r="T3037" t="str">
        <f t="shared" si="238"/>
        <v>theater</v>
      </c>
      <c r="U3037" t="str">
        <f t="shared" si="239"/>
        <v>spaces</v>
      </c>
    </row>
    <row r="3038" spans="1:21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tr">
        <f t="shared" si="235"/>
        <v>successful</v>
      </c>
      <c r="G3038" s="4" t="s">
        <v>8219</v>
      </c>
      <c r="H3038" s="4" t="s">
        <v>8224</v>
      </c>
      <c r="I3038" s="4" t="s">
        <v>8246</v>
      </c>
      <c r="J3038" s="4">
        <v>1376654340</v>
      </c>
      <c r="K3038" s="13">
        <f t="shared" si="236"/>
        <v>41502.332638888889</v>
      </c>
      <c r="L3038" s="4">
        <v>1373568644</v>
      </c>
      <c r="M3038" s="13">
        <f t="shared" si="237"/>
        <v>41466.618564814817</v>
      </c>
      <c r="N3038" s="4" t="b">
        <v>0</v>
      </c>
      <c r="O3038" s="4">
        <v>329</v>
      </c>
      <c r="P3038" s="4" t="b">
        <v>1</v>
      </c>
      <c r="Q3038" s="4" t="s">
        <v>8303</v>
      </c>
      <c r="R3038" s="17">
        <f>E3038/D3038*100</f>
        <v>126.732</v>
      </c>
      <c r="S3038">
        <f>AVERAGEIF(O:O,O3038,E:E)</f>
        <v>27000.5</v>
      </c>
      <c r="T3038" t="str">
        <f t="shared" si="238"/>
        <v>theater</v>
      </c>
      <c r="U3038" t="str">
        <f t="shared" si="239"/>
        <v>spaces</v>
      </c>
    </row>
    <row r="3039" spans="1:21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tr">
        <f t="shared" si="235"/>
        <v>successful</v>
      </c>
      <c r="G3039" s="4" t="s">
        <v>8219</v>
      </c>
      <c r="H3039" s="4" t="s">
        <v>8224</v>
      </c>
      <c r="I3039" s="4" t="s">
        <v>8246</v>
      </c>
      <c r="J3039" s="4">
        <v>1285995540</v>
      </c>
      <c r="K3039" s="13">
        <f t="shared" si="236"/>
        <v>40453.040972222225</v>
      </c>
      <c r="L3039" s="4">
        <v>1279574773</v>
      </c>
      <c r="M3039" s="13">
        <f t="shared" si="237"/>
        <v>40378.726539351854</v>
      </c>
      <c r="N3039" s="4" t="b">
        <v>0</v>
      </c>
      <c r="O3039" s="4">
        <v>32</v>
      </c>
      <c r="P3039" s="4" t="b">
        <v>1</v>
      </c>
      <c r="Q3039" s="4" t="s">
        <v>8303</v>
      </c>
      <c r="R3039" s="17">
        <f>E3039/D3039*100</f>
        <v>213.20000000000002</v>
      </c>
      <c r="S3039">
        <f>AVERAGEIF(O:O,O3039,E:E)</f>
        <v>2546.9</v>
      </c>
      <c r="T3039" t="str">
        <f t="shared" si="238"/>
        <v>theater</v>
      </c>
      <c r="U3039" t="str">
        <f t="shared" si="239"/>
        <v>spaces</v>
      </c>
    </row>
    <row r="3040" spans="1:21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tr">
        <f t="shared" si="235"/>
        <v>successful</v>
      </c>
      <c r="G3040" s="4" t="s">
        <v>8219</v>
      </c>
      <c r="H3040" s="4" t="s">
        <v>8224</v>
      </c>
      <c r="I3040" s="4" t="s">
        <v>8246</v>
      </c>
      <c r="J3040" s="4">
        <v>1457071397</v>
      </c>
      <c r="K3040" s="13">
        <f t="shared" si="236"/>
        <v>42433.08561342593</v>
      </c>
      <c r="L3040" s="4">
        <v>1451887397</v>
      </c>
      <c r="M3040" s="13">
        <f t="shared" si="237"/>
        <v>42373.08561342593</v>
      </c>
      <c r="N3040" s="4" t="b">
        <v>0</v>
      </c>
      <c r="O3040" s="4">
        <v>27</v>
      </c>
      <c r="P3040" s="4" t="b">
        <v>1</v>
      </c>
      <c r="Q3040" s="4" t="s">
        <v>8303</v>
      </c>
      <c r="R3040" s="17">
        <f>E3040/D3040*100</f>
        <v>100.49999999999999</v>
      </c>
      <c r="S3040">
        <f>AVERAGEIF(O:O,O3040,E:E)</f>
        <v>3204.2722222222224</v>
      </c>
      <c r="T3040" t="str">
        <f t="shared" si="238"/>
        <v>theater</v>
      </c>
      <c r="U3040" t="str">
        <f t="shared" si="239"/>
        <v>spaces</v>
      </c>
    </row>
    <row r="3041" spans="1:21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tr">
        <f t="shared" si="235"/>
        <v>successful</v>
      </c>
      <c r="G3041" s="4" t="s">
        <v>8219</v>
      </c>
      <c r="H3041" s="4" t="s">
        <v>8224</v>
      </c>
      <c r="I3041" s="4" t="s">
        <v>8246</v>
      </c>
      <c r="J3041" s="4">
        <v>1388303940</v>
      </c>
      <c r="K3041" s="13">
        <f t="shared" si="236"/>
        <v>41637.165972222225</v>
      </c>
      <c r="L3041" s="4">
        <v>1386011038</v>
      </c>
      <c r="M3041" s="13">
        <f t="shared" si="237"/>
        <v>41610.627754629633</v>
      </c>
      <c r="N3041" s="4" t="b">
        <v>0</v>
      </c>
      <c r="O3041" s="4">
        <v>236</v>
      </c>
      <c r="P3041" s="4" t="b">
        <v>1</v>
      </c>
      <c r="Q3041" s="4" t="s">
        <v>8303</v>
      </c>
      <c r="R3041" s="17">
        <f>E3041/D3041*100</f>
        <v>108.71389999999998</v>
      </c>
      <c r="S3041">
        <f>AVERAGEIF(O:O,O3041,E:E)</f>
        <v>19285.955000000002</v>
      </c>
      <c r="T3041" t="str">
        <f t="shared" si="238"/>
        <v>theater</v>
      </c>
      <c r="U3041" t="str">
        <f t="shared" si="239"/>
        <v>spaces</v>
      </c>
    </row>
    <row r="3042" spans="1:21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tr">
        <f t="shared" si="235"/>
        <v>successful</v>
      </c>
      <c r="G3042" s="4" t="s">
        <v>8219</v>
      </c>
      <c r="H3042" s="4" t="s">
        <v>8224</v>
      </c>
      <c r="I3042" s="4" t="s">
        <v>8246</v>
      </c>
      <c r="J3042" s="4">
        <v>1435359600</v>
      </c>
      <c r="K3042" s="13">
        <f t="shared" si="236"/>
        <v>42181.791666666664</v>
      </c>
      <c r="L3042" s="4">
        <v>1434999621</v>
      </c>
      <c r="M3042" s="13">
        <f t="shared" si="237"/>
        <v>42177.625243055554</v>
      </c>
      <c r="N3042" s="4" t="b">
        <v>0</v>
      </c>
      <c r="O3042" s="4">
        <v>42</v>
      </c>
      <c r="P3042" s="4" t="b">
        <v>1</v>
      </c>
      <c r="Q3042" s="4" t="s">
        <v>8303</v>
      </c>
      <c r="R3042" s="17">
        <f>E3042/D3042*100</f>
        <v>107.5</v>
      </c>
      <c r="S3042">
        <f>AVERAGEIF(O:O,O3042,E:E)</f>
        <v>2399.1906250000002</v>
      </c>
      <c r="T3042" t="str">
        <f t="shared" si="238"/>
        <v>theater</v>
      </c>
      <c r="U3042" t="str">
        <f t="shared" si="239"/>
        <v>spaces</v>
      </c>
    </row>
    <row r="3043" spans="1:21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tr">
        <f t="shared" si="235"/>
        <v>successful</v>
      </c>
      <c r="G3043" s="4" t="s">
        <v>8219</v>
      </c>
      <c r="H3043" s="4" t="s">
        <v>8224</v>
      </c>
      <c r="I3043" s="4" t="s">
        <v>8246</v>
      </c>
      <c r="J3043" s="4">
        <v>1453323048</v>
      </c>
      <c r="K3043" s="13">
        <f t="shared" si="236"/>
        <v>42389.701944444452</v>
      </c>
      <c r="L3043" s="4">
        <v>1450731048</v>
      </c>
      <c r="M3043" s="13">
        <f t="shared" si="237"/>
        <v>42359.701944444452</v>
      </c>
      <c r="N3043" s="4" t="b">
        <v>0</v>
      </c>
      <c r="O3043" s="4">
        <v>95</v>
      </c>
      <c r="P3043" s="4" t="b">
        <v>1</v>
      </c>
      <c r="Q3043" s="4" t="s">
        <v>8303</v>
      </c>
      <c r="R3043" s="17">
        <f>E3043/D3043*100</f>
        <v>110.48192771084338</v>
      </c>
      <c r="S3043">
        <f>AVERAGEIF(O:O,O3043,E:E)</f>
        <v>10819.427777777779</v>
      </c>
      <c r="T3043" t="str">
        <f t="shared" si="238"/>
        <v>theater</v>
      </c>
      <c r="U3043" t="str">
        <f t="shared" si="239"/>
        <v>spaces</v>
      </c>
    </row>
    <row r="3044" spans="1:21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tr">
        <f t="shared" si="235"/>
        <v>successful</v>
      </c>
      <c r="G3044" s="4" t="s">
        <v>8219</v>
      </c>
      <c r="H3044" s="4" t="s">
        <v>8225</v>
      </c>
      <c r="I3044" s="4" t="s">
        <v>8247</v>
      </c>
      <c r="J3044" s="4">
        <v>1444149047</v>
      </c>
      <c r="K3044" s="13">
        <f t="shared" si="236"/>
        <v>42283.521377314821</v>
      </c>
      <c r="L3044" s="4">
        <v>1441557047</v>
      </c>
      <c r="M3044" s="13">
        <f t="shared" si="237"/>
        <v>42253.521377314821</v>
      </c>
      <c r="N3044" s="4" t="b">
        <v>0</v>
      </c>
      <c r="O3044" s="4">
        <v>37</v>
      </c>
      <c r="P3044" s="4" t="b">
        <v>1</v>
      </c>
      <c r="Q3044" s="4" t="s">
        <v>8303</v>
      </c>
      <c r="R3044" s="17">
        <f>E3044/D3044*100</f>
        <v>128</v>
      </c>
      <c r="S3044">
        <f>AVERAGEIF(O:O,O3044,E:E)</f>
        <v>4326.8844444444449</v>
      </c>
      <c r="T3044" t="str">
        <f t="shared" si="238"/>
        <v>theater</v>
      </c>
      <c r="U3044" t="str">
        <f t="shared" si="239"/>
        <v>spaces</v>
      </c>
    </row>
    <row r="3045" spans="1:21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tr">
        <f t="shared" si="235"/>
        <v>successful</v>
      </c>
      <c r="G3045" s="4" t="s">
        <v>8219</v>
      </c>
      <c r="H3045" s="4" t="s">
        <v>8229</v>
      </c>
      <c r="I3045" s="4" t="s">
        <v>8251</v>
      </c>
      <c r="J3045" s="4">
        <v>1429152600</v>
      </c>
      <c r="K3045" s="13">
        <f t="shared" si="236"/>
        <v>42109.951388888891</v>
      </c>
      <c r="L3045" s="4">
        <v>1426815699</v>
      </c>
      <c r="M3045" s="13">
        <f t="shared" si="237"/>
        <v>42082.903923611113</v>
      </c>
      <c r="N3045" s="4" t="b">
        <v>0</v>
      </c>
      <c r="O3045" s="4">
        <v>128</v>
      </c>
      <c r="P3045" s="4" t="b">
        <v>1</v>
      </c>
      <c r="Q3045" s="4" t="s">
        <v>8303</v>
      </c>
      <c r="R3045" s="17">
        <f>E3045/D3045*100</f>
        <v>110.00666666666667</v>
      </c>
      <c r="S3045">
        <f>AVERAGEIF(O:O,O3045,E:E)</f>
        <v>12864.142857142857</v>
      </c>
      <c r="T3045" t="str">
        <f t="shared" si="238"/>
        <v>theater</v>
      </c>
      <c r="U3045" t="str">
        <f t="shared" si="239"/>
        <v>spaces</v>
      </c>
    </row>
    <row r="3046" spans="1:21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tr">
        <f t="shared" si="235"/>
        <v>successful</v>
      </c>
      <c r="G3046" s="4" t="s">
        <v>8219</v>
      </c>
      <c r="H3046" s="4" t="s">
        <v>8224</v>
      </c>
      <c r="I3046" s="4" t="s">
        <v>8246</v>
      </c>
      <c r="J3046" s="4">
        <v>1454433998</v>
      </c>
      <c r="K3046" s="13">
        <f t="shared" si="236"/>
        <v>42402.560162037036</v>
      </c>
      <c r="L3046" s="4">
        <v>1453137998</v>
      </c>
      <c r="M3046" s="13">
        <f t="shared" si="237"/>
        <v>42387.560162037036</v>
      </c>
      <c r="N3046" s="4" t="b">
        <v>0</v>
      </c>
      <c r="O3046" s="4">
        <v>156</v>
      </c>
      <c r="P3046" s="4" t="b">
        <v>1</v>
      </c>
      <c r="Q3046" s="4" t="s">
        <v>8303</v>
      </c>
      <c r="R3046" s="17">
        <f>E3046/D3046*100</f>
        <v>109.34166666666667</v>
      </c>
      <c r="S3046">
        <f>AVERAGEIF(O:O,O3046,E:E)</f>
        <v>13779.23</v>
      </c>
      <c r="T3046" t="str">
        <f t="shared" si="238"/>
        <v>theater</v>
      </c>
      <c r="U3046" t="str">
        <f t="shared" si="239"/>
        <v>spaces</v>
      </c>
    </row>
    <row r="3047" spans="1:21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tr">
        <f t="shared" si="235"/>
        <v>successful</v>
      </c>
      <c r="G3047" s="4" t="s">
        <v>8219</v>
      </c>
      <c r="H3047" s="4" t="s">
        <v>8224</v>
      </c>
      <c r="I3047" s="4" t="s">
        <v>8246</v>
      </c>
      <c r="J3047" s="4">
        <v>1408679055</v>
      </c>
      <c r="K3047" s="13">
        <f t="shared" si="236"/>
        <v>41872.989062500004</v>
      </c>
      <c r="L3047" s="4">
        <v>1406087055</v>
      </c>
      <c r="M3047" s="13">
        <f t="shared" si="237"/>
        <v>41842.989062500004</v>
      </c>
      <c r="N3047" s="4" t="b">
        <v>0</v>
      </c>
      <c r="O3047" s="4">
        <v>64</v>
      </c>
      <c r="P3047" s="4" t="b">
        <v>1</v>
      </c>
      <c r="Q3047" s="4" t="s">
        <v>8303</v>
      </c>
      <c r="R3047" s="17">
        <f>E3047/D3047*100</f>
        <v>132.70650000000001</v>
      </c>
      <c r="S3047">
        <f>AVERAGEIF(O:O,O3047,E:E)</f>
        <v>3333.5607692307685</v>
      </c>
      <c r="T3047" t="str">
        <f t="shared" si="238"/>
        <v>theater</v>
      </c>
      <c r="U3047" t="str">
        <f t="shared" si="239"/>
        <v>spaces</v>
      </c>
    </row>
    <row r="3048" spans="1:21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tr">
        <f t="shared" si="235"/>
        <v>successful</v>
      </c>
      <c r="G3048" s="4" t="s">
        <v>8219</v>
      </c>
      <c r="H3048" s="4" t="s">
        <v>8224</v>
      </c>
      <c r="I3048" s="4" t="s">
        <v>8246</v>
      </c>
      <c r="J3048" s="4">
        <v>1410324720</v>
      </c>
      <c r="K3048" s="13">
        <f t="shared" si="236"/>
        <v>41892.036111111112</v>
      </c>
      <c r="L3048" s="4">
        <v>1407784586</v>
      </c>
      <c r="M3048" s="13">
        <f t="shared" si="237"/>
        <v>41862.636412037042</v>
      </c>
      <c r="N3048" s="4" t="b">
        <v>0</v>
      </c>
      <c r="O3048" s="4">
        <v>58</v>
      </c>
      <c r="P3048" s="4" t="b">
        <v>1</v>
      </c>
      <c r="Q3048" s="4" t="s">
        <v>8303</v>
      </c>
      <c r="R3048" s="17">
        <f>E3048/D3048*100</f>
        <v>190.84810126582278</v>
      </c>
      <c r="S3048">
        <f>AVERAGEIF(O:O,O3048,E:E)</f>
        <v>5705.3728571428574</v>
      </c>
      <c r="T3048" t="str">
        <f t="shared" si="238"/>
        <v>theater</v>
      </c>
      <c r="U3048" t="str">
        <f t="shared" si="239"/>
        <v>spaces</v>
      </c>
    </row>
    <row r="3049" spans="1:21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tr">
        <f t="shared" si="235"/>
        <v>successful</v>
      </c>
      <c r="G3049" s="4" t="s">
        <v>8219</v>
      </c>
      <c r="H3049" s="4" t="s">
        <v>8224</v>
      </c>
      <c r="I3049" s="4" t="s">
        <v>8246</v>
      </c>
      <c r="J3049" s="4">
        <v>1461762960</v>
      </c>
      <c r="K3049" s="13">
        <f t="shared" si="236"/>
        <v>42487.386111111111</v>
      </c>
      <c r="L3049" s="4">
        <v>1457999054</v>
      </c>
      <c r="M3049" s="13">
        <f t="shared" si="237"/>
        <v>42443.822384259263</v>
      </c>
      <c r="N3049" s="4" t="b">
        <v>0</v>
      </c>
      <c r="O3049" s="4">
        <v>20</v>
      </c>
      <c r="P3049" s="4" t="b">
        <v>1</v>
      </c>
      <c r="Q3049" s="4" t="s">
        <v>8303</v>
      </c>
      <c r="R3049" s="17">
        <f>E3049/D3049*100</f>
        <v>149</v>
      </c>
      <c r="S3049">
        <f>AVERAGEIF(O:O,O3049,E:E)</f>
        <v>1494.1595454545457</v>
      </c>
      <c r="T3049" t="str">
        <f t="shared" si="238"/>
        <v>theater</v>
      </c>
      <c r="U3049" t="str">
        <f t="shared" si="239"/>
        <v>spaces</v>
      </c>
    </row>
    <row r="3050" spans="1:21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tr">
        <f t="shared" si="235"/>
        <v>successful</v>
      </c>
      <c r="G3050" s="4" t="s">
        <v>8219</v>
      </c>
      <c r="H3050" s="4" t="s">
        <v>8224</v>
      </c>
      <c r="I3050" s="4" t="s">
        <v>8246</v>
      </c>
      <c r="J3050" s="4">
        <v>1420060920</v>
      </c>
      <c r="K3050" s="13">
        <f t="shared" si="236"/>
        <v>42004.723611111112</v>
      </c>
      <c r="L3050" s="4">
        <v>1417556262</v>
      </c>
      <c r="M3050" s="13">
        <f t="shared" si="237"/>
        <v>41975.734513888885</v>
      </c>
      <c r="N3050" s="4" t="b">
        <v>0</v>
      </c>
      <c r="O3050" s="4">
        <v>47</v>
      </c>
      <c r="P3050" s="4" t="b">
        <v>1</v>
      </c>
      <c r="Q3050" s="4" t="s">
        <v>8303</v>
      </c>
      <c r="R3050" s="17">
        <f>E3050/D3050*100</f>
        <v>166.4</v>
      </c>
      <c r="S3050">
        <f>AVERAGEIF(O:O,O3050,E:E)</f>
        <v>4347.336956521739</v>
      </c>
      <c r="T3050" t="str">
        <f t="shared" si="238"/>
        <v>theater</v>
      </c>
      <c r="U3050" t="str">
        <f t="shared" si="239"/>
        <v>spaces</v>
      </c>
    </row>
    <row r="3051" spans="1:21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tr">
        <f t="shared" si="235"/>
        <v>successful</v>
      </c>
      <c r="G3051" s="4" t="s">
        <v>8219</v>
      </c>
      <c r="H3051" s="4" t="s">
        <v>8224</v>
      </c>
      <c r="I3051" s="4" t="s">
        <v>8246</v>
      </c>
      <c r="J3051" s="4">
        <v>1434241255</v>
      </c>
      <c r="K3051" s="13">
        <f t="shared" si="236"/>
        <v>42168.847858796296</v>
      </c>
      <c r="L3051" s="4">
        <v>1431649255</v>
      </c>
      <c r="M3051" s="13">
        <f t="shared" si="237"/>
        <v>42138.847858796296</v>
      </c>
      <c r="N3051" s="4" t="b">
        <v>0</v>
      </c>
      <c r="O3051" s="4">
        <v>54</v>
      </c>
      <c r="P3051" s="4" t="b">
        <v>1</v>
      </c>
      <c r="Q3051" s="4" t="s">
        <v>8303</v>
      </c>
      <c r="R3051" s="17">
        <f>E3051/D3051*100</f>
        <v>106.66666666666667</v>
      </c>
      <c r="S3051">
        <f>AVERAGEIF(O:O,O3051,E:E)</f>
        <v>3732.9341666666664</v>
      </c>
      <c r="T3051" t="str">
        <f t="shared" si="238"/>
        <v>theater</v>
      </c>
      <c r="U3051" t="str">
        <f t="shared" si="239"/>
        <v>spaces</v>
      </c>
    </row>
    <row r="3052" spans="1:21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tr">
        <f t="shared" si="235"/>
        <v>successful</v>
      </c>
      <c r="G3052" s="4" t="s">
        <v>8219</v>
      </c>
      <c r="H3052" s="4" t="s">
        <v>8224</v>
      </c>
      <c r="I3052" s="4" t="s">
        <v>8246</v>
      </c>
      <c r="J3052" s="4">
        <v>1462420960</v>
      </c>
      <c r="K3052" s="13">
        <f t="shared" si="236"/>
        <v>42495.001851851855</v>
      </c>
      <c r="L3052" s="4">
        <v>1459828960</v>
      </c>
      <c r="M3052" s="13">
        <f t="shared" si="237"/>
        <v>42465.001851851855</v>
      </c>
      <c r="N3052" s="4" t="b">
        <v>0</v>
      </c>
      <c r="O3052" s="4">
        <v>9</v>
      </c>
      <c r="P3052" s="4" t="b">
        <v>1</v>
      </c>
      <c r="Q3052" s="4" t="s">
        <v>8303</v>
      </c>
      <c r="R3052" s="17">
        <f>E3052/D3052*100</f>
        <v>106</v>
      </c>
      <c r="S3052">
        <f>AVERAGEIF(O:O,O3052,E:E)</f>
        <v>751.21245614035092</v>
      </c>
      <c r="T3052" t="str">
        <f t="shared" si="238"/>
        <v>theater</v>
      </c>
      <c r="U3052" t="str">
        <f t="shared" si="239"/>
        <v>spaces</v>
      </c>
    </row>
    <row r="3053" spans="1:21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b">
        <f t="shared" si="235"/>
        <v>0</v>
      </c>
      <c r="G3053" s="4" t="s">
        <v>8221</v>
      </c>
      <c r="H3053" s="4" t="s">
        <v>8225</v>
      </c>
      <c r="I3053" s="4" t="s">
        <v>8247</v>
      </c>
      <c r="J3053" s="4">
        <v>1486547945</v>
      </c>
      <c r="K3053" s="13">
        <f t="shared" si="236"/>
        <v>42774.249363425923</v>
      </c>
      <c r="L3053" s="4">
        <v>1483955945</v>
      </c>
      <c r="M3053" s="13">
        <f t="shared" si="237"/>
        <v>42744.249363425923</v>
      </c>
      <c r="N3053" s="4" t="b">
        <v>1</v>
      </c>
      <c r="O3053" s="4">
        <v>35</v>
      </c>
      <c r="P3053" s="4" t="b">
        <v>0</v>
      </c>
      <c r="Q3053" s="4" t="s">
        <v>8303</v>
      </c>
      <c r="R3053" s="17">
        <f>E3053/D3053*100</f>
        <v>23.62857142857143</v>
      </c>
      <c r="S3053">
        <f>AVERAGEIF(O:O,O3053,E:E)</f>
        <v>3370.6326923076922</v>
      </c>
      <c r="T3053" t="str">
        <f t="shared" si="238"/>
        <v>theater</v>
      </c>
      <c r="U3053" t="str">
        <f t="shared" si="239"/>
        <v>spaces</v>
      </c>
    </row>
    <row r="3054" spans="1:21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b">
        <f t="shared" si="235"/>
        <v>0</v>
      </c>
      <c r="G3054" s="4" t="s">
        <v>8221</v>
      </c>
      <c r="H3054" s="4" t="s">
        <v>8224</v>
      </c>
      <c r="I3054" s="4" t="s">
        <v>8246</v>
      </c>
      <c r="J3054" s="4">
        <v>1432828740</v>
      </c>
      <c r="K3054" s="13">
        <f t="shared" si="236"/>
        <v>42152.499305555561</v>
      </c>
      <c r="L3054" s="4">
        <v>1430237094</v>
      </c>
      <c r="M3054" s="13">
        <f t="shared" si="237"/>
        <v>42122.50340277778</v>
      </c>
      <c r="N3054" s="4" t="b">
        <v>0</v>
      </c>
      <c r="O3054" s="4">
        <v>2</v>
      </c>
      <c r="P3054" s="4" t="b">
        <v>0</v>
      </c>
      <c r="Q3054" s="4" t="s">
        <v>8303</v>
      </c>
      <c r="R3054" s="17">
        <f>E3054/D3054*100</f>
        <v>0.15</v>
      </c>
      <c r="S3054">
        <f>AVERAGEIF(O:O,O3054,E:E)</f>
        <v>91.389593023255813</v>
      </c>
      <c r="T3054" t="str">
        <f t="shared" si="238"/>
        <v>theater</v>
      </c>
      <c r="U3054" t="str">
        <f t="shared" si="239"/>
        <v>spaces</v>
      </c>
    </row>
    <row r="3055" spans="1:21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b">
        <f t="shared" si="235"/>
        <v>0</v>
      </c>
      <c r="G3055" s="4" t="s">
        <v>8221</v>
      </c>
      <c r="H3055" s="4" t="s">
        <v>8224</v>
      </c>
      <c r="I3055" s="4" t="s">
        <v>8246</v>
      </c>
      <c r="J3055" s="4">
        <v>1412222340</v>
      </c>
      <c r="K3055" s="13">
        <f t="shared" si="236"/>
        <v>41913.999305555561</v>
      </c>
      <c r="L3055" s="4">
        <v>1407781013</v>
      </c>
      <c r="M3055" s="13">
        <f t="shared" si="237"/>
        <v>41862.595057870371</v>
      </c>
      <c r="N3055" s="4" t="b">
        <v>0</v>
      </c>
      <c r="O3055" s="4">
        <v>3</v>
      </c>
      <c r="P3055" s="4" t="b">
        <v>0</v>
      </c>
      <c r="Q3055" s="4" t="s">
        <v>8303</v>
      </c>
      <c r="R3055" s="17">
        <f>E3055/D3055*100</f>
        <v>0.4</v>
      </c>
      <c r="S3055">
        <f>AVERAGEIF(O:O,O3055,E:E)</f>
        <v>191.76785714285714</v>
      </c>
      <c r="T3055" t="str">
        <f t="shared" si="238"/>
        <v>theater</v>
      </c>
      <c r="U3055" t="str">
        <f t="shared" si="239"/>
        <v>spaces</v>
      </c>
    </row>
    <row r="3056" spans="1:21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b">
        <f t="shared" si="235"/>
        <v>0</v>
      </c>
      <c r="G3056" s="4" t="s">
        <v>8221</v>
      </c>
      <c r="H3056" s="4" t="s">
        <v>8224</v>
      </c>
      <c r="I3056" s="4" t="s">
        <v>8246</v>
      </c>
      <c r="J3056" s="4">
        <v>1425258240</v>
      </c>
      <c r="K3056" s="13">
        <f t="shared" si="236"/>
        <v>42064.87777777778</v>
      </c>
      <c r="L3056" s="4">
        <v>1422043154</v>
      </c>
      <c r="M3056" s="13">
        <f t="shared" si="237"/>
        <v>42027.666134259263</v>
      </c>
      <c r="N3056" s="4" t="b">
        <v>0</v>
      </c>
      <c r="O3056" s="4">
        <v>0</v>
      </c>
      <c r="P3056" s="4" t="b">
        <v>0</v>
      </c>
      <c r="Q3056" s="4" t="s">
        <v>8303</v>
      </c>
      <c r="R3056" s="17">
        <f>E3056/D3056*100</f>
        <v>0</v>
      </c>
      <c r="S3056">
        <f>AVERAGEIF(O:O,O3056,E:E)</f>
        <v>0</v>
      </c>
      <c r="T3056" t="str">
        <f t="shared" si="238"/>
        <v>theater</v>
      </c>
      <c r="U3056" t="str">
        <f t="shared" si="239"/>
        <v>spaces</v>
      </c>
    </row>
    <row r="3057" spans="1:21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b">
        <f t="shared" si="235"/>
        <v>0</v>
      </c>
      <c r="G3057" s="4" t="s">
        <v>8221</v>
      </c>
      <c r="H3057" s="4" t="s">
        <v>8224</v>
      </c>
      <c r="I3057" s="4" t="s">
        <v>8246</v>
      </c>
      <c r="J3057" s="4">
        <v>1420844390</v>
      </c>
      <c r="K3057" s="13">
        <f t="shared" si="236"/>
        <v>42013.791550925926</v>
      </c>
      <c r="L3057" s="4">
        <v>1415660390</v>
      </c>
      <c r="M3057" s="13">
        <f t="shared" si="237"/>
        <v>41953.791550925926</v>
      </c>
      <c r="N3057" s="4" t="b">
        <v>0</v>
      </c>
      <c r="O3057" s="4">
        <v>1</v>
      </c>
      <c r="P3057" s="4" t="b">
        <v>0</v>
      </c>
      <c r="Q3057" s="4" t="s">
        <v>8303</v>
      </c>
      <c r="R3057" s="17">
        <f>E3057/D3057*100</f>
        <v>5.0000000000000001E-3</v>
      </c>
      <c r="S3057">
        <f>AVERAGEIF(O:O,O3057,E:E)</f>
        <v>50.223295454545458</v>
      </c>
      <c r="T3057" t="str">
        <f t="shared" si="238"/>
        <v>theater</v>
      </c>
      <c r="U3057" t="str">
        <f t="shared" si="239"/>
        <v>spaces</v>
      </c>
    </row>
    <row r="3058" spans="1:21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b">
        <f t="shared" si="235"/>
        <v>0</v>
      </c>
      <c r="G3058" s="4" t="s">
        <v>8221</v>
      </c>
      <c r="H3058" s="4" t="s">
        <v>8224</v>
      </c>
      <c r="I3058" s="4" t="s">
        <v>8246</v>
      </c>
      <c r="J3058" s="4">
        <v>1412003784</v>
      </c>
      <c r="K3058" s="13">
        <f t="shared" si="236"/>
        <v>41911.469722222224</v>
      </c>
      <c r="L3058" s="4">
        <v>1406819784</v>
      </c>
      <c r="M3058" s="13">
        <f t="shared" si="237"/>
        <v>41851.469722222224</v>
      </c>
      <c r="N3058" s="4" t="b">
        <v>0</v>
      </c>
      <c r="O3058" s="4">
        <v>0</v>
      </c>
      <c r="P3058" s="4" t="b">
        <v>0</v>
      </c>
      <c r="Q3058" s="4" t="s">
        <v>8303</v>
      </c>
      <c r="R3058" s="17">
        <f>E3058/D3058*100</f>
        <v>0</v>
      </c>
      <c r="S3058">
        <f>AVERAGEIF(O:O,O3058,E:E)</f>
        <v>0</v>
      </c>
      <c r="T3058" t="str">
        <f t="shared" si="238"/>
        <v>theater</v>
      </c>
      <c r="U3058" t="str">
        <f t="shared" si="239"/>
        <v>spaces</v>
      </c>
    </row>
    <row r="3059" spans="1:21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b">
        <f t="shared" si="235"/>
        <v>0</v>
      </c>
      <c r="G3059" s="4" t="s">
        <v>8221</v>
      </c>
      <c r="H3059" s="4" t="s">
        <v>8225</v>
      </c>
      <c r="I3059" s="4" t="s">
        <v>8247</v>
      </c>
      <c r="J3059" s="4">
        <v>1459694211</v>
      </c>
      <c r="K3059" s="13">
        <f t="shared" si="236"/>
        <v>42463.44225694445</v>
      </c>
      <c r="L3059" s="4">
        <v>1457105811</v>
      </c>
      <c r="M3059" s="13">
        <f t="shared" si="237"/>
        <v>42433.483923611115</v>
      </c>
      <c r="N3059" s="4" t="b">
        <v>0</v>
      </c>
      <c r="O3059" s="4">
        <v>0</v>
      </c>
      <c r="P3059" s="4" t="b">
        <v>0</v>
      </c>
      <c r="Q3059" s="4" t="s">
        <v>8303</v>
      </c>
      <c r="R3059" s="17">
        <f>E3059/D3059*100</f>
        <v>0</v>
      </c>
      <c r="S3059">
        <f>AVERAGEIF(O:O,O3059,E:E)</f>
        <v>0</v>
      </c>
      <c r="T3059" t="str">
        <f t="shared" si="238"/>
        <v>theater</v>
      </c>
      <c r="U3059" t="str">
        <f t="shared" si="239"/>
        <v>spaces</v>
      </c>
    </row>
    <row r="3060" spans="1:21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b">
        <f t="shared" si="235"/>
        <v>0</v>
      </c>
      <c r="G3060" s="4" t="s">
        <v>8221</v>
      </c>
      <c r="H3060" s="4" t="s">
        <v>8237</v>
      </c>
      <c r="I3060" s="4" t="s">
        <v>8249</v>
      </c>
      <c r="J3060" s="4">
        <v>1463734740</v>
      </c>
      <c r="K3060" s="13">
        <f t="shared" si="236"/>
        <v>42510.207638888889</v>
      </c>
      <c r="L3060" s="4">
        <v>1459414740</v>
      </c>
      <c r="M3060" s="13">
        <f t="shared" si="237"/>
        <v>42460.207638888889</v>
      </c>
      <c r="N3060" s="4" t="b">
        <v>0</v>
      </c>
      <c r="O3060" s="4">
        <v>3</v>
      </c>
      <c r="P3060" s="4" t="b">
        <v>0</v>
      </c>
      <c r="Q3060" s="4" t="s">
        <v>8303</v>
      </c>
      <c r="R3060" s="17">
        <f>E3060/D3060*100</f>
        <v>1.6666666666666666E-2</v>
      </c>
      <c r="S3060">
        <f>AVERAGEIF(O:O,O3060,E:E)</f>
        <v>191.76785714285714</v>
      </c>
      <c r="T3060" t="str">
        <f t="shared" si="238"/>
        <v>theater</v>
      </c>
      <c r="U3060" t="str">
        <f t="shared" si="239"/>
        <v>spaces</v>
      </c>
    </row>
    <row r="3061" spans="1:21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b">
        <f t="shared" si="235"/>
        <v>0</v>
      </c>
      <c r="G3061" s="4" t="s">
        <v>8221</v>
      </c>
      <c r="H3061" s="4" t="s">
        <v>8224</v>
      </c>
      <c r="I3061" s="4" t="s">
        <v>8246</v>
      </c>
      <c r="J3061" s="4">
        <v>1407536846</v>
      </c>
      <c r="K3061" s="13">
        <f t="shared" si="236"/>
        <v>41859.769050925926</v>
      </c>
      <c r="L3061" s="4">
        <v>1404944846</v>
      </c>
      <c r="M3061" s="13">
        <f t="shared" si="237"/>
        <v>41829.769050925926</v>
      </c>
      <c r="N3061" s="4" t="b">
        <v>0</v>
      </c>
      <c r="O3061" s="4">
        <v>11</v>
      </c>
      <c r="P3061" s="4" t="b">
        <v>0</v>
      </c>
      <c r="Q3061" s="4" t="s">
        <v>8303</v>
      </c>
      <c r="R3061" s="17">
        <f>E3061/D3061*100</f>
        <v>3.0066666666666664</v>
      </c>
      <c r="S3061">
        <f>AVERAGEIF(O:O,O3061,E:E)</f>
        <v>1461.2</v>
      </c>
      <c r="T3061" t="str">
        <f t="shared" si="238"/>
        <v>theater</v>
      </c>
      <c r="U3061" t="str">
        <f t="shared" si="239"/>
        <v>spaces</v>
      </c>
    </row>
    <row r="3062" spans="1:21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b">
        <f t="shared" si="235"/>
        <v>0</v>
      </c>
      <c r="G3062" s="4" t="s">
        <v>8221</v>
      </c>
      <c r="H3062" s="4" t="s">
        <v>8224</v>
      </c>
      <c r="I3062" s="4" t="s">
        <v>8246</v>
      </c>
      <c r="J3062" s="4">
        <v>1443422134</v>
      </c>
      <c r="K3062" s="13">
        <f t="shared" si="236"/>
        <v>42275.108032407406</v>
      </c>
      <c r="L3062" s="4">
        <v>1440830134</v>
      </c>
      <c r="M3062" s="13">
        <f t="shared" si="237"/>
        <v>42245.108032407406</v>
      </c>
      <c r="N3062" s="4" t="b">
        <v>0</v>
      </c>
      <c r="O3062" s="4">
        <v>6</v>
      </c>
      <c r="P3062" s="4" t="b">
        <v>0</v>
      </c>
      <c r="Q3062" s="4" t="s">
        <v>8303</v>
      </c>
      <c r="R3062" s="17">
        <f>E3062/D3062*100</f>
        <v>0.15227272727272728</v>
      </c>
      <c r="S3062">
        <f>AVERAGEIF(O:O,O3062,E:E)</f>
        <v>740.04042857142861</v>
      </c>
      <c r="T3062" t="str">
        <f t="shared" si="238"/>
        <v>theater</v>
      </c>
      <c r="U3062" t="str">
        <f t="shared" si="239"/>
        <v>spaces</v>
      </c>
    </row>
    <row r="3063" spans="1:21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b">
        <f t="shared" si="235"/>
        <v>0</v>
      </c>
      <c r="G3063" s="4" t="s">
        <v>8221</v>
      </c>
      <c r="H3063" s="4" t="s">
        <v>8224</v>
      </c>
      <c r="I3063" s="4" t="s">
        <v>8246</v>
      </c>
      <c r="J3063" s="4">
        <v>1407955748</v>
      </c>
      <c r="K3063" s="13">
        <f t="shared" si="236"/>
        <v>41864.617453703708</v>
      </c>
      <c r="L3063" s="4">
        <v>1405363748</v>
      </c>
      <c r="M3063" s="13">
        <f t="shared" si="237"/>
        <v>41834.617453703708</v>
      </c>
      <c r="N3063" s="4" t="b">
        <v>0</v>
      </c>
      <c r="O3063" s="4">
        <v>0</v>
      </c>
      <c r="P3063" s="4" t="b">
        <v>0</v>
      </c>
      <c r="Q3063" s="4" t="s">
        <v>8303</v>
      </c>
      <c r="R3063" s="17">
        <f>E3063/D3063*100</f>
        <v>0</v>
      </c>
      <c r="S3063">
        <f>AVERAGEIF(O:O,O3063,E:E)</f>
        <v>0</v>
      </c>
      <c r="T3063" t="str">
        <f t="shared" si="238"/>
        <v>theater</v>
      </c>
      <c r="U3063" t="str">
        <f t="shared" si="239"/>
        <v>spaces</v>
      </c>
    </row>
    <row r="3064" spans="1:21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b">
        <f t="shared" si="235"/>
        <v>0</v>
      </c>
      <c r="G3064" s="4" t="s">
        <v>8221</v>
      </c>
      <c r="H3064" s="4" t="s">
        <v>8224</v>
      </c>
      <c r="I3064" s="4" t="s">
        <v>8246</v>
      </c>
      <c r="J3064" s="4">
        <v>1443636000</v>
      </c>
      <c r="K3064" s="13">
        <f t="shared" si="236"/>
        <v>42277.583333333336</v>
      </c>
      <c r="L3064" s="4">
        <v>1441111892</v>
      </c>
      <c r="M3064" s="13">
        <f t="shared" si="237"/>
        <v>42248.369120370371</v>
      </c>
      <c r="N3064" s="4" t="b">
        <v>0</v>
      </c>
      <c r="O3064" s="4">
        <v>67</v>
      </c>
      <c r="P3064" s="4" t="b">
        <v>0</v>
      </c>
      <c r="Q3064" s="4" t="s">
        <v>8303</v>
      </c>
      <c r="R3064" s="17">
        <f>E3064/D3064*100</f>
        <v>66.84</v>
      </c>
      <c r="S3064">
        <f>AVERAGEIF(O:O,O3064,E:E)</f>
        <v>6906.636363636364</v>
      </c>
      <c r="T3064" t="str">
        <f t="shared" si="238"/>
        <v>theater</v>
      </c>
      <c r="U3064" t="str">
        <f t="shared" si="239"/>
        <v>spaces</v>
      </c>
    </row>
    <row r="3065" spans="1:21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b">
        <f t="shared" si="235"/>
        <v>0</v>
      </c>
      <c r="G3065" s="4" t="s">
        <v>8221</v>
      </c>
      <c r="H3065" s="4" t="s">
        <v>8224</v>
      </c>
      <c r="I3065" s="4" t="s">
        <v>8246</v>
      </c>
      <c r="J3065" s="4">
        <v>1477174138</v>
      </c>
      <c r="K3065" s="13">
        <f t="shared" si="236"/>
        <v>42665.756226851852</v>
      </c>
      <c r="L3065" s="4">
        <v>1474150138</v>
      </c>
      <c r="M3065" s="13">
        <f t="shared" si="237"/>
        <v>42630.756226851852</v>
      </c>
      <c r="N3065" s="4" t="b">
        <v>0</v>
      </c>
      <c r="O3065" s="4">
        <v>23</v>
      </c>
      <c r="P3065" s="4" t="b">
        <v>0</v>
      </c>
      <c r="Q3065" s="4" t="s">
        <v>8303</v>
      </c>
      <c r="R3065" s="17">
        <f>E3065/D3065*100</f>
        <v>19.566666666666666</v>
      </c>
      <c r="S3065">
        <f>AVERAGEIF(O:O,O3065,E:E)</f>
        <v>2210.1433333333334</v>
      </c>
      <c r="T3065" t="str">
        <f t="shared" si="238"/>
        <v>theater</v>
      </c>
      <c r="U3065" t="str">
        <f t="shared" si="239"/>
        <v>spaces</v>
      </c>
    </row>
    <row r="3066" spans="1:21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b">
        <f t="shared" si="235"/>
        <v>0</v>
      </c>
      <c r="G3066" s="4" t="s">
        <v>8221</v>
      </c>
      <c r="H3066" s="4" t="s">
        <v>8224</v>
      </c>
      <c r="I3066" s="4" t="s">
        <v>8246</v>
      </c>
      <c r="J3066" s="4">
        <v>1448175540</v>
      </c>
      <c r="K3066" s="13">
        <f t="shared" si="236"/>
        <v>42330.124305555561</v>
      </c>
      <c r="L3066" s="4">
        <v>1445483246</v>
      </c>
      <c r="M3066" s="13">
        <f t="shared" si="237"/>
        <v>42298.963495370372</v>
      </c>
      <c r="N3066" s="4" t="b">
        <v>0</v>
      </c>
      <c r="O3066" s="4">
        <v>72</v>
      </c>
      <c r="P3066" s="4" t="b">
        <v>0</v>
      </c>
      <c r="Q3066" s="4" t="s">
        <v>8303</v>
      </c>
      <c r="R3066" s="17">
        <f>E3066/D3066*100</f>
        <v>11.294666666666666</v>
      </c>
      <c r="S3066">
        <f>AVERAGEIF(O:O,O3066,E:E)</f>
        <v>5956.7993333333325</v>
      </c>
      <c r="T3066" t="str">
        <f t="shared" si="238"/>
        <v>theater</v>
      </c>
      <c r="U3066" t="str">
        <f t="shared" si="239"/>
        <v>spaces</v>
      </c>
    </row>
    <row r="3067" spans="1:21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b">
        <f t="shared" si="235"/>
        <v>0</v>
      </c>
      <c r="G3067" s="4" t="s">
        <v>8221</v>
      </c>
      <c r="H3067" s="4" t="s">
        <v>8224</v>
      </c>
      <c r="I3067" s="4" t="s">
        <v>8246</v>
      </c>
      <c r="J3067" s="4">
        <v>1406683172</v>
      </c>
      <c r="K3067" s="13">
        <f t="shared" si="236"/>
        <v>41849.888564814821</v>
      </c>
      <c r="L3067" s="4">
        <v>1404523172</v>
      </c>
      <c r="M3067" s="13">
        <f t="shared" si="237"/>
        <v>41824.888564814821</v>
      </c>
      <c r="N3067" s="4" t="b">
        <v>0</v>
      </c>
      <c r="O3067" s="4">
        <v>2</v>
      </c>
      <c r="P3067" s="4" t="b">
        <v>0</v>
      </c>
      <c r="Q3067" s="4" t="s">
        <v>8303</v>
      </c>
      <c r="R3067" s="17">
        <f>E3067/D3067*100</f>
        <v>0.04</v>
      </c>
      <c r="S3067">
        <f>AVERAGEIF(O:O,O3067,E:E)</f>
        <v>91.389593023255813</v>
      </c>
      <c r="T3067" t="str">
        <f t="shared" si="238"/>
        <v>theater</v>
      </c>
      <c r="U3067" t="str">
        <f t="shared" si="239"/>
        <v>spaces</v>
      </c>
    </row>
    <row r="3068" spans="1:21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b">
        <f t="shared" si="235"/>
        <v>0</v>
      </c>
      <c r="G3068" s="4" t="s">
        <v>8221</v>
      </c>
      <c r="H3068" s="4" t="s">
        <v>8226</v>
      </c>
      <c r="I3068" s="4" t="s">
        <v>8248</v>
      </c>
      <c r="J3068" s="4">
        <v>1468128537</v>
      </c>
      <c r="K3068" s="13">
        <f t="shared" si="236"/>
        <v>42561.061770833338</v>
      </c>
      <c r="L3068" s="4">
        <v>1465536537</v>
      </c>
      <c r="M3068" s="13">
        <f t="shared" si="237"/>
        <v>42531.061770833338</v>
      </c>
      <c r="N3068" s="4" t="b">
        <v>0</v>
      </c>
      <c r="O3068" s="4">
        <v>15</v>
      </c>
      <c r="P3068" s="4" t="b">
        <v>0</v>
      </c>
      <c r="Q3068" s="4" t="s">
        <v>8303</v>
      </c>
      <c r="R3068" s="17">
        <f>E3068/D3068*100</f>
        <v>11.985714285714286</v>
      </c>
      <c r="S3068">
        <f>AVERAGEIF(O:O,O3068,E:E)</f>
        <v>2424.782608695652</v>
      </c>
      <c r="T3068" t="str">
        <f t="shared" si="238"/>
        <v>theater</v>
      </c>
      <c r="U3068" t="str">
        <f t="shared" si="239"/>
        <v>spaces</v>
      </c>
    </row>
    <row r="3069" spans="1:21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b">
        <f t="shared" si="235"/>
        <v>0</v>
      </c>
      <c r="G3069" s="4" t="s">
        <v>8221</v>
      </c>
      <c r="H3069" s="4" t="s">
        <v>8228</v>
      </c>
      <c r="I3069" s="4" t="s">
        <v>8250</v>
      </c>
      <c r="J3069" s="4">
        <v>1441837879</v>
      </c>
      <c r="K3069" s="13">
        <f t="shared" si="236"/>
        <v>42256.77174768519</v>
      </c>
      <c r="L3069" s="4">
        <v>1439245879</v>
      </c>
      <c r="M3069" s="13">
        <f t="shared" si="237"/>
        <v>42226.77174768519</v>
      </c>
      <c r="N3069" s="4" t="b">
        <v>0</v>
      </c>
      <c r="O3069" s="4">
        <v>1</v>
      </c>
      <c r="P3069" s="4" t="b">
        <v>0</v>
      </c>
      <c r="Q3069" s="4" t="s">
        <v>8303</v>
      </c>
      <c r="R3069" s="17">
        <f>E3069/D3069*100</f>
        <v>2.5</v>
      </c>
      <c r="S3069">
        <f>AVERAGEIF(O:O,O3069,E:E)</f>
        <v>50.223295454545458</v>
      </c>
      <c r="T3069" t="str">
        <f t="shared" si="238"/>
        <v>theater</v>
      </c>
      <c r="U3069" t="str">
        <f t="shared" si="239"/>
        <v>spaces</v>
      </c>
    </row>
    <row r="3070" spans="1:21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b">
        <f t="shared" si="235"/>
        <v>0</v>
      </c>
      <c r="G3070" s="4" t="s">
        <v>8221</v>
      </c>
      <c r="H3070" s="4" t="s">
        <v>8224</v>
      </c>
      <c r="I3070" s="4" t="s">
        <v>8246</v>
      </c>
      <c r="J3070" s="4">
        <v>1445013352</v>
      </c>
      <c r="K3070" s="13">
        <f t="shared" si="236"/>
        <v>42293.524907407409</v>
      </c>
      <c r="L3070" s="4">
        <v>1442421352</v>
      </c>
      <c r="M3070" s="13">
        <f t="shared" si="237"/>
        <v>42263.524907407409</v>
      </c>
      <c r="N3070" s="4" t="b">
        <v>0</v>
      </c>
      <c r="O3070" s="4">
        <v>2</v>
      </c>
      <c r="P3070" s="4" t="b">
        <v>0</v>
      </c>
      <c r="Q3070" s="4" t="s">
        <v>8303</v>
      </c>
      <c r="R3070" s="17">
        <f>E3070/D3070*100</f>
        <v>6.9999999999999993E-2</v>
      </c>
      <c r="S3070">
        <f>AVERAGEIF(O:O,O3070,E:E)</f>
        <v>91.389593023255813</v>
      </c>
      <c r="T3070" t="str">
        <f t="shared" si="238"/>
        <v>theater</v>
      </c>
      <c r="U3070" t="str">
        <f t="shared" si="239"/>
        <v>spaces</v>
      </c>
    </row>
    <row r="3071" spans="1:21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b">
        <f t="shared" si="235"/>
        <v>0</v>
      </c>
      <c r="G3071" s="4" t="s">
        <v>8221</v>
      </c>
      <c r="H3071" s="4" t="s">
        <v>8224</v>
      </c>
      <c r="I3071" s="4" t="s">
        <v>8246</v>
      </c>
      <c r="J3071" s="4">
        <v>1418587234</v>
      </c>
      <c r="K3071" s="13">
        <f t="shared" si="236"/>
        <v>41987.667060185187</v>
      </c>
      <c r="L3071" s="4">
        <v>1415995234</v>
      </c>
      <c r="M3071" s="13">
        <f t="shared" si="237"/>
        <v>41957.667060185187</v>
      </c>
      <c r="N3071" s="4" t="b">
        <v>0</v>
      </c>
      <c r="O3071" s="4">
        <v>7</v>
      </c>
      <c r="P3071" s="4" t="b">
        <v>0</v>
      </c>
      <c r="Q3071" s="4" t="s">
        <v>8303</v>
      </c>
      <c r="R3071" s="17">
        <f>E3071/D3071*100</f>
        <v>14.099999999999998</v>
      </c>
      <c r="S3071">
        <f>AVERAGEIF(O:O,O3071,E:E)</f>
        <v>705.95522388059703</v>
      </c>
      <c r="T3071" t="str">
        <f t="shared" si="238"/>
        <v>theater</v>
      </c>
      <c r="U3071" t="str">
        <f t="shared" si="239"/>
        <v>spaces</v>
      </c>
    </row>
    <row r="3072" spans="1:21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b">
        <f t="shared" si="235"/>
        <v>0</v>
      </c>
      <c r="G3072" s="4" t="s">
        <v>8221</v>
      </c>
      <c r="H3072" s="4" t="s">
        <v>8225</v>
      </c>
      <c r="I3072" s="4" t="s">
        <v>8247</v>
      </c>
      <c r="J3072" s="4">
        <v>1481132169</v>
      </c>
      <c r="K3072" s="13">
        <f t="shared" si="236"/>
        <v>42711.566770833335</v>
      </c>
      <c r="L3072" s="4">
        <v>1479317769</v>
      </c>
      <c r="M3072" s="13">
        <f t="shared" si="237"/>
        <v>42690.566770833335</v>
      </c>
      <c r="N3072" s="4" t="b">
        <v>0</v>
      </c>
      <c r="O3072" s="4">
        <v>16</v>
      </c>
      <c r="P3072" s="4" t="b">
        <v>0</v>
      </c>
      <c r="Q3072" s="4" t="s">
        <v>8303</v>
      </c>
      <c r="R3072" s="17">
        <f>E3072/D3072*100</f>
        <v>3.34</v>
      </c>
      <c r="S3072">
        <f>AVERAGEIF(O:O,O3072,E:E)</f>
        <v>1278.3540625000001</v>
      </c>
      <c r="T3072" t="str">
        <f t="shared" si="238"/>
        <v>theater</v>
      </c>
      <c r="U3072" t="str">
        <f t="shared" si="239"/>
        <v>spaces</v>
      </c>
    </row>
    <row r="3073" spans="1:21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b">
        <f t="shared" si="235"/>
        <v>0</v>
      </c>
      <c r="G3073" s="4" t="s">
        <v>8221</v>
      </c>
      <c r="H3073" s="4" t="s">
        <v>8224</v>
      </c>
      <c r="I3073" s="4" t="s">
        <v>8246</v>
      </c>
      <c r="J3073" s="4">
        <v>1429595940</v>
      </c>
      <c r="K3073" s="13">
        <f t="shared" si="236"/>
        <v>42115.082638888889</v>
      </c>
      <c r="L3073" s="4">
        <v>1428082481</v>
      </c>
      <c r="M3073" s="13">
        <f t="shared" si="237"/>
        <v>42097.565752314818</v>
      </c>
      <c r="N3073" s="4" t="b">
        <v>0</v>
      </c>
      <c r="O3073" s="4">
        <v>117</v>
      </c>
      <c r="P3073" s="4" t="b">
        <v>0</v>
      </c>
      <c r="Q3073" s="4" t="s">
        <v>8303</v>
      </c>
      <c r="R3073" s="17">
        <f>E3073/D3073*100</f>
        <v>59.774999999999999</v>
      </c>
      <c r="S3073">
        <f>AVERAGEIF(O:O,O3073,E:E)</f>
        <v>6922.666666666667</v>
      </c>
      <c r="T3073" t="str">
        <f t="shared" si="238"/>
        <v>theater</v>
      </c>
      <c r="U3073" t="str">
        <f t="shared" si="239"/>
        <v>spaces</v>
      </c>
    </row>
    <row r="3074" spans="1:21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b">
        <f t="shared" si="235"/>
        <v>0</v>
      </c>
      <c r="G3074" s="4" t="s">
        <v>8221</v>
      </c>
      <c r="H3074" s="4" t="s">
        <v>8224</v>
      </c>
      <c r="I3074" s="4" t="s">
        <v>8246</v>
      </c>
      <c r="J3074" s="4">
        <v>1477791960</v>
      </c>
      <c r="K3074" s="13">
        <f t="shared" si="236"/>
        <v>42672.906944444447</v>
      </c>
      <c r="L3074" s="4">
        <v>1476549262</v>
      </c>
      <c r="M3074" s="13">
        <f t="shared" si="237"/>
        <v>42658.523865740739</v>
      </c>
      <c r="N3074" s="4" t="b">
        <v>0</v>
      </c>
      <c r="O3074" s="4">
        <v>2</v>
      </c>
      <c r="P3074" s="4" t="b">
        <v>0</v>
      </c>
      <c r="Q3074" s="4" t="s">
        <v>8303</v>
      </c>
      <c r="R3074" s="17">
        <f>E3074/D3074*100</f>
        <v>1.6666666666666666E-2</v>
      </c>
      <c r="S3074">
        <f>AVERAGEIF(O:O,O3074,E:E)</f>
        <v>91.389593023255813</v>
      </c>
      <c r="T3074" t="str">
        <f t="shared" si="238"/>
        <v>theater</v>
      </c>
      <c r="U3074" t="str">
        <f t="shared" si="239"/>
        <v>spaces</v>
      </c>
    </row>
    <row r="3075" spans="1:21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b">
        <f t="shared" ref="F3075:F3138" si="240">IF(E3075&gt;=D3075,"successful")</f>
        <v>0</v>
      </c>
      <c r="G3075" s="4" t="s">
        <v>8221</v>
      </c>
      <c r="H3075" s="4" t="s">
        <v>8224</v>
      </c>
      <c r="I3075" s="4" t="s">
        <v>8246</v>
      </c>
      <c r="J3075" s="4">
        <v>1434309540</v>
      </c>
      <c r="K3075" s="13">
        <f t="shared" ref="K3075:K3138" si="241">(J3075/60)/60/24+DATE(1970,1,1)+(-4/24)</f>
        <v>42169.638194444451</v>
      </c>
      <c r="L3075" s="4">
        <v>1429287900</v>
      </c>
      <c r="M3075" s="13">
        <f t="shared" ref="M3075:M3138" si="242">(L3075/60)/60/24+DATE(1970,1,1)+(-4/24)</f>
        <v>42111.517361111117</v>
      </c>
      <c r="N3075" s="4" t="b">
        <v>0</v>
      </c>
      <c r="O3075" s="4">
        <v>7</v>
      </c>
      <c r="P3075" s="4" t="b">
        <v>0</v>
      </c>
      <c r="Q3075" s="4" t="s">
        <v>8303</v>
      </c>
      <c r="R3075" s="17">
        <f>E3075/D3075*100</f>
        <v>2.3035714285714284E-2</v>
      </c>
      <c r="S3075">
        <f>AVERAGEIF(O:O,O3075,E:E)</f>
        <v>705.95522388059703</v>
      </c>
      <c r="T3075" t="str">
        <f t="shared" ref="T3075:T3138" si="243">LEFT(Q3075,FIND("/",Q3075)-1)</f>
        <v>theater</v>
      </c>
      <c r="U3075" t="str">
        <f t="shared" ref="U3075:U3138" si="244">RIGHT(Q3075,LEN(Q3075)-FIND("/",Q3075))</f>
        <v>spaces</v>
      </c>
    </row>
    <row r="3076" spans="1:21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b">
        <f t="shared" si="240"/>
        <v>0</v>
      </c>
      <c r="G3076" s="4" t="s">
        <v>8221</v>
      </c>
      <c r="H3076" s="4" t="s">
        <v>8230</v>
      </c>
      <c r="I3076" s="4" t="s">
        <v>8249</v>
      </c>
      <c r="J3076" s="4">
        <v>1457617359</v>
      </c>
      <c r="K3076" s="13">
        <f t="shared" si="241"/>
        <v>42439.404618055552</v>
      </c>
      <c r="L3076" s="4">
        <v>1455025359</v>
      </c>
      <c r="M3076" s="13">
        <f t="shared" si="242"/>
        <v>42409.404618055552</v>
      </c>
      <c r="N3076" s="4" t="b">
        <v>0</v>
      </c>
      <c r="O3076" s="4">
        <v>3</v>
      </c>
      <c r="P3076" s="4" t="b">
        <v>0</v>
      </c>
      <c r="Q3076" s="4" t="s">
        <v>8303</v>
      </c>
      <c r="R3076" s="17">
        <f>E3076/D3076*100</f>
        <v>8.8000000000000009E-2</v>
      </c>
      <c r="S3076">
        <f>AVERAGEIF(O:O,O3076,E:E)</f>
        <v>191.76785714285714</v>
      </c>
      <c r="T3076" t="str">
        <f t="shared" si="243"/>
        <v>theater</v>
      </c>
      <c r="U3076" t="str">
        <f t="shared" si="244"/>
        <v>spaces</v>
      </c>
    </row>
    <row r="3077" spans="1:21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b">
        <f t="shared" si="240"/>
        <v>0</v>
      </c>
      <c r="G3077" s="4" t="s">
        <v>8221</v>
      </c>
      <c r="H3077" s="4" t="s">
        <v>8224</v>
      </c>
      <c r="I3077" s="4" t="s">
        <v>8246</v>
      </c>
      <c r="J3077" s="4">
        <v>1471573640</v>
      </c>
      <c r="K3077" s="13">
        <f t="shared" si="241"/>
        <v>42600.935648148145</v>
      </c>
      <c r="L3077" s="4">
        <v>1467253640</v>
      </c>
      <c r="M3077" s="13">
        <f t="shared" si="242"/>
        <v>42550.935648148145</v>
      </c>
      <c r="N3077" s="4" t="b">
        <v>0</v>
      </c>
      <c r="O3077" s="4">
        <v>20</v>
      </c>
      <c r="P3077" s="4" t="b">
        <v>0</v>
      </c>
      <c r="Q3077" s="4" t="s">
        <v>8303</v>
      </c>
      <c r="R3077" s="17">
        <f>E3077/D3077*100</f>
        <v>8.64</v>
      </c>
      <c r="S3077">
        <f>AVERAGEIF(O:O,O3077,E:E)</f>
        <v>1494.1595454545457</v>
      </c>
      <c r="T3077" t="str">
        <f t="shared" si="243"/>
        <v>theater</v>
      </c>
      <c r="U3077" t="str">
        <f t="shared" si="244"/>
        <v>spaces</v>
      </c>
    </row>
    <row r="3078" spans="1:21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b">
        <f t="shared" si="240"/>
        <v>0</v>
      </c>
      <c r="G3078" s="4" t="s">
        <v>8221</v>
      </c>
      <c r="H3078" s="4" t="s">
        <v>8224</v>
      </c>
      <c r="I3078" s="4" t="s">
        <v>8246</v>
      </c>
      <c r="J3078" s="4">
        <v>1444405123</v>
      </c>
      <c r="K3078" s="13">
        <f t="shared" si="241"/>
        <v>42286.485219907408</v>
      </c>
      <c r="L3078" s="4">
        <v>1439221123</v>
      </c>
      <c r="M3078" s="13">
        <f t="shared" si="242"/>
        <v>42226.485219907408</v>
      </c>
      <c r="N3078" s="4" t="b">
        <v>0</v>
      </c>
      <c r="O3078" s="4">
        <v>50</v>
      </c>
      <c r="P3078" s="4" t="b">
        <v>0</v>
      </c>
      <c r="Q3078" s="4" t="s">
        <v>8303</v>
      </c>
      <c r="R3078" s="17">
        <f>E3078/D3078*100</f>
        <v>15.06</v>
      </c>
      <c r="S3078">
        <f>AVERAGEIF(O:O,O3078,E:E)</f>
        <v>3773.9390909090912</v>
      </c>
      <c r="T3078" t="str">
        <f t="shared" si="243"/>
        <v>theater</v>
      </c>
      <c r="U3078" t="str">
        <f t="shared" si="244"/>
        <v>spaces</v>
      </c>
    </row>
    <row r="3079" spans="1:21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b">
        <f t="shared" si="240"/>
        <v>0</v>
      </c>
      <c r="G3079" s="4" t="s">
        <v>8221</v>
      </c>
      <c r="H3079" s="4" t="s">
        <v>8229</v>
      </c>
      <c r="I3079" s="4" t="s">
        <v>8251</v>
      </c>
      <c r="J3079" s="4">
        <v>1488495478</v>
      </c>
      <c r="K3079" s="13">
        <f t="shared" si="241"/>
        <v>42796.790254629632</v>
      </c>
      <c r="L3079" s="4">
        <v>1485903478</v>
      </c>
      <c r="M3079" s="13">
        <f t="shared" si="242"/>
        <v>42766.790254629632</v>
      </c>
      <c r="N3079" s="4" t="b">
        <v>0</v>
      </c>
      <c r="O3079" s="4">
        <v>2</v>
      </c>
      <c r="P3079" s="4" t="b">
        <v>0</v>
      </c>
      <c r="Q3079" s="4" t="s">
        <v>8303</v>
      </c>
      <c r="R3079" s="17">
        <f>E3079/D3079*100</f>
        <v>0.47727272727272729</v>
      </c>
      <c r="S3079">
        <f>AVERAGEIF(O:O,O3079,E:E)</f>
        <v>91.389593023255813</v>
      </c>
      <c r="T3079" t="str">
        <f t="shared" si="243"/>
        <v>theater</v>
      </c>
      <c r="U3079" t="str">
        <f t="shared" si="244"/>
        <v>spaces</v>
      </c>
    </row>
    <row r="3080" spans="1:21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b">
        <f t="shared" si="240"/>
        <v>0</v>
      </c>
      <c r="G3080" s="4" t="s">
        <v>8221</v>
      </c>
      <c r="H3080" s="4" t="s">
        <v>8224</v>
      </c>
      <c r="I3080" s="4" t="s">
        <v>8246</v>
      </c>
      <c r="J3080" s="4">
        <v>1424920795</v>
      </c>
      <c r="K3080" s="13">
        <f t="shared" si="241"/>
        <v>42060.97216435185</v>
      </c>
      <c r="L3080" s="4">
        <v>1422328795</v>
      </c>
      <c r="M3080" s="13">
        <f t="shared" si="242"/>
        <v>42030.97216435185</v>
      </c>
      <c r="N3080" s="4" t="b">
        <v>0</v>
      </c>
      <c r="O3080" s="4">
        <v>3</v>
      </c>
      <c r="P3080" s="4" t="b">
        <v>0</v>
      </c>
      <c r="Q3080" s="4" t="s">
        <v>8303</v>
      </c>
      <c r="R3080" s="17">
        <f>E3080/D3080*100</f>
        <v>0.11833333333333333</v>
      </c>
      <c r="S3080">
        <f>AVERAGEIF(O:O,O3080,E:E)</f>
        <v>191.76785714285714</v>
      </c>
      <c r="T3080" t="str">
        <f t="shared" si="243"/>
        <v>theater</v>
      </c>
      <c r="U3080" t="str">
        <f t="shared" si="244"/>
        <v>spaces</v>
      </c>
    </row>
    <row r="3081" spans="1:21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b">
        <f t="shared" si="240"/>
        <v>0</v>
      </c>
      <c r="G3081" s="4" t="s">
        <v>8221</v>
      </c>
      <c r="H3081" s="4" t="s">
        <v>8224</v>
      </c>
      <c r="I3081" s="4" t="s">
        <v>8246</v>
      </c>
      <c r="J3081" s="4">
        <v>1427040435</v>
      </c>
      <c r="K3081" s="13">
        <f t="shared" si="241"/>
        <v>42085.50503472222</v>
      </c>
      <c r="L3081" s="4">
        <v>1424452035</v>
      </c>
      <c r="M3081" s="13">
        <f t="shared" si="242"/>
        <v>42055.546701388892</v>
      </c>
      <c r="N3081" s="4" t="b">
        <v>0</v>
      </c>
      <c r="O3081" s="4">
        <v>27</v>
      </c>
      <c r="P3081" s="4" t="b">
        <v>0</v>
      </c>
      <c r="Q3081" s="4" t="s">
        <v>8303</v>
      </c>
      <c r="R3081" s="17">
        <f>E3081/D3081*100</f>
        <v>0.8417399858735245</v>
      </c>
      <c r="S3081">
        <f>AVERAGEIF(O:O,O3081,E:E)</f>
        <v>3204.2722222222224</v>
      </c>
      <c r="T3081" t="str">
        <f t="shared" si="243"/>
        <v>theater</v>
      </c>
      <c r="U3081" t="str">
        <f t="shared" si="244"/>
        <v>spaces</v>
      </c>
    </row>
    <row r="3082" spans="1:21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b">
        <f t="shared" si="240"/>
        <v>0</v>
      </c>
      <c r="G3082" s="4" t="s">
        <v>8221</v>
      </c>
      <c r="H3082" s="4" t="s">
        <v>8224</v>
      </c>
      <c r="I3082" s="4" t="s">
        <v>8246</v>
      </c>
      <c r="J3082" s="4">
        <v>1419644444</v>
      </c>
      <c r="K3082" s="13">
        <f t="shared" si="241"/>
        <v>41999.903287037036</v>
      </c>
      <c r="L3082" s="4">
        <v>1414456844</v>
      </c>
      <c r="M3082" s="13">
        <f t="shared" si="242"/>
        <v>41939.861620370371</v>
      </c>
      <c r="N3082" s="4" t="b">
        <v>0</v>
      </c>
      <c r="O3082" s="4">
        <v>7</v>
      </c>
      <c r="P3082" s="4" t="b">
        <v>0</v>
      </c>
      <c r="Q3082" s="4" t="s">
        <v>8303</v>
      </c>
      <c r="R3082" s="17">
        <f>E3082/D3082*100</f>
        <v>1.8799999999999997E-2</v>
      </c>
      <c r="S3082">
        <f>AVERAGEIF(O:O,O3082,E:E)</f>
        <v>705.95522388059703</v>
      </c>
      <c r="T3082" t="str">
        <f t="shared" si="243"/>
        <v>theater</v>
      </c>
      <c r="U3082" t="str">
        <f t="shared" si="244"/>
        <v>spaces</v>
      </c>
    </row>
    <row r="3083" spans="1:21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b">
        <f t="shared" si="240"/>
        <v>0</v>
      </c>
      <c r="G3083" s="4" t="s">
        <v>8221</v>
      </c>
      <c r="H3083" s="4" t="s">
        <v>8224</v>
      </c>
      <c r="I3083" s="4" t="s">
        <v>8246</v>
      </c>
      <c r="J3083" s="4">
        <v>1442722891</v>
      </c>
      <c r="K3083" s="13">
        <f t="shared" si="241"/>
        <v>42267.01494212963</v>
      </c>
      <c r="L3083" s="4">
        <v>1440130891</v>
      </c>
      <c r="M3083" s="13">
        <f t="shared" si="242"/>
        <v>42237.01494212963</v>
      </c>
      <c r="N3083" s="4" t="b">
        <v>0</v>
      </c>
      <c r="O3083" s="4">
        <v>5</v>
      </c>
      <c r="P3083" s="4" t="b">
        <v>0</v>
      </c>
      <c r="Q3083" s="4" t="s">
        <v>8303</v>
      </c>
      <c r="R3083" s="17">
        <f>E3083/D3083*100</f>
        <v>0.21029999999999999</v>
      </c>
      <c r="S3083">
        <f>AVERAGEIF(O:O,O3083,E:E)</f>
        <v>347.37</v>
      </c>
      <c r="T3083" t="str">
        <f t="shared" si="243"/>
        <v>theater</v>
      </c>
      <c r="U3083" t="str">
        <f t="shared" si="244"/>
        <v>spaces</v>
      </c>
    </row>
    <row r="3084" spans="1:21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b">
        <f t="shared" si="240"/>
        <v>0</v>
      </c>
      <c r="G3084" s="4" t="s">
        <v>8221</v>
      </c>
      <c r="H3084" s="4" t="s">
        <v>8224</v>
      </c>
      <c r="I3084" s="4" t="s">
        <v>8246</v>
      </c>
      <c r="J3084" s="4">
        <v>1447628946</v>
      </c>
      <c r="K3084" s="13">
        <f t="shared" si="241"/>
        <v>42323.797986111116</v>
      </c>
      <c r="L3084" s="4">
        <v>1445033346</v>
      </c>
      <c r="M3084" s="13">
        <f t="shared" si="242"/>
        <v>42293.756319444445</v>
      </c>
      <c r="N3084" s="4" t="b">
        <v>0</v>
      </c>
      <c r="O3084" s="4">
        <v>0</v>
      </c>
      <c r="P3084" s="4" t="b">
        <v>0</v>
      </c>
      <c r="Q3084" s="4" t="s">
        <v>8303</v>
      </c>
      <c r="R3084" s="17">
        <f>E3084/D3084*100</f>
        <v>0</v>
      </c>
      <c r="S3084">
        <f>AVERAGEIF(O:O,O3084,E:E)</f>
        <v>0</v>
      </c>
      <c r="T3084" t="str">
        <f t="shared" si="243"/>
        <v>theater</v>
      </c>
      <c r="U3084" t="str">
        <f t="shared" si="244"/>
        <v>spaces</v>
      </c>
    </row>
    <row r="3085" spans="1:21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b">
        <f t="shared" si="240"/>
        <v>0</v>
      </c>
      <c r="G3085" s="4" t="s">
        <v>8221</v>
      </c>
      <c r="H3085" s="4" t="s">
        <v>8224</v>
      </c>
      <c r="I3085" s="4" t="s">
        <v>8246</v>
      </c>
      <c r="J3085" s="4">
        <v>1409547600</v>
      </c>
      <c r="K3085" s="13">
        <f t="shared" si="241"/>
        <v>41883.041666666672</v>
      </c>
      <c r="L3085" s="4">
        <v>1406986278</v>
      </c>
      <c r="M3085" s="13">
        <f t="shared" si="242"/>
        <v>41853.396736111114</v>
      </c>
      <c r="N3085" s="4" t="b">
        <v>0</v>
      </c>
      <c r="O3085" s="4">
        <v>3</v>
      </c>
      <c r="P3085" s="4" t="b">
        <v>0</v>
      </c>
      <c r="Q3085" s="4" t="s">
        <v>8303</v>
      </c>
      <c r="R3085" s="17">
        <f>E3085/D3085*100</f>
        <v>0.27999999999999997</v>
      </c>
      <c r="S3085">
        <f>AVERAGEIF(O:O,O3085,E:E)</f>
        <v>191.76785714285714</v>
      </c>
      <c r="T3085" t="str">
        <f t="shared" si="243"/>
        <v>theater</v>
      </c>
      <c r="U3085" t="str">
        <f t="shared" si="244"/>
        <v>spaces</v>
      </c>
    </row>
    <row r="3086" spans="1:21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b">
        <f t="shared" si="240"/>
        <v>0</v>
      </c>
      <c r="G3086" s="4" t="s">
        <v>8221</v>
      </c>
      <c r="H3086" s="4" t="s">
        <v>8224</v>
      </c>
      <c r="I3086" s="4" t="s">
        <v>8246</v>
      </c>
      <c r="J3086" s="4">
        <v>1430851680</v>
      </c>
      <c r="K3086" s="13">
        <f t="shared" si="241"/>
        <v>42129.616666666669</v>
      </c>
      <c r="L3086" s="4">
        <v>1428340931</v>
      </c>
      <c r="M3086" s="13">
        <f t="shared" si="242"/>
        <v>42100.557071759256</v>
      </c>
      <c r="N3086" s="4" t="b">
        <v>0</v>
      </c>
      <c r="O3086" s="4">
        <v>6</v>
      </c>
      <c r="P3086" s="4" t="b">
        <v>0</v>
      </c>
      <c r="Q3086" s="4" t="s">
        <v>8303</v>
      </c>
      <c r="R3086" s="17">
        <f>E3086/D3086*100</f>
        <v>11.57920670115792</v>
      </c>
      <c r="S3086">
        <f>AVERAGEIF(O:O,O3086,E:E)</f>
        <v>740.04042857142861</v>
      </c>
      <c r="T3086" t="str">
        <f t="shared" si="243"/>
        <v>theater</v>
      </c>
      <c r="U3086" t="str">
        <f t="shared" si="244"/>
        <v>spaces</v>
      </c>
    </row>
    <row r="3087" spans="1:21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b">
        <f t="shared" si="240"/>
        <v>0</v>
      </c>
      <c r="G3087" s="4" t="s">
        <v>8221</v>
      </c>
      <c r="H3087" s="4" t="s">
        <v>8224</v>
      </c>
      <c r="I3087" s="4" t="s">
        <v>8246</v>
      </c>
      <c r="J3087" s="4">
        <v>1443561159</v>
      </c>
      <c r="K3087" s="13">
        <f t="shared" si="241"/>
        <v>42276.717118055552</v>
      </c>
      <c r="L3087" s="4">
        <v>1440969159</v>
      </c>
      <c r="M3087" s="13">
        <f t="shared" si="242"/>
        <v>42246.717118055552</v>
      </c>
      <c r="N3087" s="4" t="b">
        <v>0</v>
      </c>
      <c r="O3087" s="4">
        <v>9</v>
      </c>
      <c r="P3087" s="4" t="b">
        <v>0</v>
      </c>
      <c r="Q3087" s="4" t="s">
        <v>8303</v>
      </c>
      <c r="R3087" s="17">
        <f>E3087/D3087*100</f>
        <v>2.44</v>
      </c>
      <c r="S3087">
        <f>AVERAGEIF(O:O,O3087,E:E)</f>
        <v>751.21245614035092</v>
      </c>
      <c r="T3087" t="str">
        <f t="shared" si="243"/>
        <v>theater</v>
      </c>
      <c r="U3087" t="str">
        <f t="shared" si="244"/>
        <v>spaces</v>
      </c>
    </row>
    <row r="3088" spans="1:21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b">
        <f t="shared" si="240"/>
        <v>0</v>
      </c>
      <c r="G3088" s="4" t="s">
        <v>8221</v>
      </c>
      <c r="H3088" s="4" t="s">
        <v>8237</v>
      </c>
      <c r="I3088" s="4" t="s">
        <v>8249</v>
      </c>
      <c r="J3088" s="4">
        <v>1439827559</v>
      </c>
      <c r="K3088" s="13">
        <f t="shared" si="241"/>
        <v>42233.504155092596</v>
      </c>
      <c r="L3088" s="4">
        <v>1434643559</v>
      </c>
      <c r="M3088" s="13">
        <f t="shared" si="242"/>
        <v>42173.504155092596</v>
      </c>
      <c r="N3088" s="4" t="b">
        <v>0</v>
      </c>
      <c r="O3088" s="4">
        <v>3</v>
      </c>
      <c r="P3088" s="4" t="b">
        <v>0</v>
      </c>
      <c r="Q3088" s="4" t="s">
        <v>8303</v>
      </c>
      <c r="R3088" s="17">
        <f>E3088/D3088*100</f>
        <v>0.25</v>
      </c>
      <c r="S3088">
        <f>AVERAGEIF(O:O,O3088,E:E)</f>
        <v>191.76785714285714</v>
      </c>
      <c r="T3088" t="str">
        <f t="shared" si="243"/>
        <v>theater</v>
      </c>
      <c r="U3088" t="str">
        <f t="shared" si="244"/>
        <v>spaces</v>
      </c>
    </row>
    <row r="3089" spans="1:21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b">
        <f t="shared" si="240"/>
        <v>0</v>
      </c>
      <c r="G3089" s="4" t="s">
        <v>8221</v>
      </c>
      <c r="H3089" s="4" t="s">
        <v>8224</v>
      </c>
      <c r="I3089" s="4" t="s">
        <v>8246</v>
      </c>
      <c r="J3089" s="4">
        <v>1482294990</v>
      </c>
      <c r="K3089" s="13">
        <f t="shared" si="241"/>
        <v>42725.025347222225</v>
      </c>
      <c r="L3089" s="4">
        <v>1477107390</v>
      </c>
      <c r="M3089" s="13">
        <f t="shared" si="242"/>
        <v>42664.983680555561</v>
      </c>
      <c r="N3089" s="4" t="b">
        <v>0</v>
      </c>
      <c r="O3089" s="4">
        <v>2</v>
      </c>
      <c r="P3089" s="4" t="b">
        <v>0</v>
      </c>
      <c r="Q3089" s="4" t="s">
        <v>8303</v>
      </c>
      <c r="R3089" s="17">
        <f>E3089/D3089*100</f>
        <v>0.625</v>
      </c>
      <c r="S3089">
        <f>AVERAGEIF(O:O,O3089,E:E)</f>
        <v>91.389593023255813</v>
      </c>
      <c r="T3089" t="str">
        <f t="shared" si="243"/>
        <v>theater</v>
      </c>
      <c r="U3089" t="str">
        <f t="shared" si="244"/>
        <v>spaces</v>
      </c>
    </row>
    <row r="3090" spans="1:21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b">
        <f t="shared" si="240"/>
        <v>0</v>
      </c>
      <c r="G3090" s="4" t="s">
        <v>8221</v>
      </c>
      <c r="H3090" s="4" t="s">
        <v>8224</v>
      </c>
      <c r="I3090" s="4" t="s">
        <v>8246</v>
      </c>
      <c r="J3090" s="4">
        <v>1420724460</v>
      </c>
      <c r="K3090" s="13">
        <f t="shared" si="241"/>
        <v>42012.40347222222</v>
      </c>
      <c r="L3090" s="4">
        <v>1418046247</v>
      </c>
      <c r="M3090" s="13">
        <f t="shared" si="242"/>
        <v>41981.405636574076</v>
      </c>
      <c r="N3090" s="4" t="b">
        <v>0</v>
      </c>
      <c r="O3090" s="4">
        <v>3</v>
      </c>
      <c r="P3090" s="4" t="b">
        <v>0</v>
      </c>
      <c r="Q3090" s="4" t="s">
        <v>8303</v>
      </c>
      <c r="R3090" s="17">
        <f>E3090/D3090*100</f>
        <v>0.19384615384615383</v>
      </c>
      <c r="S3090">
        <f>AVERAGEIF(O:O,O3090,E:E)</f>
        <v>191.76785714285714</v>
      </c>
      <c r="T3090" t="str">
        <f t="shared" si="243"/>
        <v>theater</v>
      </c>
      <c r="U3090" t="str">
        <f t="shared" si="244"/>
        <v>spaces</v>
      </c>
    </row>
    <row r="3091" spans="1:21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b">
        <f t="shared" si="240"/>
        <v>0</v>
      </c>
      <c r="G3091" s="4" t="s">
        <v>8221</v>
      </c>
      <c r="H3091" s="4" t="s">
        <v>8224</v>
      </c>
      <c r="I3091" s="4" t="s">
        <v>8246</v>
      </c>
      <c r="J3091" s="4">
        <v>1468029540</v>
      </c>
      <c r="K3091" s="13">
        <f t="shared" si="241"/>
        <v>42559.915972222225</v>
      </c>
      <c r="L3091" s="4">
        <v>1465304483</v>
      </c>
      <c r="M3091" s="13">
        <f t="shared" si="242"/>
        <v>42528.375960648154</v>
      </c>
      <c r="N3091" s="4" t="b">
        <v>0</v>
      </c>
      <c r="O3091" s="4">
        <v>45</v>
      </c>
      <c r="P3091" s="4" t="b">
        <v>0</v>
      </c>
      <c r="Q3091" s="4" t="s">
        <v>8303</v>
      </c>
      <c r="R3091" s="17">
        <f>E3091/D3091*100</f>
        <v>23.416</v>
      </c>
      <c r="S3091">
        <f>AVERAGEIF(O:O,O3091,E:E)</f>
        <v>5035.5005000000001</v>
      </c>
      <c r="T3091" t="str">
        <f t="shared" si="243"/>
        <v>theater</v>
      </c>
      <c r="U3091" t="str">
        <f t="shared" si="244"/>
        <v>spaces</v>
      </c>
    </row>
    <row r="3092" spans="1:21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b">
        <f t="shared" si="240"/>
        <v>0</v>
      </c>
      <c r="G3092" s="4" t="s">
        <v>8221</v>
      </c>
      <c r="H3092" s="4" t="s">
        <v>8224</v>
      </c>
      <c r="I3092" s="4" t="s">
        <v>8246</v>
      </c>
      <c r="J3092" s="4">
        <v>1430505545</v>
      </c>
      <c r="K3092" s="13">
        <f t="shared" si="241"/>
        <v>42125.610474537039</v>
      </c>
      <c r="L3092" s="4">
        <v>1425325145</v>
      </c>
      <c r="M3092" s="13">
        <f t="shared" si="242"/>
        <v>42065.652141203704</v>
      </c>
      <c r="N3092" s="4" t="b">
        <v>0</v>
      </c>
      <c r="O3092" s="4">
        <v>9</v>
      </c>
      <c r="P3092" s="4" t="b">
        <v>0</v>
      </c>
      <c r="Q3092" s="4" t="s">
        <v>8303</v>
      </c>
      <c r="R3092" s="17">
        <f>E3092/D3092*100</f>
        <v>5.0808888888888886</v>
      </c>
      <c r="S3092">
        <f>AVERAGEIF(O:O,O3092,E:E)</f>
        <v>751.21245614035092</v>
      </c>
      <c r="T3092" t="str">
        <f t="shared" si="243"/>
        <v>theater</v>
      </c>
      <c r="U3092" t="str">
        <f t="shared" si="244"/>
        <v>spaces</v>
      </c>
    </row>
    <row r="3093" spans="1:21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b">
        <f t="shared" si="240"/>
        <v>0</v>
      </c>
      <c r="G3093" s="4" t="s">
        <v>8221</v>
      </c>
      <c r="H3093" s="4" t="s">
        <v>8224</v>
      </c>
      <c r="I3093" s="4" t="s">
        <v>8246</v>
      </c>
      <c r="J3093" s="4">
        <v>1471214743</v>
      </c>
      <c r="K3093" s="13">
        <f t="shared" si="241"/>
        <v>42596.781747685185</v>
      </c>
      <c r="L3093" s="4">
        <v>1468622743</v>
      </c>
      <c r="M3093" s="13">
        <f t="shared" si="242"/>
        <v>42566.781747685185</v>
      </c>
      <c r="N3093" s="4" t="b">
        <v>0</v>
      </c>
      <c r="O3093" s="4">
        <v>9</v>
      </c>
      <c r="P3093" s="4" t="b">
        <v>0</v>
      </c>
      <c r="Q3093" s="4" t="s">
        <v>8303</v>
      </c>
      <c r="R3093" s="17">
        <f>E3093/D3093*100</f>
        <v>15.920000000000002</v>
      </c>
      <c r="S3093">
        <f>AVERAGEIF(O:O,O3093,E:E)</f>
        <v>751.21245614035092</v>
      </c>
      <c r="T3093" t="str">
        <f t="shared" si="243"/>
        <v>theater</v>
      </c>
      <c r="U3093" t="str">
        <f t="shared" si="244"/>
        <v>spaces</v>
      </c>
    </row>
    <row r="3094" spans="1:21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b">
        <f t="shared" si="240"/>
        <v>0</v>
      </c>
      <c r="G3094" s="4" t="s">
        <v>8221</v>
      </c>
      <c r="H3094" s="4" t="s">
        <v>8224</v>
      </c>
      <c r="I3094" s="4" t="s">
        <v>8246</v>
      </c>
      <c r="J3094" s="4">
        <v>1444946400</v>
      </c>
      <c r="K3094" s="13">
        <f t="shared" si="241"/>
        <v>42292.750000000007</v>
      </c>
      <c r="L3094" s="4">
        <v>1441723912</v>
      </c>
      <c r="M3094" s="13">
        <f t="shared" si="242"/>
        <v>42255.452685185192</v>
      </c>
      <c r="N3094" s="4" t="b">
        <v>0</v>
      </c>
      <c r="O3094" s="4">
        <v>21</v>
      </c>
      <c r="P3094" s="4" t="b">
        <v>0</v>
      </c>
      <c r="Q3094" s="4" t="s">
        <v>8303</v>
      </c>
      <c r="R3094" s="17">
        <f>E3094/D3094*100</f>
        <v>1.1831900000000002</v>
      </c>
      <c r="S3094">
        <f>AVERAGEIF(O:O,O3094,E:E)</f>
        <v>1658.1821621621621</v>
      </c>
      <c r="T3094" t="str">
        <f t="shared" si="243"/>
        <v>theater</v>
      </c>
      <c r="U3094" t="str">
        <f t="shared" si="244"/>
        <v>spaces</v>
      </c>
    </row>
    <row r="3095" spans="1:21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b">
        <f t="shared" si="240"/>
        <v>0</v>
      </c>
      <c r="G3095" s="4" t="s">
        <v>8221</v>
      </c>
      <c r="H3095" s="4" t="s">
        <v>8229</v>
      </c>
      <c r="I3095" s="4" t="s">
        <v>8251</v>
      </c>
      <c r="J3095" s="4">
        <v>1401595140</v>
      </c>
      <c r="K3095" s="13">
        <f t="shared" si="241"/>
        <v>41790.999305555561</v>
      </c>
      <c r="L3095" s="4">
        <v>1398980941</v>
      </c>
      <c r="M3095" s="13">
        <f t="shared" si="242"/>
        <v>41760.742372685185</v>
      </c>
      <c r="N3095" s="4" t="b">
        <v>0</v>
      </c>
      <c r="O3095" s="4">
        <v>17</v>
      </c>
      <c r="P3095" s="4" t="b">
        <v>0</v>
      </c>
      <c r="Q3095" s="4" t="s">
        <v>8303</v>
      </c>
      <c r="R3095" s="17">
        <f>E3095/D3095*100</f>
        <v>22.75</v>
      </c>
      <c r="S3095">
        <f>AVERAGEIF(O:O,O3095,E:E)</f>
        <v>1808.7556603773585</v>
      </c>
      <c r="T3095" t="str">
        <f t="shared" si="243"/>
        <v>theater</v>
      </c>
      <c r="U3095" t="str">
        <f t="shared" si="244"/>
        <v>spaces</v>
      </c>
    </row>
    <row r="3096" spans="1:21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b">
        <f t="shared" si="240"/>
        <v>0</v>
      </c>
      <c r="G3096" s="4" t="s">
        <v>8221</v>
      </c>
      <c r="H3096" s="4" t="s">
        <v>8224</v>
      </c>
      <c r="I3096" s="4" t="s">
        <v>8246</v>
      </c>
      <c r="J3096" s="4">
        <v>1442775956</v>
      </c>
      <c r="K3096" s="13">
        <f t="shared" si="241"/>
        <v>42267.629120370373</v>
      </c>
      <c r="L3096" s="4">
        <v>1437591956</v>
      </c>
      <c r="M3096" s="13">
        <f t="shared" si="242"/>
        <v>42207.629120370373</v>
      </c>
      <c r="N3096" s="4" t="b">
        <v>0</v>
      </c>
      <c r="O3096" s="4">
        <v>1</v>
      </c>
      <c r="P3096" s="4" t="b">
        <v>0</v>
      </c>
      <c r="Q3096" s="4" t="s">
        <v>8303</v>
      </c>
      <c r="R3096" s="17">
        <f>E3096/D3096*100</f>
        <v>2.5000000000000001E-2</v>
      </c>
      <c r="S3096">
        <f>AVERAGEIF(O:O,O3096,E:E)</f>
        <v>50.223295454545458</v>
      </c>
      <c r="T3096" t="str">
        <f t="shared" si="243"/>
        <v>theater</v>
      </c>
      <c r="U3096" t="str">
        <f t="shared" si="244"/>
        <v>spaces</v>
      </c>
    </row>
    <row r="3097" spans="1:21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b">
        <f t="shared" si="240"/>
        <v>0</v>
      </c>
      <c r="G3097" s="4" t="s">
        <v>8221</v>
      </c>
      <c r="H3097" s="4" t="s">
        <v>8224</v>
      </c>
      <c r="I3097" s="4" t="s">
        <v>8246</v>
      </c>
      <c r="J3097" s="4">
        <v>1470011780</v>
      </c>
      <c r="K3097" s="13">
        <f t="shared" si="241"/>
        <v>42582.858564814822</v>
      </c>
      <c r="L3097" s="4">
        <v>1464827780</v>
      </c>
      <c r="M3097" s="13">
        <f t="shared" si="242"/>
        <v>42522.858564814822</v>
      </c>
      <c r="N3097" s="4" t="b">
        <v>0</v>
      </c>
      <c r="O3097" s="4">
        <v>1</v>
      </c>
      <c r="P3097" s="4" t="b">
        <v>0</v>
      </c>
      <c r="Q3097" s="4" t="s">
        <v>8303</v>
      </c>
      <c r="R3097" s="17">
        <f>E3097/D3097*100</f>
        <v>0.33512064343163539</v>
      </c>
      <c r="S3097">
        <f>AVERAGEIF(O:O,O3097,E:E)</f>
        <v>50.223295454545458</v>
      </c>
      <c r="T3097" t="str">
        <f t="shared" si="243"/>
        <v>theater</v>
      </c>
      <c r="U3097" t="str">
        <f t="shared" si="244"/>
        <v>spaces</v>
      </c>
    </row>
    <row r="3098" spans="1:21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b">
        <f t="shared" si="240"/>
        <v>0</v>
      </c>
      <c r="G3098" s="4" t="s">
        <v>8221</v>
      </c>
      <c r="H3098" s="4" t="s">
        <v>8224</v>
      </c>
      <c r="I3098" s="4" t="s">
        <v>8246</v>
      </c>
      <c r="J3098" s="4">
        <v>1432151326</v>
      </c>
      <c r="K3098" s="13">
        <f t="shared" si="241"/>
        <v>42144.658865740748</v>
      </c>
      <c r="L3098" s="4">
        <v>1429559326</v>
      </c>
      <c r="M3098" s="13">
        <f t="shared" si="242"/>
        <v>42114.658865740748</v>
      </c>
      <c r="N3098" s="4" t="b">
        <v>0</v>
      </c>
      <c r="O3098" s="4">
        <v>14</v>
      </c>
      <c r="P3098" s="4" t="b">
        <v>0</v>
      </c>
      <c r="Q3098" s="4" t="s">
        <v>8303</v>
      </c>
      <c r="R3098" s="17">
        <f>E3098/D3098*100</f>
        <v>3.9750000000000001</v>
      </c>
      <c r="S3098">
        <f>AVERAGEIF(O:O,O3098,E:E)</f>
        <v>1006.2454545454545</v>
      </c>
      <c r="T3098" t="str">
        <f t="shared" si="243"/>
        <v>theater</v>
      </c>
      <c r="U3098" t="str">
        <f t="shared" si="244"/>
        <v>spaces</v>
      </c>
    </row>
    <row r="3099" spans="1:21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b">
        <f t="shared" si="240"/>
        <v>0</v>
      </c>
      <c r="G3099" s="4" t="s">
        <v>8221</v>
      </c>
      <c r="H3099" s="4" t="s">
        <v>8225</v>
      </c>
      <c r="I3099" s="4" t="s">
        <v>8247</v>
      </c>
      <c r="J3099" s="4">
        <v>1475848800</v>
      </c>
      <c r="K3099" s="13">
        <f t="shared" si="241"/>
        <v>42650.416666666664</v>
      </c>
      <c r="L3099" s="4">
        <v>1474027501</v>
      </c>
      <c r="M3099" s="13">
        <f t="shared" si="242"/>
        <v>42629.336817129632</v>
      </c>
      <c r="N3099" s="4" t="b">
        <v>0</v>
      </c>
      <c r="O3099" s="4">
        <v>42</v>
      </c>
      <c r="P3099" s="4" t="b">
        <v>0</v>
      </c>
      <c r="Q3099" s="4" t="s">
        <v>8303</v>
      </c>
      <c r="R3099" s="17">
        <f>E3099/D3099*100</f>
        <v>17.150000000000002</v>
      </c>
      <c r="S3099">
        <f>AVERAGEIF(O:O,O3099,E:E)</f>
        <v>2399.1906250000002</v>
      </c>
      <c r="T3099" t="str">
        <f t="shared" si="243"/>
        <v>theater</v>
      </c>
      <c r="U3099" t="str">
        <f t="shared" si="244"/>
        <v>spaces</v>
      </c>
    </row>
    <row r="3100" spans="1:21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b">
        <f t="shared" si="240"/>
        <v>0</v>
      </c>
      <c r="G3100" s="4" t="s">
        <v>8221</v>
      </c>
      <c r="H3100" s="4" t="s">
        <v>8224</v>
      </c>
      <c r="I3100" s="4" t="s">
        <v>8246</v>
      </c>
      <c r="J3100" s="4">
        <v>1454890620</v>
      </c>
      <c r="K3100" s="13">
        <f t="shared" si="241"/>
        <v>42407.845138888886</v>
      </c>
      <c r="L3100" s="4">
        <v>1450724449</v>
      </c>
      <c r="M3100" s="13">
        <f t="shared" si="242"/>
        <v>42359.625567129631</v>
      </c>
      <c r="N3100" s="4" t="b">
        <v>0</v>
      </c>
      <c r="O3100" s="4">
        <v>27</v>
      </c>
      <c r="P3100" s="4" t="b">
        <v>0</v>
      </c>
      <c r="Q3100" s="4" t="s">
        <v>8303</v>
      </c>
      <c r="R3100" s="17">
        <f>E3100/D3100*100</f>
        <v>3.6080041046690612</v>
      </c>
      <c r="S3100">
        <f>AVERAGEIF(O:O,O3100,E:E)</f>
        <v>3204.2722222222224</v>
      </c>
      <c r="T3100" t="str">
        <f t="shared" si="243"/>
        <v>theater</v>
      </c>
      <c r="U3100" t="str">
        <f t="shared" si="244"/>
        <v>spaces</v>
      </c>
    </row>
    <row r="3101" spans="1:21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b">
        <f t="shared" si="240"/>
        <v>0</v>
      </c>
      <c r="G3101" s="4" t="s">
        <v>8221</v>
      </c>
      <c r="H3101" s="4" t="s">
        <v>8224</v>
      </c>
      <c r="I3101" s="4" t="s">
        <v>8246</v>
      </c>
      <c r="J3101" s="4">
        <v>1455251591</v>
      </c>
      <c r="K3101" s="13">
        <f t="shared" si="241"/>
        <v>42412.023043981484</v>
      </c>
      <c r="L3101" s="4">
        <v>1452659591</v>
      </c>
      <c r="M3101" s="13">
        <f t="shared" si="242"/>
        <v>42382.023043981484</v>
      </c>
      <c r="N3101" s="4" t="b">
        <v>0</v>
      </c>
      <c r="O3101" s="4">
        <v>5</v>
      </c>
      <c r="P3101" s="4" t="b">
        <v>0</v>
      </c>
      <c r="Q3101" s="4" t="s">
        <v>8303</v>
      </c>
      <c r="R3101" s="17">
        <f>E3101/D3101*100</f>
        <v>13.900000000000002</v>
      </c>
      <c r="S3101">
        <f>AVERAGEIF(O:O,O3101,E:E)</f>
        <v>347.37</v>
      </c>
      <c r="T3101" t="str">
        <f t="shared" si="243"/>
        <v>theater</v>
      </c>
      <c r="U3101" t="str">
        <f t="shared" si="244"/>
        <v>spaces</v>
      </c>
    </row>
    <row r="3102" spans="1:21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b">
        <f t="shared" si="240"/>
        <v>0</v>
      </c>
      <c r="G3102" s="4" t="s">
        <v>8221</v>
      </c>
      <c r="H3102" s="4" t="s">
        <v>8224</v>
      </c>
      <c r="I3102" s="4" t="s">
        <v>8246</v>
      </c>
      <c r="J3102" s="4">
        <v>1413816975</v>
      </c>
      <c r="K3102" s="13">
        <f t="shared" si="241"/>
        <v>41932.455729166672</v>
      </c>
      <c r="L3102" s="4">
        <v>1411224975</v>
      </c>
      <c r="M3102" s="13">
        <f t="shared" si="242"/>
        <v>41902.455729166672</v>
      </c>
      <c r="N3102" s="4" t="b">
        <v>0</v>
      </c>
      <c r="O3102" s="4">
        <v>13</v>
      </c>
      <c r="P3102" s="4" t="b">
        <v>0</v>
      </c>
      <c r="Q3102" s="4" t="s">
        <v>8303</v>
      </c>
      <c r="R3102" s="17">
        <f>E3102/D3102*100</f>
        <v>15.225</v>
      </c>
      <c r="S3102">
        <f>AVERAGEIF(O:O,O3102,E:E)</f>
        <v>969.35458333333338</v>
      </c>
      <c r="T3102" t="str">
        <f t="shared" si="243"/>
        <v>theater</v>
      </c>
      <c r="U3102" t="str">
        <f t="shared" si="244"/>
        <v>spaces</v>
      </c>
    </row>
    <row r="3103" spans="1:21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b">
        <f t="shared" si="240"/>
        <v>0</v>
      </c>
      <c r="G3103" s="4" t="s">
        <v>8221</v>
      </c>
      <c r="H3103" s="4" t="s">
        <v>8230</v>
      </c>
      <c r="I3103" s="4" t="s">
        <v>8249</v>
      </c>
      <c r="J3103" s="4">
        <v>1437033360</v>
      </c>
      <c r="K3103" s="13">
        <f t="shared" si="241"/>
        <v>42201.163888888892</v>
      </c>
      <c r="L3103" s="4">
        <v>1434445937</v>
      </c>
      <c r="M3103" s="13">
        <f t="shared" si="242"/>
        <v>42171.216863425929</v>
      </c>
      <c r="N3103" s="4" t="b">
        <v>0</v>
      </c>
      <c r="O3103" s="4">
        <v>12</v>
      </c>
      <c r="P3103" s="4" t="b">
        <v>0</v>
      </c>
      <c r="Q3103" s="4" t="s">
        <v>8303</v>
      </c>
      <c r="R3103" s="17">
        <f>E3103/D3103*100</f>
        <v>12</v>
      </c>
      <c r="S3103">
        <f>AVERAGEIF(O:O,O3103,E:E)</f>
        <v>1176.7069565217391</v>
      </c>
      <c r="T3103" t="str">
        <f t="shared" si="243"/>
        <v>theater</v>
      </c>
      <c r="U3103" t="str">
        <f t="shared" si="244"/>
        <v>spaces</v>
      </c>
    </row>
    <row r="3104" spans="1:21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b">
        <f t="shared" si="240"/>
        <v>0</v>
      </c>
      <c r="G3104" s="4" t="s">
        <v>8221</v>
      </c>
      <c r="H3104" s="4" t="s">
        <v>8225</v>
      </c>
      <c r="I3104" s="4" t="s">
        <v>8247</v>
      </c>
      <c r="J3104" s="4">
        <v>1471939818</v>
      </c>
      <c r="K3104" s="13">
        <f t="shared" si="241"/>
        <v>42605.173819444448</v>
      </c>
      <c r="L3104" s="4">
        <v>1467619818</v>
      </c>
      <c r="M3104" s="13">
        <f t="shared" si="242"/>
        <v>42555.173819444448</v>
      </c>
      <c r="N3104" s="4" t="b">
        <v>0</v>
      </c>
      <c r="O3104" s="4">
        <v>90</v>
      </c>
      <c r="P3104" s="4" t="b">
        <v>0</v>
      </c>
      <c r="Q3104" s="4" t="s">
        <v>8303</v>
      </c>
      <c r="R3104" s="17">
        <f>E3104/D3104*100</f>
        <v>39.112499999999997</v>
      </c>
      <c r="S3104">
        <f>AVERAGEIF(O:O,O3104,E:E)</f>
        <v>6285.2591666666667</v>
      </c>
      <c r="T3104" t="str">
        <f t="shared" si="243"/>
        <v>theater</v>
      </c>
      <c r="U3104" t="str">
        <f t="shared" si="244"/>
        <v>spaces</v>
      </c>
    </row>
    <row r="3105" spans="1:21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b">
        <f t="shared" si="240"/>
        <v>0</v>
      </c>
      <c r="G3105" s="4" t="s">
        <v>8221</v>
      </c>
      <c r="H3105" s="4" t="s">
        <v>8224</v>
      </c>
      <c r="I3105" s="4" t="s">
        <v>8246</v>
      </c>
      <c r="J3105" s="4">
        <v>1434080706</v>
      </c>
      <c r="K3105" s="13">
        <f t="shared" si="241"/>
        <v>42166.989652777782</v>
      </c>
      <c r="L3105" s="4">
        <v>1428896706</v>
      </c>
      <c r="M3105" s="13">
        <f t="shared" si="242"/>
        <v>42106.989652777782</v>
      </c>
      <c r="N3105" s="4" t="b">
        <v>0</v>
      </c>
      <c r="O3105" s="4">
        <v>2</v>
      </c>
      <c r="P3105" s="4" t="b">
        <v>0</v>
      </c>
      <c r="Q3105" s="4" t="s">
        <v>8303</v>
      </c>
      <c r="R3105" s="17">
        <f>E3105/D3105*100</f>
        <v>0.26829268292682928</v>
      </c>
      <c r="S3105">
        <f>AVERAGEIF(O:O,O3105,E:E)</f>
        <v>91.389593023255813</v>
      </c>
      <c r="T3105" t="str">
        <f t="shared" si="243"/>
        <v>theater</v>
      </c>
      <c r="U3105" t="str">
        <f t="shared" si="244"/>
        <v>spaces</v>
      </c>
    </row>
    <row r="3106" spans="1:21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b">
        <f t="shared" si="240"/>
        <v>0</v>
      </c>
      <c r="G3106" s="4" t="s">
        <v>8221</v>
      </c>
      <c r="H3106" s="4" t="s">
        <v>8226</v>
      </c>
      <c r="I3106" s="4" t="s">
        <v>8248</v>
      </c>
      <c r="J3106" s="4">
        <v>1422928800</v>
      </c>
      <c r="K3106" s="13">
        <f t="shared" si="241"/>
        <v>42037.916666666664</v>
      </c>
      <c r="L3106" s="4">
        <v>1420235311</v>
      </c>
      <c r="M3106" s="13">
        <f t="shared" si="242"/>
        <v>42006.742025462961</v>
      </c>
      <c r="N3106" s="4" t="b">
        <v>0</v>
      </c>
      <c r="O3106" s="4">
        <v>5</v>
      </c>
      <c r="P3106" s="4" t="b">
        <v>0</v>
      </c>
      <c r="Q3106" s="4" t="s">
        <v>8303</v>
      </c>
      <c r="R3106" s="17">
        <f>E3106/D3106*100</f>
        <v>29.625</v>
      </c>
      <c r="S3106">
        <f>AVERAGEIF(O:O,O3106,E:E)</f>
        <v>347.37</v>
      </c>
      <c r="T3106" t="str">
        <f t="shared" si="243"/>
        <v>theater</v>
      </c>
      <c r="U3106" t="str">
        <f t="shared" si="244"/>
        <v>spaces</v>
      </c>
    </row>
    <row r="3107" spans="1:21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b">
        <f t="shared" si="240"/>
        <v>0</v>
      </c>
      <c r="G3107" s="4" t="s">
        <v>8221</v>
      </c>
      <c r="H3107" s="4" t="s">
        <v>8224</v>
      </c>
      <c r="I3107" s="4" t="s">
        <v>8246</v>
      </c>
      <c r="J3107" s="4">
        <v>1413694800</v>
      </c>
      <c r="K3107" s="13">
        <f t="shared" si="241"/>
        <v>41931.041666666672</v>
      </c>
      <c r="L3107" s="4">
        <v>1408986916</v>
      </c>
      <c r="M3107" s="13">
        <f t="shared" si="242"/>
        <v>41876.552268518521</v>
      </c>
      <c r="N3107" s="4" t="b">
        <v>0</v>
      </c>
      <c r="O3107" s="4">
        <v>31</v>
      </c>
      <c r="P3107" s="4" t="b">
        <v>0</v>
      </c>
      <c r="Q3107" s="4" t="s">
        <v>8303</v>
      </c>
      <c r="R3107" s="17">
        <f>E3107/D3107*100</f>
        <v>42.360992301112063</v>
      </c>
      <c r="S3107">
        <f>AVERAGEIF(O:O,O3107,E:E)</f>
        <v>2489.3351851851853</v>
      </c>
      <c r="T3107" t="str">
        <f t="shared" si="243"/>
        <v>theater</v>
      </c>
      <c r="U3107" t="str">
        <f t="shared" si="244"/>
        <v>spaces</v>
      </c>
    </row>
    <row r="3108" spans="1:21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b">
        <f t="shared" si="240"/>
        <v>0</v>
      </c>
      <c r="G3108" s="4" t="s">
        <v>8221</v>
      </c>
      <c r="H3108" s="4" t="s">
        <v>8225</v>
      </c>
      <c r="I3108" s="4" t="s">
        <v>8247</v>
      </c>
      <c r="J3108" s="4">
        <v>1442440800</v>
      </c>
      <c r="K3108" s="13">
        <f t="shared" si="241"/>
        <v>42263.750000000007</v>
      </c>
      <c r="L3108" s="4">
        <v>1440497876</v>
      </c>
      <c r="M3108" s="13">
        <f t="shared" si="242"/>
        <v>42241.262453703712</v>
      </c>
      <c r="N3108" s="4" t="b">
        <v>0</v>
      </c>
      <c r="O3108" s="4">
        <v>4</v>
      </c>
      <c r="P3108" s="4" t="b">
        <v>0</v>
      </c>
      <c r="Q3108" s="4" t="s">
        <v>8303</v>
      </c>
      <c r="R3108" s="17">
        <f>E3108/D3108*100</f>
        <v>4.1000000000000005</v>
      </c>
      <c r="S3108">
        <f>AVERAGEIF(O:O,O3108,E:E)</f>
        <v>227.77278688524589</v>
      </c>
      <c r="T3108" t="str">
        <f t="shared" si="243"/>
        <v>theater</v>
      </c>
      <c r="U3108" t="str">
        <f t="shared" si="244"/>
        <v>spaces</v>
      </c>
    </row>
    <row r="3109" spans="1:21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b">
        <f t="shared" si="240"/>
        <v>0</v>
      </c>
      <c r="G3109" s="4" t="s">
        <v>8221</v>
      </c>
      <c r="H3109" s="4" t="s">
        <v>8224</v>
      </c>
      <c r="I3109" s="4" t="s">
        <v>8246</v>
      </c>
      <c r="J3109" s="4">
        <v>1431372751</v>
      </c>
      <c r="K3109" s="13">
        <f t="shared" si="241"/>
        <v>42135.647581018515</v>
      </c>
      <c r="L3109" s="4">
        <v>1430767951</v>
      </c>
      <c r="M3109" s="13">
        <f t="shared" si="242"/>
        <v>42128.647581018515</v>
      </c>
      <c r="N3109" s="4" t="b">
        <v>0</v>
      </c>
      <c r="O3109" s="4">
        <v>29</v>
      </c>
      <c r="P3109" s="4" t="b">
        <v>0</v>
      </c>
      <c r="Q3109" s="4" t="s">
        <v>8303</v>
      </c>
      <c r="R3109" s="17">
        <f>E3109/D3109*100</f>
        <v>19.762499999999999</v>
      </c>
      <c r="S3109">
        <f>AVERAGEIF(O:O,O3109,E:E)</f>
        <v>2554.6396296296298</v>
      </c>
      <c r="T3109" t="str">
        <f t="shared" si="243"/>
        <v>theater</v>
      </c>
      <c r="U3109" t="str">
        <f t="shared" si="244"/>
        <v>spaces</v>
      </c>
    </row>
    <row r="3110" spans="1:21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b">
        <f t="shared" si="240"/>
        <v>0</v>
      </c>
      <c r="G3110" s="4" t="s">
        <v>8221</v>
      </c>
      <c r="H3110" s="4" t="s">
        <v>8224</v>
      </c>
      <c r="I3110" s="4" t="s">
        <v>8246</v>
      </c>
      <c r="J3110" s="4">
        <v>1430234394</v>
      </c>
      <c r="K3110" s="13">
        <f t="shared" si="241"/>
        <v>42122.47215277778</v>
      </c>
      <c r="L3110" s="4">
        <v>1425053994</v>
      </c>
      <c r="M3110" s="13">
        <f t="shared" si="242"/>
        <v>42062.513819444452</v>
      </c>
      <c r="N3110" s="4" t="b">
        <v>0</v>
      </c>
      <c r="O3110" s="4">
        <v>2</v>
      </c>
      <c r="P3110" s="4" t="b">
        <v>0</v>
      </c>
      <c r="Q3110" s="4" t="s">
        <v>8303</v>
      </c>
      <c r="R3110" s="17">
        <f>E3110/D3110*100</f>
        <v>5.1999999999999998E-2</v>
      </c>
      <c r="S3110">
        <f>AVERAGEIF(O:O,O3110,E:E)</f>
        <v>91.389593023255813</v>
      </c>
      <c r="T3110" t="str">
        <f t="shared" si="243"/>
        <v>theater</v>
      </c>
      <c r="U3110" t="str">
        <f t="shared" si="244"/>
        <v>spaces</v>
      </c>
    </row>
    <row r="3111" spans="1:21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b">
        <f t="shared" si="240"/>
        <v>0</v>
      </c>
      <c r="G3111" s="4" t="s">
        <v>8221</v>
      </c>
      <c r="H3111" s="4" t="s">
        <v>8224</v>
      </c>
      <c r="I3111" s="4" t="s">
        <v>8246</v>
      </c>
      <c r="J3111" s="4">
        <v>1409194810</v>
      </c>
      <c r="K3111" s="13">
        <f t="shared" si="241"/>
        <v>41878.958449074074</v>
      </c>
      <c r="L3111" s="4">
        <v>1406170810</v>
      </c>
      <c r="M3111" s="13">
        <f t="shared" si="242"/>
        <v>41843.958449074074</v>
      </c>
      <c r="N3111" s="4" t="b">
        <v>0</v>
      </c>
      <c r="O3111" s="4">
        <v>114</v>
      </c>
      <c r="P3111" s="4" t="b">
        <v>0</v>
      </c>
      <c r="Q3111" s="4" t="s">
        <v>8303</v>
      </c>
      <c r="R3111" s="17">
        <f>E3111/D3111*100</f>
        <v>25.030188679245285</v>
      </c>
      <c r="S3111">
        <f>AVERAGEIF(O:O,O3111,E:E)</f>
        <v>8245</v>
      </c>
      <c r="T3111" t="str">
        <f t="shared" si="243"/>
        <v>theater</v>
      </c>
      <c r="U3111" t="str">
        <f t="shared" si="244"/>
        <v>spaces</v>
      </c>
    </row>
    <row r="3112" spans="1:21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b">
        <f t="shared" si="240"/>
        <v>0</v>
      </c>
      <c r="G3112" s="4" t="s">
        <v>8221</v>
      </c>
      <c r="H3112" s="4" t="s">
        <v>8224</v>
      </c>
      <c r="I3112" s="4" t="s">
        <v>8246</v>
      </c>
      <c r="J3112" s="4">
        <v>1487465119</v>
      </c>
      <c r="K3112" s="13">
        <f t="shared" si="241"/>
        <v>42784.864803240744</v>
      </c>
      <c r="L3112" s="4">
        <v>1484009119</v>
      </c>
      <c r="M3112" s="13">
        <f t="shared" si="242"/>
        <v>42744.864803240744</v>
      </c>
      <c r="N3112" s="4" t="b">
        <v>0</v>
      </c>
      <c r="O3112" s="4">
        <v>1</v>
      </c>
      <c r="P3112" s="4" t="b">
        <v>0</v>
      </c>
      <c r="Q3112" s="4" t="s">
        <v>8303</v>
      </c>
      <c r="R3112" s="17">
        <f>E3112/D3112*100</f>
        <v>0.04</v>
      </c>
      <c r="S3112">
        <f>AVERAGEIF(O:O,O3112,E:E)</f>
        <v>50.223295454545458</v>
      </c>
      <c r="T3112" t="str">
        <f t="shared" si="243"/>
        <v>theater</v>
      </c>
      <c r="U3112" t="str">
        <f t="shared" si="244"/>
        <v>spaces</v>
      </c>
    </row>
    <row r="3113" spans="1:21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b">
        <f t="shared" si="240"/>
        <v>0</v>
      </c>
      <c r="G3113" s="4" t="s">
        <v>8221</v>
      </c>
      <c r="H3113" s="4" t="s">
        <v>8224</v>
      </c>
      <c r="I3113" s="4" t="s">
        <v>8246</v>
      </c>
      <c r="J3113" s="4">
        <v>1412432220</v>
      </c>
      <c r="K3113" s="13">
        <f t="shared" si="241"/>
        <v>41916.428472222222</v>
      </c>
      <c r="L3113" s="4">
        <v>1409753820</v>
      </c>
      <c r="M3113" s="13">
        <f t="shared" si="242"/>
        <v>41885.428472222222</v>
      </c>
      <c r="N3113" s="4" t="b">
        <v>0</v>
      </c>
      <c r="O3113" s="4">
        <v>76</v>
      </c>
      <c r="P3113" s="4" t="b">
        <v>0</v>
      </c>
      <c r="Q3113" s="4" t="s">
        <v>8303</v>
      </c>
      <c r="R3113" s="17">
        <f>E3113/D3113*100</f>
        <v>26.640000000000004</v>
      </c>
      <c r="S3113">
        <f>AVERAGEIF(O:O,O3113,E:E)</f>
        <v>6833.6214285714286</v>
      </c>
      <c r="T3113" t="str">
        <f t="shared" si="243"/>
        <v>theater</v>
      </c>
      <c r="U3113" t="str">
        <f t="shared" si="244"/>
        <v>spaces</v>
      </c>
    </row>
    <row r="3114" spans="1:21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b">
        <f t="shared" si="240"/>
        <v>0</v>
      </c>
      <c r="G3114" s="4" t="s">
        <v>8221</v>
      </c>
      <c r="H3114" s="4" t="s">
        <v>8224</v>
      </c>
      <c r="I3114" s="4" t="s">
        <v>8246</v>
      </c>
      <c r="J3114" s="4">
        <v>1477968934</v>
      </c>
      <c r="K3114" s="13">
        <f t="shared" si="241"/>
        <v>42674.955254629633</v>
      </c>
      <c r="L3114" s="4">
        <v>1472784934</v>
      </c>
      <c r="M3114" s="13">
        <f t="shared" si="242"/>
        <v>42614.955254629633</v>
      </c>
      <c r="N3114" s="4" t="b">
        <v>0</v>
      </c>
      <c r="O3114" s="4">
        <v>9</v>
      </c>
      <c r="P3114" s="4" t="b">
        <v>0</v>
      </c>
      <c r="Q3114" s="4" t="s">
        <v>8303</v>
      </c>
      <c r="R3114" s="17">
        <f>E3114/D3114*100</f>
        <v>4.7363636363636363</v>
      </c>
      <c r="S3114">
        <f>AVERAGEIF(O:O,O3114,E:E)</f>
        <v>751.21245614035092</v>
      </c>
      <c r="T3114" t="str">
        <f t="shared" si="243"/>
        <v>theater</v>
      </c>
      <c r="U3114" t="str">
        <f t="shared" si="244"/>
        <v>spaces</v>
      </c>
    </row>
    <row r="3115" spans="1:21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b">
        <f t="shared" si="240"/>
        <v>0</v>
      </c>
      <c r="G3115" s="4" t="s">
        <v>8221</v>
      </c>
      <c r="H3115" s="4" t="s">
        <v>8224</v>
      </c>
      <c r="I3115" s="4" t="s">
        <v>8246</v>
      </c>
      <c r="J3115" s="4">
        <v>1429291982</v>
      </c>
      <c r="K3115" s="13">
        <f t="shared" si="241"/>
        <v>42111.564606481486</v>
      </c>
      <c r="L3115" s="4">
        <v>1426699982</v>
      </c>
      <c r="M3115" s="13">
        <f t="shared" si="242"/>
        <v>42081.564606481486</v>
      </c>
      <c r="N3115" s="4" t="b">
        <v>0</v>
      </c>
      <c r="O3115" s="4">
        <v>37</v>
      </c>
      <c r="P3115" s="4" t="b">
        <v>0</v>
      </c>
      <c r="Q3115" s="4" t="s">
        <v>8303</v>
      </c>
      <c r="R3115" s="17">
        <f>E3115/D3115*100</f>
        <v>4.2435339894712749</v>
      </c>
      <c r="S3115">
        <f>AVERAGEIF(O:O,O3115,E:E)</f>
        <v>4326.8844444444449</v>
      </c>
      <c r="T3115" t="str">
        <f t="shared" si="243"/>
        <v>theater</v>
      </c>
      <c r="U3115" t="str">
        <f t="shared" si="244"/>
        <v>spaces</v>
      </c>
    </row>
    <row r="3116" spans="1:21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b">
        <f t="shared" si="240"/>
        <v>0</v>
      </c>
      <c r="G3116" s="4" t="s">
        <v>8221</v>
      </c>
      <c r="H3116" s="4" t="s">
        <v>8224</v>
      </c>
      <c r="I3116" s="4" t="s">
        <v>8246</v>
      </c>
      <c r="J3116" s="4">
        <v>1411312250</v>
      </c>
      <c r="K3116" s="13">
        <f t="shared" si="241"/>
        <v>41903.465856481482</v>
      </c>
      <c r="L3116" s="4">
        <v>1406128250</v>
      </c>
      <c r="M3116" s="13">
        <f t="shared" si="242"/>
        <v>41843.465856481482</v>
      </c>
      <c r="N3116" s="4" t="b">
        <v>0</v>
      </c>
      <c r="O3116" s="4">
        <v>0</v>
      </c>
      <c r="P3116" s="4" t="b">
        <v>0</v>
      </c>
      <c r="Q3116" s="4" t="s">
        <v>8303</v>
      </c>
      <c r="R3116" s="17">
        <f>E3116/D3116*100</f>
        <v>0</v>
      </c>
      <c r="S3116">
        <f>AVERAGEIF(O:O,O3116,E:E)</f>
        <v>0</v>
      </c>
      <c r="T3116" t="str">
        <f t="shared" si="243"/>
        <v>theater</v>
      </c>
      <c r="U3116" t="str">
        <f t="shared" si="244"/>
        <v>spaces</v>
      </c>
    </row>
    <row r="3117" spans="1:21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b">
        <f t="shared" si="240"/>
        <v>0</v>
      </c>
      <c r="G3117" s="4" t="s">
        <v>8221</v>
      </c>
      <c r="H3117" s="4" t="s">
        <v>8235</v>
      </c>
      <c r="I3117" s="4" t="s">
        <v>8255</v>
      </c>
      <c r="J3117" s="4">
        <v>1465123427</v>
      </c>
      <c r="K3117" s="13">
        <f t="shared" si="241"/>
        <v>42526.280405092599</v>
      </c>
      <c r="L3117" s="4">
        <v>1462531427</v>
      </c>
      <c r="M3117" s="13">
        <f t="shared" si="242"/>
        <v>42496.280405092599</v>
      </c>
      <c r="N3117" s="4" t="b">
        <v>0</v>
      </c>
      <c r="O3117" s="4">
        <v>1</v>
      </c>
      <c r="P3117" s="4" t="b">
        <v>0</v>
      </c>
      <c r="Q3117" s="4" t="s">
        <v>8303</v>
      </c>
      <c r="R3117" s="17">
        <f>E3117/D3117*100</f>
        <v>3</v>
      </c>
      <c r="S3117">
        <f>AVERAGEIF(O:O,O3117,E:E)</f>
        <v>50.223295454545458</v>
      </c>
      <c r="T3117" t="str">
        <f t="shared" si="243"/>
        <v>theater</v>
      </c>
      <c r="U3117" t="str">
        <f t="shared" si="244"/>
        <v>spaces</v>
      </c>
    </row>
    <row r="3118" spans="1:21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b">
        <f t="shared" si="240"/>
        <v>0</v>
      </c>
      <c r="G3118" s="4" t="s">
        <v>8221</v>
      </c>
      <c r="H3118" s="4" t="s">
        <v>8224</v>
      </c>
      <c r="I3118" s="4" t="s">
        <v>8246</v>
      </c>
      <c r="J3118" s="4">
        <v>1427890925</v>
      </c>
      <c r="K3118" s="13">
        <f t="shared" si="241"/>
        <v>42095.348668981482</v>
      </c>
      <c r="L3118" s="4">
        <v>1426681325</v>
      </c>
      <c r="M3118" s="13">
        <f t="shared" si="242"/>
        <v>42081.348668981482</v>
      </c>
      <c r="N3118" s="4" t="b">
        <v>0</v>
      </c>
      <c r="O3118" s="4">
        <v>10</v>
      </c>
      <c r="P3118" s="4" t="b">
        <v>0</v>
      </c>
      <c r="Q3118" s="4" t="s">
        <v>8303</v>
      </c>
      <c r="R3118" s="17">
        <f>E3118/D3118*100</f>
        <v>57.333333333333336</v>
      </c>
      <c r="S3118">
        <f>AVERAGEIF(O:O,O3118,E:E)</f>
        <v>842.98978723404264</v>
      </c>
      <c r="T3118" t="str">
        <f t="shared" si="243"/>
        <v>theater</v>
      </c>
      <c r="U3118" t="str">
        <f t="shared" si="244"/>
        <v>spaces</v>
      </c>
    </row>
    <row r="3119" spans="1:21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b">
        <f t="shared" si="240"/>
        <v>0</v>
      </c>
      <c r="G3119" s="4" t="s">
        <v>8221</v>
      </c>
      <c r="H3119" s="4" t="s">
        <v>8225</v>
      </c>
      <c r="I3119" s="4" t="s">
        <v>8247</v>
      </c>
      <c r="J3119" s="4">
        <v>1464354720</v>
      </c>
      <c r="K3119" s="13">
        <f t="shared" si="241"/>
        <v>42517.383333333339</v>
      </c>
      <c r="L3119" s="4">
        <v>1463648360</v>
      </c>
      <c r="M3119" s="13">
        <f t="shared" si="242"/>
        <v>42509.207870370366</v>
      </c>
      <c r="N3119" s="4" t="b">
        <v>0</v>
      </c>
      <c r="O3119" s="4">
        <v>1</v>
      </c>
      <c r="P3119" s="4" t="b">
        <v>0</v>
      </c>
      <c r="Q3119" s="4" t="s">
        <v>8303</v>
      </c>
      <c r="R3119" s="17">
        <f>E3119/D3119*100</f>
        <v>0.1</v>
      </c>
      <c r="S3119">
        <f>AVERAGEIF(O:O,O3119,E:E)</f>
        <v>50.223295454545458</v>
      </c>
      <c r="T3119" t="str">
        <f t="shared" si="243"/>
        <v>theater</v>
      </c>
      <c r="U3119" t="str">
        <f t="shared" si="244"/>
        <v>spaces</v>
      </c>
    </row>
    <row r="3120" spans="1:21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b">
        <f t="shared" si="240"/>
        <v>0</v>
      </c>
      <c r="G3120" s="4" t="s">
        <v>8221</v>
      </c>
      <c r="H3120" s="4" t="s">
        <v>8235</v>
      </c>
      <c r="I3120" s="4" t="s">
        <v>8255</v>
      </c>
      <c r="J3120" s="4">
        <v>1467473723</v>
      </c>
      <c r="K3120" s="13">
        <f t="shared" si="241"/>
        <v>42553.482905092598</v>
      </c>
      <c r="L3120" s="4">
        <v>1465832123</v>
      </c>
      <c r="M3120" s="13">
        <f t="shared" si="242"/>
        <v>42534.482905092598</v>
      </c>
      <c r="N3120" s="4" t="b">
        <v>0</v>
      </c>
      <c r="O3120" s="4">
        <v>2</v>
      </c>
      <c r="P3120" s="4" t="b">
        <v>0</v>
      </c>
      <c r="Q3120" s="4" t="s">
        <v>8303</v>
      </c>
      <c r="R3120" s="17">
        <f>E3120/D3120*100</f>
        <v>0.31</v>
      </c>
      <c r="S3120">
        <f>AVERAGEIF(O:O,O3120,E:E)</f>
        <v>91.389593023255813</v>
      </c>
      <c r="T3120" t="str">
        <f t="shared" si="243"/>
        <v>theater</v>
      </c>
      <c r="U3120" t="str">
        <f t="shared" si="244"/>
        <v>spaces</v>
      </c>
    </row>
    <row r="3121" spans="1:21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b">
        <f t="shared" si="240"/>
        <v>0</v>
      </c>
      <c r="G3121" s="4" t="s">
        <v>8221</v>
      </c>
      <c r="H3121" s="4" t="s">
        <v>8224</v>
      </c>
      <c r="I3121" s="4" t="s">
        <v>8246</v>
      </c>
      <c r="J3121" s="4">
        <v>1427414732</v>
      </c>
      <c r="K3121" s="13">
        <f t="shared" si="241"/>
        <v>42089.837175925924</v>
      </c>
      <c r="L3121" s="4">
        <v>1424826332</v>
      </c>
      <c r="M3121" s="13">
        <f t="shared" si="242"/>
        <v>42059.878842592596</v>
      </c>
      <c r="N3121" s="4" t="b">
        <v>0</v>
      </c>
      <c r="O3121" s="4">
        <v>1</v>
      </c>
      <c r="P3121" s="4" t="b">
        <v>0</v>
      </c>
      <c r="Q3121" s="4" t="s">
        <v>8303</v>
      </c>
      <c r="R3121" s="17">
        <f>E3121/D3121*100</f>
        <v>0.05</v>
      </c>
      <c r="S3121">
        <f>AVERAGEIF(O:O,O3121,E:E)</f>
        <v>50.223295454545458</v>
      </c>
      <c r="T3121" t="str">
        <f t="shared" si="243"/>
        <v>theater</v>
      </c>
      <c r="U3121" t="str">
        <f t="shared" si="244"/>
        <v>spaces</v>
      </c>
    </row>
    <row r="3122" spans="1:21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b">
        <f t="shared" si="240"/>
        <v>0</v>
      </c>
      <c r="G3122" s="4" t="s">
        <v>8221</v>
      </c>
      <c r="H3122" s="4" t="s">
        <v>8233</v>
      </c>
      <c r="I3122" s="4" t="s">
        <v>8249</v>
      </c>
      <c r="J3122" s="4">
        <v>1462484196</v>
      </c>
      <c r="K3122" s="13">
        <f t="shared" si="241"/>
        <v>42495.733750000007</v>
      </c>
      <c r="L3122" s="4">
        <v>1457303796</v>
      </c>
      <c r="M3122" s="13">
        <f t="shared" si="242"/>
        <v>42435.775416666671</v>
      </c>
      <c r="N3122" s="4" t="b">
        <v>0</v>
      </c>
      <c r="O3122" s="4">
        <v>10</v>
      </c>
      <c r="P3122" s="4" t="b">
        <v>0</v>
      </c>
      <c r="Q3122" s="4" t="s">
        <v>8303</v>
      </c>
      <c r="R3122" s="17">
        <f>E3122/D3122*100</f>
        <v>9.8461538461538465E-3</v>
      </c>
      <c r="S3122">
        <f>AVERAGEIF(O:O,O3122,E:E)</f>
        <v>842.98978723404264</v>
      </c>
      <c r="T3122" t="str">
        <f t="shared" si="243"/>
        <v>theater</v>
      </c>
      <c r="U3122" t="str">
        <f t="shared" si="244"/>
        <v>spaces</v>
      </c>
    </row>
    <row r="3123" spans="1:21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b">
        <f t="shared" si="240"/>
        <v>0</v>
      </c>
      <c r="G3123" s="4" t="s">
        <v>8220</v>
      </c>
      <c r="H3123" s="4" t="s">
        <v>8229</v>
      </c>
      <c r="I3123" s="4" t="s">
        <v>8251</v>
      </c>
      <c r="J3123" s="4">
        <v>1411748335</v>
      </c>
      <c r="K3123" s="13">
        <f t="shared" si="241"/>
        <v>41908.513136574074</v>
      </c>
      <c r="L3123" s="4">
        <v>1406564335</v>
      </c>
      <c r="M3123" s="13">
        <f t="shared" si="242"/>
        <v>41848.513136574074</v>
      </c>
      <c r="N3123" s="4" t="b">
        <v>0</v>
      </c>
      <c r="O3123" s="4">
        <v>1</v>
      </c>
      <c r="P3123" s="4" t="b">
        <v>0</v>
      </c>
      <c r="Q3123" s="4" t="s">
        <v>8303</v>
      </c>
      <c r="R3123" s="17">
        <f>E3123/D3123*100</f>
        <v>0.66666666666666674</v>
      </c>
      <c r="S3123">
        <f>AVERAGEIF(O:O,O3123,E:E)</f>
        <v>50.223295454545458</v>
      </c>
      <c r="T3123" t="str">
        <f t="shared" si="243"/>
        <v>theater</v>
      </c>
      <c r="U3123" t="str">
        <f t="shared" si="244"/>
        <v>spaces</v>
      </c>
    </row>
    <row r="3124" spans="1:21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b">
        <f t="shared" si="240"/>
        <v>0</v>
      </c>
      <c r="G3124" s="4" t="s">
        <v>8220</v>
      </c>
      <c r="H3124" s="4" t="s">
        <v>8224</v>
      </c>
      <c r="I3124" s="4" t="s">
        <v>8246</v>
      </c>
      <c r="J3124" s="4">
        <v>1478733732</v>
      </c>
      <c r="K3124" s="13">
        <f t="shared" si="241"/>
        <v>42683.80708333334</v>
      </c>
      <c r="L3124" s="4">
        <v>1478298132</v>
      </c>
      <c r="M3124" s="13">
        <f t="shared" si="242"/>
        <v>42678.765416666669</v>
      </c>
      <c r="N3124" s="4" t="b">
        <v>0</v>
      </c>
      <c r="O3124" s="4">
        <v>2</v>
      </c>
      <c r="P3124" s="4" t="b">
        <v>0</v>
      </c>
      <c r="Q3124" s="4" t="s">
        <v>8303</v>
      </c>
      <c r="R3124" s="17">
        <f>E3124/D3124*100</f>
        <v>58.291457286432156</v>
      </c>
      <c r="S3124">
        <f>AVERAGEIF(O:O,O3124,E:E)</f>
        <v>91.389593023255813</v>
      </c>
      <c r="T3124" t="str">
        <f t="shared" si="243"/>
        <v>theater</v>
      </c>
      <c r="U3124" t="str">
        <f t="shared" si="244"/>
        <v>spaces</v>
      </c>
    </row>
    <row r="3125" spans="1:21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b">
        <f t="shared" si="240"/>
        <v>0</v>
      </c>
      <c r="G3125" s="4" t="s">
        <v>8220</v>
      </c>
      <c r="H3125" s="4" t="s">
        <v>8224</v>
      </c>
      <c r="I3125" s="4" t="s">
        <v>8246</v>
      </c>
      <c r="J3125" s="4">
        <v>1468108198</v>
      </c>
      <c r="K3125" s="13">
        <f t="shared" si="241"/>
        <v>42560.826365740744</v>
      </c>
      <c r="L3125" s="4">
        <v>1465516198</v>
      </c>
      <c r="M3125" s="13">
        <f t="shared" si="242"/>
        <v>42530.826365740744</v>
      </c>
      <c r="N3125" s="4" t="b">
        <v>0</v>
      </c>
      <c r="O3125" s="4">
        <v>348</v>
      </c>
      <c r="P3125" s="4" t="b">
        <v>0</v>
      </c>
      <c r="Q3125" s="4" t="s">
        <v>8303</v>
      </c>
      <c r="R3125" s="17">
        <f>E3125/D3125*100</f>
        <v>68.153599999999997</v>
      </c>
      <c r="S3125">
        <f>AVERAGEIF(O:O,O3125,E:E)</f>
        <v>59047.5</v>
      </c>
      <c r="T3125" t="str">
        <f t="shared" si="243"/>
        <v>theater</v>
      </c>
      <c r="U3125" t="str">
        <f t="shared" si="244"/>
        <v>spaces</v>
      </c>
    </row>
    <row r="3126" spans="1:21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b">
        <f t="shared" si="240"/>
        <v>0</v>
      </c>
      <c r="G3126" s="4" t="s">
        <v>8220</v>
      </c>
      <c r="H3126" s="4" t="s">
        <v>8224</v>
      </c>
      <c r="I3126" s="4" t="s">
        <v>8246</v>
      </c>
      <c r="J3126" s="4">
        <v>1422902601</v>
      </c>
      <c r="K3126" s="13">
        <f t="shared" si="241"/>
        <v>42037.613437500004</v>
      </c>
      <c r="L3126" s="4">
        <v>1417718601</v>
      </c>
      <c r="M3126" s="13">
        <f t="shared" si="242"/>
        <v>41977.613437500004</v>
      </c>
      <c r="N3126" s="4" t="b">
        <v>0</v>
      </c>
      <c r="O3126" s="4">
        <v>4</v>
      </c>
      <c r="P3126" s="4" t="b">
        <v>0</v>
      </c>
      <c r="Q3126" s="4" t="s">
        <v>8303</v>
      </c>
      <c r="R3126" s="17">
        <f>E3126/D3126*100</f>
        <v>3.2499999999999999E-3</v>
      </c>
      <c r="S3126">
        <f>AVERAGEIF(O:O,O3126,E:E)</f>
        <v>227.77278688524589</v>
      </c>
      <c r="T3126" t="str">
        <f t="shared" si="243"/>
        <v>theater</v>
      </c>
      <c r="U3126" t="str">
        <f t="shared" si="244"/>
        <v>spaces</v>
      </c>
    </row>
    <row r="3127" spans="1:21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b">
        <f t="shared" si="240"/>
        <v>0</v>
      </c>
      <c r="G3127" s="4" t="s">
        <v>8220</v>
      </c>
      <c r="H3127" s="4" t="s">
        <v>8224</v>
      </c>
      <c r="I3127" s="4" t="s">
        <v>8246</v>
      </c>
      <c r="J3127" s="4">
        <v>1452142672</v>
      </c>
      <c r="K3127" s="13">
        <f t="shared" si="241"/>
        <v>42376.040185185186</v>
      </c>
      <c r="L3127" s="4">
        <v>1449550672</v>
      </c>
      <c r="M3127" s="13">
        <f t="shared" si="242"/>
        <v>42346.040185185186</v>
      </c>
      <c r="N3127" s="4" t="b">
        <v>0</v>
      </c>
      <c r="O3127" s="4">
        <v>0</v>
      </c>
      <c r="P3127" s="4" t="b">
        <v>0</v>
      </c>
      <c r="Q3127" s="4" t="s">
        <v>8303</v>
      </c>
      <c r="R3127" s="17">
        <f>E3127/D3127*100</f>
        <v>0</v>
      </c>
      <c r="S3127">
        <f>AVERAGEIF(O:O,O3127,E:E)</f>
        <v>0</v>
      </c>
      <c r="T3127" t="str">
        <f t="shared" si="243"/>
        <v>theater</v>
      </c>
      <c r="U3127" t="str">
        <f t="shared" si="244"/>
        <v>spaces</v>
      </c>
    </row>
    <row r="3128" spans="1:21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b">
        <f t="shared" si="240"/>
        <v>0</v>
      </c>
      <c r="G3128" s="4" t="s">
        <v>8220</v>
      </c>
      <c r="H3128" s="4" t="s">
        <v>8224</v>
      </c>
      <c r="I3128" s="4" t="s">
        <v>8246</v>
      </c>
      <c r="J3128" s="4">
        <v>1459121162</v>
      </c>
      <c r="K3128" s="13">
        <f t="shared" si="241"/>
        <v>42456.809745370374</v>
      </c>
      <c r="L3128" s="4">
        <v>1456532762</v>
      </c>
      <c r="M3128" s="13">
        <f t="shared" si="242"/>
        <v>42426.851412037046</v>
      </c>
      <c r="N3128" s="4" t="b">
        <v>0</v>
      </c>
      <c r="O3128" s="4">
        <v>17</v>
      </c>
      <c r="P3128" s="4" t="b">
        <v>0</v>
      </c>
      <c r="Q3128" s="4" t="s">
        <v>8303</v>
      </c>
      <c r="R3128" s="17">
        <f>E3128/D3128*100</f>
        <v>4.16</v>
      </c>
      <c r="S3128">
        <f>AVERAGEIF(O:O,O3128,E:E)</f>
        <v>1808.7556603773585</v>
      </c>
      <c r="T3128" t="str">
        <f t="shared" si="243"/>
        <v>theater</v>
      </c>
      <c r="U3128" t="str">
        <f t="shared" si="244"/>
        <v>spaces</v>
      </c>
    </row>
    <row r="3129" spans="1:21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b">
        <f t="shared" si="240"/>
        <v>0</v>
      </c>
      <c r="G3129" s="4" t="s">
        <v>8220</v>
      </c>
      <c r="H3129" s="4" t="s">
        <v>8224</v>
      </c>
      <c r="I3129" s="4" t="s">
        <v>8246</v>
      </c>
      <c r="J3129" s="4">
        <v>1425242029</v>
      </c>
      <c r="K3129" s="13">
        <f t="shared" si="241"/>
        <v>42064.690150462964</v>
      </c>
      <c r="L3129" s="4">
        <v>1422650029</v>
      </c>
      <c r="M3129" s="13">
        <f t="shared" si="242"/>
        <v>42034.690150462964</v>
      </c>
      <c r="N3129" s="4" t="b">
        <v>0</v>
      </c>
      <c r="O3129" s="4">
        <v>0</v>
      </c>
      <c r="P3129" s="4" t="b">
        <v>0</v>
      </c>
      <c r="Q3129" s="4" t="s">
        <v>8303</v>
      </c>
      <c r="R3129" s="17">
        <f>E3129/D3129*100</f>
        <v>0</v>
      </c>
      <c r="S3129">
        <f>AVERAGEIF(O:O,O3129,E:E)</f>
        <v>0</v>
      </c>
      <c r="T3129" t="str">
        <f t="shared" si="243"/>
        <v>theater</v>
      </c>
      <c r="U3129" t="str">
        <f t="shared" si="244"/>
        <v>spaces</v>
      </c>
    </row>
    <row r="3130" spans="1:21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tr">
        <f t="shared" si="240"/>
        <v>successful</v>
      </c>
      <c r="G3130" s="4" t="s">
        <v>8222</v>
      </c>
      <c r="H3130" s="4" t="s">
        <v>8224</v>
      </c>
      <c r="I3130" s="4" t="s">
        <v>8246</v>
      </c>
      <c r="J3130" s="4">
        <v>1489690141</v>
      </c>
      <c r="K3130" s="13">
        <f t="shared" si="241"/>
        <v>42810.617372685192</v>
      </c>
      <c r="L3130" s="4">
        <v>1487101741</v>
      </c>
      <c r="M3130" s="13">
        <f t="shared" si="242"/>
        <v>42780.659039351849</v>
      </c>
      <c r="N3130" s="4" t="b">
        <v>0</v>
      </c>
      <c r="O3130" s="4">
        <v>117</v>
      </c>
      <c r="P3130" s="4" t="b">
        <v>0</v>
      </c>
      <c r="Q3130" s="4" t="s">
        <v>8271</v>
      </c>
      <c r="R3130" s="17">
        <f>E3130/D3130*100</f>
        <v>108.60666666666667</v>
      </c>
      <c r="S3130">
        <f>AVERAGEIF(O:O,O3130,E:E)</f>
        <v>6922.666666666667</v>
      </c>
      <c r="T3130" t="str">
        <f t="shared" si="243"/>
        <v>theater</v>
      </c>
      <c r="U3130" t="str">
        <f t="shared" si="244"/>
        <v>plays</v>
      </c>
    </row>
    <row r="3131" spans="1:21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b">
        <f t="shared" si="240"/>
        <v>0</v>
      </c>
      <c r="G3131" s="4" t="s">
        <v>8222</v>
      </c>
      <c r="H3131" s="4" t="s">
        <v>8224</v>
      </c>
      <c r="I3131" s="4" t="s">
        <v>8246</v>
      </c>
      <c r="J3131" s="4">
        <v>1492542819</v>
      </c>
      <c r="K3131" s="13">
        <f t="shared" si="241"/>
        <v>42843.634479166671</v>
      </c>
      <c r="L3131" s="4">
        <v>1489090419</v>
      </c>
      <c r="M3131" s="13">
        <f t="shared" si="242"/>
        <v>42803.676145833335</v>
      </c>
      <c r="N3131" s="4" t="b">
        <v>0</v>
      </c>
      <c r="O3131" s="4">
        <v>1</v>
      </c>
      <c r="P3131" s="4" t="b">
        <v>0</v>
      </c>
      <c r="Q3131" s="4" t="s">
        <v>8271</v>
      </c>
      <c r="R3131" s="17">
        <f>E3131/D3131*100</f>
        <v>0.8</v>
      </c>
      <c r="S3131">
        <f>AVERAGEIF(O:O,O3131,E:E)</f>
        <v>50.223295454545458</v>
      </c>
      <c r="T3131" t="str">
        <f t="shared" si="243"/>
        <v>theater</v>
      </c>
      <c r="U3131" t="str">
        <f t="shared" si="244"/>
        <v>plays</v>
      </c>
    </row>
    <row r="3132" spans="1:21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b">
        <f t="shared" si="240"/>
        <v>0</v>
      </c>
      <c r="G3132" s="4" t="s">
        <v>8222</v>
      </c>
      <c r="H3132" s="4" t="s">
        <v>8224</v>
      </c>
      <c r="I3132" s="4" t="s">
        <v>8246</v>
      </c>
      <c r="J3132" s="4">
        <v>1492145940</v>
      </c>
      <c r="K3132" s="13">
        <f t="shared" si="241"/>
        <v>42839.040972222225</v>
      </c>
      <c r="L3132" s="4">
        <v>1489504916</v>
      </c>
      <c r="M3132" s="13">
        <f t="shared" si="242"/>
        <v>42808.473564814813</v>
      </c>
      <c r="N3132" s="4" t="b">
        <v>0</v>
      </c>
      <c r="O3132" s="4">
        <v>4</v>
      </c>
      <c r="P3132" s="4" t="b">
        <v>0</v>
      </c>
      <c r="Q3132" s="4" t="s">
        <v>8271</v>
      </c>
      <c r="R3132" s="17">
        <f>E3132/D3132*100</f>
        <v>3.75</v>
      </c>
      <c r="S3132">
        <f>AVERAGEIF(O:O,O3132,E:E)</f>
        <v>227.77278688524589</v>
      </c>
      <c r="T3132" t="str">
        <f t="shared" si="243"/>
        <v>theater</v>
      </c>
      <c r="U3132" t="str">
        <f t="shared" si="244"/>
        <v>plays</v>
      </c>
    </row>
    <row r="3133" spans="1:21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b">
        <f t="shared" si="240"/>
        <v>0</v>
      </c>
      <c r="G3133" s="4" t="s">
        <v>8222</v>
      </c>
      <c r="H3133" s="4" t="s">
        <v>8224</v>
      </c>
      <c r="I3133" s="4" t="s">
        <v>8246</v>
      </c>
      <c r="J3133" s="4">
        <v>1491656045</v>
      </c>
      <c r="K3133" s="13">
        <f t="shared" si="241"/>
        <v>42833.370891203704</v>
      </c>
      <c r="L3133" s="4">
        <v>1489067645</v>
      </c>
      <c r="M3133" s="13">
        <f t="shared" si="242"/>
        <v>42803.412557870375</v>
      </c>
      <c r="N3133" s="4" t="b">
        <v>0</v>
      </c>
      <c r="O3133" s="4">
        <v>12</v>
      </c>
      <c r="P3133" s="4" t="b">
        <v>0</v>
      </c>
      <c r="Q3133" s="4" t="s">
        <v>8271</v>
      </c>
      <c r="R3133" s="17">
        <f>E3133/D3133*100</f>
        <v>15.731707317073171</v>
      </c>
      <c r="S3133">
        <f>AVERAGEIF(O:O,O3133,E:E)</f>
        <v>1176.7069565217391</v>
      </c>
      <c r="T3133" t="str">
        <f t="shared" si="243"/>
        <v>theater</v>
      </c>
      <c r="U3133" t="str">
        <f t="shared" si="244"/>
        <v>plays</v>
      </c>
    </row>
    <row r="3134" spans="1:21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b">
        <f t="shared" si="240"/>
        <v>0</v>
      </c>
      <c r="G3134" s="4" t="s">
        <v>8222</v>
      </c>
      <c r="H3134" s="4" t="s">
        <v>8224</v>
      </c>
      <c r="I3134" s="4" t="s">
        <v>8246</v>
      </c>
      <c r="J3134" s="4">
        <v>1492759460</v>
      </c>
      <c r="K3134" s="13">
        <f t="shared" si="241"/>
        <v>42846.141898148147</v>
      </c>
      <c r="L3134" s="4">
        <v>1487579060</v>
      </c>
      <c r="M3134" s="13">
        <f t="shared" si="242"/>
        <v>42786.183564814819</v>
      </c>
      <c r="N3134" s="4" t="b">
        <v>0</v>
      </c>
      <c r="O3134" s="4">
        <v>1</v>
      </c>
      <c r="P3134" s="4" t="b">
        <v>0</v>
      </c>
      <c r="Q3134" s="4" t="s">
        <v>8271</v>
      </c>
      <c r="R3134" s="17">
        <f>E3134/D3134*100</f>
        <v>3.3333333333333333E-2</v>
      </c>
      <c r="S3134">
        <f>AVERAGEIF(O:O,O3134,E:E)</f>
        <v>50.223295454545458</v>
      </c>
      <c r="T3134" t="str">
        <f t="shared" si="243"/>
        <v>theater</v>
      </c>
      <c r="U3134" t="str">
        <f t="shared" si="244"/>
        <v>plays</v>
      </c>
    </row>
    <row r="3135" spans="1:21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tr">
        <f t="shared" si="240"/>
        <v>successful</v>
      </c>
      <c r="G3135" s="4" t="s">
        <v>8222</v>
      </c>
      <c r="H3135" s="4" t="s">
        <v>8225</v>
      </c>
      <c r="I3135" s="4" t="s">
        <v>8247</v>
      </c>
      <c r="J3135" s="4">
        <v>1490358834</v>
      </c>
      <c r="K3135" s="13">
        <f t="shared" si="241"/>
        <v>42818.356875000005</v>
      </c>
      <c r="L3135" s="4">
        <v>1487770434</v>
      </c>
      <c r="M3135" s="13">
        <f t="shared" si="242"/>
        <v>42788.398541666669</v>
      </c>
      <c r="N3135" s="4" t="b">
        <v>0</v>
      </c>
      <c r="O3135" s="4">
        <v>16</v>
      </c>
      <c r="P3135" s="4" t="b">
        <v>0</v>
      </c>
      <c r="Q3135" s="4" t="s">
        <v>8271</v>
      </c>
      <c r="R3135" s="17">
        <f>E3135/D3135*100</f>
        <v>108</v>
      </c>
      <c r="S3135">
        <f>AVERAGEIF(O:O,O3135,E:E)</f>
        <v>1278.3540625000001</v>
      </c>
      <c r="T3135" t="str">
        <f t="shared" si="243"/>
        <v>theater</v>
      </c>
      <c r="U3135" t="str">
        <f t="shared" si="244"/>
        <v>plays</v>
      </c>
    </row>
    <row r="3136" spans="1:21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b">
        <f t="shared" si="240"/>
        <v>0</v>
      </c>
      <c r="G3136" s="4" t="s">
        <v>8222</v>
      </c>
      <c r="H3136" s="4" t="s">
        <v>8225</v>
      </c>
      <c r="I3136" s="4" t="s">
        <v>8247</v>
      </c>
      <c r="J3136" s="4">
        <v>1490631419</v>
      </c>
      <c r="K3136" s="13">
        <f t="shared" si="241"/>
        <v>42821.511793981488</v>
      </c>
      <c r="L3136" s="4">
        <v>1488820619</v>
      </c>
      <c r="M3136" s="13">
        <f t="shared" si="242"/>
        <v>42800.553460648152</v>
      </c>
      <c r="N3136" s="4" t="b">
        <v>0</v>
      </c>
      <c r="O3136" s="4">
        <v>12</v>
      </c>
      <c r="P3136" s="4" t="b">
        <v>0</v>
      </c>
      <c r="Q3136" s="4" t="s">
        <v>8271</v>
      </c>
      <c r="R3136" s="17">
        <f>E3136/D3136*100</f>
        <v>22.5</v>
      </c>
      <c r="S3136">
        <f>AVERAGEIF(O:O,O3136,E:E)</f>
        <v>1176.7069565217391</v>
      </c>
      <c r="T3136" t="str">
        <f t="shared" si="243"/>
        <v>theater</v>
      </c>
      <c r="U3136" t="str">
        <f t="shared" si="244"/>
        <v>plays</v>
      </c>
    </row>
    <row r="3137" spans="1:21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b">
        <f t="shared" si="240"/>
        <v>0</v>
      </c>
      <c r="G3137" s="4" t="s">
        <v>8222</v>
      </c>
      <c r="H3137" s="4" t="s">
        <v>8224</v>
      </c>
      <c r="I3137" s="4" t="s">
        <v>8246</v>
      </c>
      <c r="J3137" s="4">
        <v>1491277121</v>
      </c>
      <c r="K3137" s="13">
        <f t="shared" si="241"/>
        <v>42828.985196759262</v>
      </c>
      <c r="L3137" s="4">
        <v>1489376321</v>
      </c>
      <c r="M3137" s="13">
        <f t="shared" si="242"/>
        <v>42806.985196759262</v>
      </c>
      <c r="N3137" s="4" t="b">
        <v>0</v>
      </c>
      <c r="O3137" s="4">
        <v>7</v>
      </c>
      <c r="P3137" s="4" t="b">
        <v>0</v>
      </c>
      <c r="Q3137" s="4" t="s">
        <v>8271</v>
      </c>
      <c r="R3137" s="17">
        <f>E3137/D3137*100</f>
        <v>20.849420849420849</v>
      </c>
      <c r="S3137">
        <f>AVERAGEIF(O:O,O3137,E:E)</f>
        <v>705.95522388059703</v>
      </c>
      <c r="T3137" t="str">
        <f t="shared" si="243"/>
        <v>theater</v>
      </c>
      <c r="U3137" t="str">
        <f t="shared" si="244"/>
        <v>plays</v>
      </c>
    </row>
    <row r="3138" spans="1:21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tr">
        <f t="shared" si="240"/>
        <v>successful</v>
      </c>
      <c r="G3138" s="4" t="s">
        <v>8222</v>
      </c>
      <c r="H3138" s="4" t="s">
        <v>8225</v>
      </c>
      <c r="I3138" s="4" t="s">
        <v>8247</v>
      </c>
      <c r="J3138" s="4">
        <v>1491001140</v>
      </c>
      <c r="K3138" s="13">
        <f t="shared" si="241"/>
        <v>42825.790972222225</v>
      </c>
      <c r="L3138" s="4">
        <v>1487847954</v>
      </c>
      <c r="M3138" s="13">
        <f t="shared" si="242"/>
        <v>42789.295763888891</v>
      </c>
      <c r="N3138" s="4" t="b">
        <v>0</v>
      </c>
      <c r="O3138" s="4">
        <v>22</v>
      </c>
      <c r="P3138" s="4" t="b">
        <v>0</v>
      </c>
      <c r="Q3138" s="4" t="s">
        <v>8271</v>
      </c>
      <c r="R3138" s="17">
        <f>E3138/D3138*100</f>
        <v>127.8</v>
      </c>
      <c r="S3138">
        <f>AVERAGEIF(O:O,O3138,E:E)</f>
        <v>1547.9137931034484</v>
      </c>
      <c r="T3138" t="str">
        <f t="shared" si="243"/>
        <v>theater</v>
      </c>
      <c r="U3138" t="str">
        <f t="shared" si="244"/>
        <v>plays</v>
      </c>
    </row>
    <row r="3139" spans="1:21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b">
        <f t="shared" ref="F3139:F3202" si="245">IF(E3139&gt;=D3139,"successful")</f>
        <v>0</v>
      </c>
      <c r="G3139" s="4" t="s">
        <v>8222</v>
      </c>
      <c r="H3139" s="4" t="s">
        <v>8224</v>
      </c>
      <c r="I3139" s="4" t="s">
        <v>8246</v>
      </c>
      <c r="J3139" s="4">
        <v>1493838720</v>
      </c>
      <c r="K3139" s="13">
        <f t="shared" ref="K3139:K3202" si="246">(J3139/60)/60/24+DATE(1970,1,1)+(-4/24)</f>
        <v>42858.633333333339</v>
      </c>
      <c r="L3139" s="4">
        <v>1489439669</v>
      </c>
      <c r="M3139" s="13">
        <f t="shared" ref="M3139:M3202" si="247">(L3139/60)/60/24+DATE(1970,1,1)+(-4/24)</f>
        <v>42807.718391203707</v>
      </c>
      <c r="N3139" s="4" t="b">
        <v>0</v>
      </c>
      <c r="O3139" s="4">
        <v>1</v>
      </c>
      <c r="P3139" s="4" t="b">
        <v>0</v>
      </c>
      <c r="Q3139" s="4" t="s">
        <v>8271</v>
      </c>
      <c r="R3139" s="17">
        <f>E3139/D3139*100</f>
        <v>3.3333333333333335</v>
      </c>
      <c r="S3139">
        <f>AVERAGEIF(O:O,O3139,E:E)</f>
        <v>50.223295454545458</v>
      </c>
      <c r="T3139" t="str">
        <f t="shared" ref="T3139:T3202" si="248">LEFT(Q3139,FIND("/",Q3139)-1)</f>
        <v>theater</v>
      </c>
      <c r="U3139" t="str">
        <f t="shared" ref="U3139:U3202" si="249">RIGHT(Q3139,LEN(Q3139)-FIND("/",Q3139))</f>
        <v>plays</v>
      </c>
    </row>
    <row r="3140" spans="1:21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b">
        <f t="shared" si="245"/>
        <v>0</v>
      </c>
      <c r="G3140" s="4" t="s">
        <v>8222</v>
      </c>
      <c r="H3140" s="4" t="s">
        <v>8225</v>
      </c>
      <c r="I3140" s="4" t="s">
        <v>8247</v>
      </c>
      <c r="J3140" s="4">
        <v>1491233407</v>
      </c>
      <c r="K3140" s="13">
        <f t="shared" si="246"/>
        <v>42828.479247685187</v>
      </c>
      <c r="L3140" s="4">
        <v>1489591807</v>
      </c>
      <c r="M3140" s="13">
        <f t="shared" si="247"/>
        <v>42809.479247685187</v>
      </c>
      <c r="N3140" s="4" t="b">
        <v>0</v>
      </c>
      <c r="O3140" s="4">
        <v>0</v>
      </c>
      <c r="P3140" s="4" t="b">
        <v>0</v>
      </c>
      <c r="Q3140" s="4" t="s">
        <v>8271</v>
      </c>
      <c r="R3140" s="17">
        <f>E3140/D3140*100</f>
        <v>0</v>
      </c>
      <c r="S3140">
        <f>AVERAGEIF(O:O,O3140,E:E)</f>
        <v>0</v>
      </c>
      <c r="T3140" t="str">
        <f t="shared" si="248"/>
        <v>theater</v>
      </c>
      <c r="U3140" t="str">
        <f t="shared" si="249"/>
        <v>plays</v>
      </c>
    </row>
    <row r="3141" spans="1:21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b">
        <f t="shared" si="245"/>
        <v>0</v>
      </c>
      <c r="G3141" s="4" t="s">
        <v>8222</v>
      </c>
      <c r="H3141" s="4" t="s">
        <v>8238</v>
      </c>
      <c r="I3141" s="4" t="s">
        <v>8256</v>
      </c>
      <c r="J3141" s="4">
        <v>1490416380</v>
      </c>
      <c r="K3141" s="13">
        <f t="shared" si="246"/>
        <v>42819.022916666669</v>
      </c>
      <c r="L3141" s="4">
        <v>1487485760</v>
      </c>
      <c r="M3141" s="13">
        <f t="shared" si="247"/>
        <v>42785.103703703709</v>
      </c>
      <c r="N3141" s="4" t="b">
        <v>0</v>
      </c>
      <c r="O3141" s="4">
        <v>6</v>
      </c>
      <c r="P3141" s="4" t="b">
        <v>0</v>
      </c>
      <c r="Q3141" s="4" t="s">
        <v>8271</v>
      </c>
      <c r="R3141" s="17">
        <f>E3141/D3141*100</f>
        <v>5.4</v>
      </c>
      <c r="S3141">
        <f>AVERAGEIF(O:O,O3141,E:E)</f>
        <v>740.04042857142861</v>
      </c>
      <c r="T3141" t="str">
        <f t="shared" si="248"/>
        <v>theater</v>
      </c>
      <c r="U3141" t="str">
        <f t="shared" si="249"/>
        <v>plays</v>
      </c>
    </row>
    <row r="3142" spans="1:21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b">
        <f t="shared" si="245"/>
        <v>0</v>
      </c>
      <c r="G3142" s="4" t="s">
        <v>8222</v>
      </c>
      <c r="H3142" s="4" t="s">
        <v>8230</v>
      </c>
      <c r="I3142" s="4" t="s">
        <v>8249</v>
      </c>
      <c r="J3142" s="4">
        <v>1491581703</v>
      </c>
      <c r="K3142" s="13">
        <f t="shared" si="246"/>
        <v>42832.510451388887</v>
      </c>
      <c r="L3142" s="4">
        <v>1488993303</v>
      </c>
      <c r="M3142" s="13">
        <f t="shared" si="247"/>
        <v>42802.552118055559</v>
      </c>
      <c r="N3142" s="4" t="b">
        <v>0</v>
      </c>
      <c r="O3142" s="4">
        <v>4</v>
      </c>
      <c r="P3142" s="4" t="b">
        <v>0</v>
      </c>
      <c r="Q3142" s="4" t="s">
        <v>8271</v>
      </c>
      <c r="R3142" s="17">
        <f>E3142/D3142*100</f>
        <v>0.96</v>
      </c>
      <c r="S3142">
        <f>AVERAGEIF(O:O,O3142,E:E)</f>
        <v>227.77278688524589</v>
      </c>
      <c r="T3142" t="str">
        <f t="shared" si="248"/>
        <v>theater</v>
      </c>
      <c r="U3142" t="str">
        <f t="shared" si="249"/>
        <v>plays</v>
      </c>
    </row>
    <row r="3143" spans="1:21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b">
        <f t="shared" si="245"/>
        <v>0</v>
      </c>
      <c r="G3143" s="4" t="s">
        <v>8222</v>
      </c>
      <c r="H3143" s="4" t="s">
        <v>8233</v>
      </c>
      <c r="I3143" s="4" t="s">
        <v>8249</v>
      </c>
      <c r="J3143" s="4">
        <v>1492372800</v>
      </c>
      <c r="K3143" s="13">
        <f t="shared" si="246"/>
        <v>42841.666666666664</v>
      </c>
      <c r="L3143" s="4">
        <v>1488823488</v>
      </c>
      <c r="M3143" s="13">
        <f t="shared" si="247"/>
        <v>42800.58666666667</v>
      </c>
      <c r="N3143" s="4" t="b">
        <v>0</v>
      </c>
      <c r="O3143" s="4">
        <v>8</v>
      </c>
      <c r="P3143" s="4" t="b">
        <v>0</v>
      </c>
      <c r="Q3143" s="4" t="s">
        <v>8271</v>
      </c>
      <c r="R3143" s="17">
        <f>E3143/D3143*100</f>
        <v>51.6</v>
      </c>
      <c r="S3143">
        <f>AVERAGEIF(O:O,O3143,E:E)</f>
        <v>570.671875</v>
      </c>
      <c r="T3143" t="str">
        <f t="shared" si="248"/>
        <v>theater</v>
      </c>
      <c r="U3143" t="str">
        <f t="shared" si="249"/>
        <v>plays</v>
      </c>
    </row>
    <row r="3144" spans="1:21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b">
        <f t="shared" si="245"/>
        <v>0</v>
      </c>
      <c r="G3144" s="4" t="s">
        <v>8222</v>
      </c>
      <c r="H3144" s="4" t="s">
        <v>8225</v>
      </c>
      <c r="I3144" s="4" t="s">
        <v>8247</v>
      </c>
      <c r="J3144" s="4">
        <v>1489922339</v>
      </c>
      <c r="K3144" s="13">
        <f t="shared" si="246"/>
        <v>42813.304849537039</v>
      </c>
      <c r="L3144" s="4">
        <v>1487333939</v>
      </c>
      <c r="M3144" s="13">
        <f t="shared" si="247"/>
        <v>42783.34651620371</v>
      </c>
      <c r="N3144" s="4" t="b">
        <v>0</v>
      </c>
      <c r="O3144" s="4">
        <v>3</v>
      </c>
      <c r="P3144" s="4" t="b">
        <v>0</v>
      </c>
      <c r="Q3144" s="4" t="s">
        <v>8271</v>
      </c>
      <c r="R3144" s="17">
        <f>E3144/D3144*100</f>
        <v>1.6363636363636365</v>
      </c>
      <c r="S3144">
        <f>AVERAGEIF(O:O,O3144,E:E)</f>
        <v>191.76785714285714</v>
      </c>
      <c r="T3144" t="str">
        <f t="shared" si="248"/>
        <v>theater</v>
      </c>
      <c r="U3144" t="str">
        <f t="shared" si="249"/>
        <v>plays</v>
      </c>
    </row>
    <row r="3145" spans="1:21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b">
        <f t="shared" si="245"/>
        <v>0</v>
      </c>
      <c r="G3145" s="4" t="s">
        <v>8222</v>
      </c>
      <c r="H3145" s="4" t="s">
        <v>8225</v>
      </c>
      <c r="I3145" s="4" t="s">
        <v>8247</v>
      </c>
      <c r="J3145" s="4">
        <v>1491726956</v>
      </c>
      <c r="K3145" s="13">
        <f t="shared" si="246"/>
        <v>42834.191620370373</v>
      </c>
      <c r="L3145" s="4">
        <v>1489480556</v>
      </c>
      <c r="M3145" s="13">
        <f t="shared" si="247"/>
        <v>42808.191620370373</v>
      </c>
      <c r="N3145" s="4" t="b">
        <v>0</v>
      </c>
      <c r="O3145" s="4">
        <v>0</v>
      </c>
      <c r="P3145" s="4" t="b">
        <v>0</v>
      </c>
      <c r="Q3145" s="4" t="s">
        <v>8271</v>
      </c>
      <c r="R3145" s="17">
        <f>E3145/D3145*100</f>
        <v>0</v>
      </c>
      <c r="S3145">
        <f>AVERAGEIF(O:O,O3145,E:E)</f>
        <v>0</v>
      </c>
      <c r="T3145" t="str">
        <f t="shared" si="248"/>
        <v>theater</v>
      </c>
      <c r="U3145" t="str">
        <f t="shared" si="249"/>
        <v>plays</v>
      </c>
    </row>
    <row r="3146" spans="1:21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b">
        <f t="shared" si="245"/>
        <v>0</v>
      </c>
      <c r="G3146" s="4" t="s">
        <v>8222</v>
      </c>
      <c r="H3146" s="4" t="s">
        <v>8224</v>
      </c>
      <c r="I3146" s="4" t="s">
        <v>8246</v>
      </c>
      <c r="J3146" s="4">
        <v>1489903200</v>
      </c>
      <c r="K3146" s="13">
        <f t="shared" si="246"/>
        <v>42813.083333333336</v>
      </c>
      <c r="L3146" s="4">
        <v>1488459307</v>
      </c>
      <c r="M3146" s="13">
        <f t="shared" si="247"/>
        <v>42796.371608796304</v>
      </c>
      <c r="N3146" s="4" t="b">
        <v>0</v>
      </c>
      <c r="O3146" s="4">
        <v>30</v>
      </c>
      <c r="P3146" s="4" t="b">
        <v>0</v>
      </c>
      <c r="Q3146" s="4" t="s">
        <v>8271</v>
      </c>
      <c r="R3146" s="17">
        <f>E3146/D3146*100</f>
        <v>75.400000000000006</v>
      </c>
      <c r="S3146">
        <f>AVERAGEIF(O:O,O3146,E:E)</f>
        <v>2533.3331250000001</v>
      </c>
      <c r="T3146" t="str">
        <f t="shared" si="248"/>
        <v>theater</v>
      </c>
      <c r="U3146" t="str">
        <f t="shared" si="249"/>
        <v>plays</v>
      </c>
    </row>
    <row r="3147" spans="1:21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b">
        <f t="shared" si="245"/>
        <v>0</v>
      </c>
      <c r="G3147" s="4" t="s">
        <v>8222</v>
      </c>
      <c r="H3147" s="4" t="s">
        <v>8224</v>
      </c>
      <c r="I3147" s="4" t="s">
        <v>8246</v>
      </c>
      <c r="J3147" s="4">
        <v>1490659134</v>
      </c>
      <c r="K3147" s="13">
        <f t="shared" si="246"/>
        <v>42821.832569444443</v>
      </c>
      <c r="L3147" s="4">
        <v>1485478734</v>
      </c>
      <c r="M3147" s="13">
        <f t="shared" si="247"/>
        <v>42761.874236111114</v>
      </c>
      <c r="N3147" s="4" t="b">
        <v>0</v>
      </c>
      <c r="O3147" s="4">
        <v>0</v>
      </c>
      <c r="P3147" s="4" t="b">
        <v>0</v>
      </c>
      <c r="Q3147" s="4" t="s">
        <v>8271</v>
      </c>
      <c r="R3147" s="17">
        <f>E3147/D3147*100</f>
        <v>0</v>
      </c>
      <c r="S3147">
        <f>AVERAGEIF(O:O,O3147,E:E)</f>
        <v>0</v>
      </c>
      <c r="T3147" t="str">
        <f t="shared" si="248"/>
        <v>theater</v>
      </c>
      <c r="U3147" t="str">
        <f t="shared" si="249"/>
        <v>plays</v>
      </c>
    </row>
    <row r="3148" spans="1:21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b">
        <f t="shared" si="245"/>
        <v>0</v>
      </c>
      <c r="G3148" s="4" t="s">
        <v>8222</v>
      </c>
      <c r="H3148" s="4" t="s">
        <v>8238</v>
      </c>
      <c r="I3148" s="4" t="s">
        <v>8256</v>
      </c>
      <c r="J3148" s="4">
        <v>1492356166</v>
      </c>
      <c r="K3148" s="13">
        <f t="shared" si="246"/>
        <v>42841.474143518521</v>
      </c>
      <c r="L3148" s="4">
        <v>1488471766</v>
      </c>
      <c r="M3148" s="13">
        <f t="shared" si="247"/>
        <v>42796.515810185192</v>
      </c>
      <c r="N3148" s="4" t="b">
        <v>0</v>
      </c>
      <c r="O3148" s="4">
        <v>12</v>
      </c>
      <c r="P3148" s="4" t="b">
        <v>0</v>
      </c>
      <c r="Q3148" s="4" t="s">
        <v>8271</v>
      </c>
      <c r="R3148" s="17">
        <f>E3148/D3148*100</f>
        <v>10.5</v>
      </c>
      <c r="S3148">
        <f>AVERAGEIF(O:O,O3148,E:E)</f>
        <v>1176.7069565217391</v>
      </c>
      <c r="T3148" t="str">
        <f t="shared" si="248"/>
        <v>theater</v>
      </c>
      <c r="U3148" t="str">
        <f t="shared" si="249"/>
        <v>plays</v>
      </c>
    </row>
    <row r="3149" spans="1:21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tr">
        <f t="shared" si="245"/>
        <v>successful</v>
      </c>
      <c r="G3149" s="4" t="s">
        <v>8219</v>
      </c>
      <c r="H3149" s="4" t="s">
        <v>8224</v>
      </c>
      <c r="I3149" s="4" t="s">
        <v>8246</v>
      </c>
      <c r="J3149" s="4">
        <v>1415319355</v>
      </c>
      <c r="K3149" s="13">
        <f t="shared" si="246"/>
        <v>41949.844386574077</v>
      </c>
      <c r="L3149" s="4">
        <v>1411859755</v>
      </c>
      <c r="M3149" s="13">
        <f t="shared" si="247"/>
        <v>41909.802719907413</v>
      </c>
      <c r="N3149" s="4" t="b">
        <v>1</v>
      </c>
      <c r="O3149" s="4">
        <v>213</v>
      </c>
      <c r="P3149" s="4" t="b">
        <v>1</v>
      </c>
      <c r="Q3149" s="4" t="s">
        <v>8271</v>
      </c>
      <c r="R3149" s="17">
        <f>E3149/D3149*100</f>
        <v>117.52499999999999</v>
      </c>
      <c r="S3149">
        <f>AVERAGEIF(O:O,O3149,E:E)</f>
        <v>24446.5</v>
      </c>
      <c r="T3149" t="str">
        <f t="shared" si="248"/>
        <v>theater</v>
      </c>
      <c r="U3149" t="str">
        <f t="shared" si="249"/>
        <v>plays</v>
      </c>
    </row>
    <row r="3150" spans="1:21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tr">
        <f t="shared" si="245"/>
        <v>successful</v>
      </c>
      <c r="G3150" s="4" t="s">
        <v>8219</v>
      </c>
      <c r="H3150" s="4" t="s">
        <v>8224</v>
      </c>
      <c r="I3150" s="4" t="s">
        <v>8246</v>
      </c>
      <c r="J3150" s="4">
        <v>1412136000</v>
      </c>
      <c r="K3150" s="13">
        <f t="shared" si="246"/>
        <v>41913</v>
      </c>
      <c r="L3150" s="4">
        <v>1410278284</v>
      </c>
      <c r="M3150" s="13">
        <f t="shared" si="247"/>
        <v>41891.498657407406</v>
      </c>
      <c r="N3150" s="4" t="b">
        <v>1</v>
      </c>
      <c r="O3150" s="4">
        <v>57</v>
      </c>
      <c r="P3150" s="4" t="b">
        <v>1</v>
      </c>
      <c r="Q3150" s="4" t="s">
        <v>8271</v>
      </c>
      <c r="R3150" s="17">
        <f>E3150/D3150*100</f>
        <v>131.16666666666669</v>
      </c>
      <c r="S3150">
        <f>AVERAGEIF(O:O,O3150,E:E)</f>
        <v>5781.163043478261</v>
      </c>
      <c r="T3150" t="str">
        <f t="shared" si="248"/>
        <v>theater</v>
      </c>
      <c r="U3150" t="str">
        <f t="shared" si="249"/>
        <v>plays</v>
      </c>
    </row>
    <row r="3151" spans="1:21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tr">
        <f t="shared" si="245"/>
        <v>successful</v>
      </c>
      <c r="G3151" s="4" t="s">
        <v>8219</v>
      </c>
      <c r="H3151" s="4" t="s">
        <v>8224</v>
      </c>
      <c r="I3151" s="4" t="s">
        <v>8246</v>
      </c>
      <c r="J3151" s="4">
        <v>1354845600</v>
      </c>
      <c r="K3151" s="13">
        <f t="shared" si="246"/>
        <v>41249.916666666672</v>
      </c>
      <c r="L3151" s="4">
        <v>1352766300</v>
      </c>
      <c r="M3151" s="13">
        <f t="shared" si="247"/>
        <v>41225.850694444445</v>
      </c>
      <c r="N3151" s="4" t="b">
        <v>1</v>
      </c>
      <c r="O3151" s="4">
        <v>25</v>
      </c>
      <c r="P3151" s="4" t="b">
        <v>1</v>
      </c>
      <c r="Q3151" s="4" t="s">
        <v>8271</v>
      </c>
      <c r="R3151" s="17">
        <f>E3151/D3151*100</f>
        <v>104</v>
      </c>
      <c r="S3151">
        <f>AVERAGEIF(O:O,O3151,E:E)</f>
        <v>1634.83275</v>
      </c>
      <c r="T3151" t="str">
        <f t="shared" si="248"/>
        <v>theater</v>
      </c>
      <c r="U3151" t="str">
        <f t="shared" si="249"/>
        <v>plays</v>
      </c>
    </row>
    <row r="3152" spans="1:21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tr">
        <f t="shared" si="245"/>
        <v>successful</v>
      </c>
      <c r="G3152" s="4" t="s">
        <v>8219</v>
      </c>
      <c r="H3152" s="4" t="s">
        <v>8224</v>
      </c>
      <c r="I3152" s="4" t="s">
        <v>8246</v>
      </c>
      <c r="J3152" s="4">
        <v>1295928000</v>
      </c>
      <c r="K3152" s="13">
        <f t="shared" si="246"/>
        <v>40568</v>
      </c>
      <c r="L3152" s="4">
        <v>1288160403</v>
      </c>
      <c r="M3152" s="13">
        <f t="shared" si="247"/>
        <v>40478.097256944449</v>
      </c>
      <c r="N3152" s="4" t="b">
        <v>1</v>
      </c>
      <c r="O3152" s="4">
        <v>104</v>
      </c>
      <c r="P3152" s="4" t="b">
        <v>1</v>
      </c>
      <c r="Q3152" s="4" t="s">
        <v>8271</v>
      </c>
      <c r="R3152" s="17">
        <f>E3152/D3152*100</f>
        <v>101</v>
      </c>
      <c r="S3152">
        <f>AVERAGEIF(O:O,O3152,E:E)</f>
        <v>11106.835333333333</v>
      </c>
      <c r="T3152" t="str">
        <f t="shared" si="248"/>
        <v>theater</v>
      </c>
      <c r="U3152" t="str">
        <f t="shared" si="249"/>
        <v>plays</v>
      </c>
    </row>
    <row r="3153" spans="1:21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tr">
        <f t="shared" si="245"/>
        <v>successful</v>
      </c>
      <c r="G3153" s="4" t="s">
        <v>8219</v>
      </c>
      <c r="H3153" s="4" t="s">
        <v>8224</v>
      </c>
      <c r="I3153" s="4" t="s">
        <v>8246</v>
      </c>
      <c r="J3153" s="4">
        <v>1410379774</v>
      </c>
      <c r="K3153" s="13">
        <f t="shared" si="246"/>
        <v>41892.673310185186</v>
      </c>
      <c r="L3153" s="4">
        <v>1407787774</v>
      </c>
      <c r="M3153" s="13">
        <f t="shared" si="247"/>
        <v>41862.673310185186</v>
      </c>
      <c r="N3153" s="4" t="b">
        <v>1</v>
      </c>
      <c r="O3153" s="4">
        <v>34</v>
      </c>
      <c r="P3153" s="4" t="b">
        <v>1</v>
      </c>
      <c r="Q3153" s="4" t="s">
        <v>8271</v>
      </c>
      <c r="R3153" s="17">
        <f>E3153/D3153*100</f>
        <v>100.4</v>
      </c>
      <c r="S3153">
        <f>AVERAGEIF(O:O,O3153,E:E)</f>
        <v>3216.0669696969699</v>
      </c>
      <c r="T3153" t="str">
        <f t="shared" si="248"/>
        <v>theater</v>
      </c>
      <c r="U3153" t="str">
        <f t="shared" si="249"/>
        <v>plays</v>
      </c>
    </row>
    <row r="3154" spans="1:21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tr">
        <f t="shared" si="245"/>
        <v>successful</v>
      </c>
      <c r="G3154" s="4" t="s">
        <v>8219</v>
      </c>
      <c r="H3154" s="4" t="s">
        <v>8225</v>
      </c>
      <c r="I3154" s="4" t="s">
        <v>8247</v>
      </c>
      <c r="J3154" s="4">
        <v>1383425367</v>
      </c>
      <c r="K3154" s="13">
        <f t="shared" si="246"/>
        <v>41580.701006944444</v>
      </c>
      <c r="L3154" s="4">
        <v>1380833367</v>
      </c>
      <c r="M3154" s="13">
        <f t="shared" si="247"/>
        <v>41550.701006944444</v>
      </c>
      <c r="N3154" s="4" t="b">
        <v>1</v>
      </c>
      <c r="O3154" s="4">
        <v>67</v>
      </c>
      <c r="P3154" s="4" t="b">
        <v>1</v>
      </c>
      <c r="Q3154" s="4" t="s">
        <v>8271</v>
      </c>
      <c r="R3154" s="17">
        <f>E3154/D3154*100</f>
        <v>105.95454545454545</v>
      </c>
      <c r="S3154">
        <f>AVERAGEIF(O:O,O3154,E:E)</f>
        <v>6906.636363636364</v>
      </c>
      <c r="T3154" t="str">
        <f t="shared" si="248"/>
        <v>theater</v>
      </c>
      <c r="U3154" t="str">
        <f t="shared" si="249"/>
        <v>plays</v>
      </c>
    </row>
    <row r="3155" spans="1:21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tr">
        <f t="shared" si="245"/>
        <v>successful</v>
      </c>
      <c r="G3155" s="4" t="s">
        <v>8219</v>
      </c>
      <c r="H3155" s="4" t="s">
        <v>8224</v>
      </c>
      <c r="I3155" s="4" t="s">
        <v>8246</v>
      </c>
      <c r="J3155" s="4">
        <v>1304225940</v>
      </c>
      <c r="K3155" s="13">
        <f t="shared" si="246"/>
        <v>40664.040972222225</v>
      </c>
      <c r="L3155" s="4">
        <v>1301542937</v>
      </c>
      <c r="M3155" s="13">
        <f t="shared" si="247"/>
        <v>40632.987696759265</v>
      </c>
      <c r="N3155" s="4" t="b">
        <v>1</v>
      </c>
      <c r="O3155" s="4">
        <v>241</v>
      </c>
      <c r="P3155" s="4" t="b">
        <v>1</v>
      </c>
      <c r="Q3155" s="4" t="s">
        <v>8271</v>
      </c>
      <c r="R3155" s="17">
        <f>E3155/D3155*100</f>
        <v>335.58333333333337</v>
      </c>
      <c r="S3155">
        <f>AVERAGEIF(O:O,O3155,E:E)</f>
        <v>21159.5</v>
      </c>
      <c r="T3155" t="str">
        <f t="shared" si="248"/>
        <v>theater</v>
      </c>
      <c r="U3155" t="str">
        <f t="shared" si="249"/>
        <v>plays</v>
      </c>
    </row>
    <row r="3156" spans="1:21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tr">
        <f t="shared" si="245"/>
        <v>successful</v>
      </c>
      <c r="G3156" s="4" t="s">
        <v>8219</v>
      </c>
      <c r="H3156" s="4" t="s">
        <v>8224</v>
      </c>
      <c r="I3156" s="4" t="s">
        <v>8246</v>
      </c>
      <c r="J3156" s="4">
        <v>1333310458</v>
      </c>
      <c r="K3156" s="13">
        <f t="shared" si="246"/>
        <v>41000.667337962965</v>
      </c>
      <c r="L3156" s="4">
        <v>1330722058</v>
      </c>
      <c r="M3156" s="13">
        <f t="shared" si="247"/>
        <v>40970.709004629629</v>
      </c>
      <c r="N3156" s="4" t="b">
        <v>1</v>
      </c>
      <c r="O3156" s="4">
        <v>123</v>
      </c>
      <c r="P3156" s="4" t="b">
        <v>1</v>
      </c>
      <c r="Q3156" s="4" t="s">
        <v>8271</v>
      </c>
      <c r="R3156" s="17">
        <f>E3156/D3156*100</f>
        <v>112.92857142857142</v>
      </c>
      <c r="S3156">
        <f>AVERAGEIF(O:O,O3156,E:E)</f>
        <v>23882.416666666668</v>
      </c>
      <c r="T3156" t="str">
        <f t="shared" si="248"/>
        <v>theater</v>
      </c>
      <c r="U3156" t="str">
        <f t="shared" si="249"/>
        <v>plays</v>
      </c>
    </row>
    <row r="3157" spans="1:21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tr">
        <f t="shared" si="245"/>
        <v>successful</v>
      </c>
      <c r="G3157" s="4" t="s">
        <v>8219</v>
      </c>
      <c r="H3157" s="4" t="s">
        <v>8225</v>
      </c>
      <c r="I3157" s="4" t="s">
        <v>8247</v>
      </c>
      <c r="J3157" s="4">
        <v>1356004725</v>
      </c>
      <c r="K3157" s="13">
        <f t="shared" si="246"/>
        <v>41263.332465277781</v>
      </c>
      <c r="L3157" s="4">
        <v>1353412725</v>
      </c>
      <c r="M3157" s="13">
        <f t="shared" si="247"/>
        <v>41233.332465277781</v>
      </c>
      <c r="N3157" s="4" t="b">
        <v>1</v>
      </c>
      <c r="O3157" s="4">
        <v>302</v>
      </c>
      <c r="P3157" s="4" t="b">
        <v>1</v>
      </c>
      <c r="Q3157" s="4" t="s">
        <v>8271</v>
      </c>
      <c r="R3157" s="17">
        <f>E3157/D3157*100</f>
        <v>188.50460000000001</v>
      </c>
      <c r="S3157">
        <f>AVERAGEIF(O:O,O3157,E:E)</f>
        <v>17400.114999999998</v>
      </c>
      <c r="T3157" t="str">
        <f t="shared" si="248"/>
        <v>theater</v>
      </c>
      <c r="U3157" t="str">
        <f t="shared" si="249"/>
        <v>plays</v>
      </c>
    </row>
    <row r="3158" spans="1:21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tr">
        <f t="shared" si="245"/>
        <v>successful</v>
      </c>
      <c r="G3158" s="4" t="s">
        <v>8219</v>
      </c>
      <c r="H3158" s="4" t="s">
        <v>8224</v>
      </c>
      <c r="I3158" s="4" t="s">
        <v>8246</v>
      </c>
      <c r="J3158" s="4">
        <v>1338591144</v>
      </c>
      <c r="K3158" s="13">
        <f t="shared" si="246"/>
        <v>41061.78638888889</v>
      </c>
      <c r="L3158" s="4">
        <v>1335567144</v>
      </c>
      <c r="M3158" s="13">
        <f t="shared" si="247"/>
        <v>41026.78638888889</v>
      </c>
      <c r="N3158" s="4" t="b">
        <v>1</v>
      </c>
      <c r="O3158" s="4">
        <v>89</v>
      </c>
      <c r="P3158" s="4" t="b">
        <v>1</v>
      </c>
      <c r="Q3158" s="4" t="s">
        <v>8271</v>
      </c>
      <c r="R3158" s="17">
        <f>E3158/D3158*100</f>
        <v>101.81818181818181</v>
      </c>
      <c r="S3158">
        <f>AVERAGEIF(O:O,O3158,E:E)</f>
        <v>8175.8975</v>
      </c>
      <c r="T3158" t="str">
        <f t="shared" si="248"/>
        <v>theater</v>
      </c>
      <c r="U3158" t="str">
        <f t="shared" si="249"/>
        <v>plays</v>
      </c>
    </row>
    <row r="3159" spans="1:21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tr">
        <f t="shared" si="245"/>
        <v>successful</v>
      </c>
      <c r="G3159" s="4" t="s">
        <v>8219</v>
      </c>
      <c r="H3159" s="4" t="s">
        <v>8224</v>
      </c>
      <c r="I3159" s="4" t="s">
        <v>8246</v>
      </c>
      <c r="J3159" s="4">
        <v>1405746000</v>
      </c>
      <c r="K3159" s="13">
        <f t="shared" si="246"/>
        <v>41839.041666666672</v>
      </c>
      <c r="L3159" s="4">
        <v>1404932105</v>
      </c>
      <c r="M3159" s="13">
        <f t="shared" si="247"/>
        <v>41829.62158564815</v>
      </c>
      <c r="N3159" s="4" t="b">
        <v>1</v>
      </c>
      <c r="O3159" s="4">
        <v>41</v>
      </c>
      <c r="P3159" s="4" t="b">
        <v>1</v>
      </c>
      <c r="Q3159" s="4" t="s">
        <v>8271</v>
      </c>
      <c r="R3159" s="17">
        <f>E3159/D3159*100</f>
        <v>101</v>
      </c>
      <c r="S3159">
        <f>AVERAGEIF(O:O,O3159,E:E)</f>
        <v>2792.8691304347826</v>
      </c>
      <c r="T3159" t="str">
        <f t="shared" si="248"/>
        <v>theater</v>
      </c>
      <c r="U3159" t="str">
        <f t="shared" si="249"/>
        <v>plays</v>
      </c>
    </row>
    <row r="3160" spans="1:21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tr">
        <f t="shared" si="245"/>
        <v>successful</v>
      </c>
      <c r="G3160" s="4" t="s">
        <v>8219</v>
      </c>
      <c r="H3160" s="4" t="s">
        <v>8224</v>
      </c>
      <c r="I3160" s="4" t="s">
        <v>8246</v>
      </c>
      <c r="J3160" s="4">
        <v>1374523752</v>
      </c>
      <c r="K3160" s="13">
        <f t="shared" si="246"/>
        <v>41477.673055555555</v>
      </c>
      <c r="L3160" s="4">
        <v>1371931752</v>
      </c>
      <c r="M3160" s="13">
        <f t="shared" si="247"/>
        <v>41447.673055555555</v>
      </c>
      <c r="N3160" s="4" t="b">
        <v>1</v>
      </c>
      <c r="O3160" s="4">
        <v>69</v>
      </c>
      <c r="P3160" s="4" t="b">
        <v>1</v>
      </c>
      <c r="Q3160" s="4" t="s">
        <v>8271</v>
      </c>
      <c r="R3160" s="17">
        <f>E3160/D3160*100</f>
        <v>113.99999999999999</v>
      </c>
      <c r="S3160">
        <f>AVERAGEIF(O:O,O3160,E:E)</f>
        <v>6062.6021428571421</v>
      </c>
      <c r="T3160" t="str">
        <f t="shared" si="248"/>
        <v>theater</v>
      </c>
      <c r="U3160" t="str">
        <f t="shared" si="249"/>
        <v>plays</v>
      </c>
    </row>
    <row r="3161" spans="1:21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tr">
        <f t="shared" si="245"/>
        <v>successful</v>
      </c>
      <c r="G3161" s="4" t="s">
        <v>8219</v>
      </c>
      <c r="H3161" s="4" t="s">
        <v>8224</v>
      </c>
      <c r="I3161" s="4" t="s">
        <v>8246</v>
      </c>
      <c r="J3161" s="4">
        <v>1326927600</v>
      </c>
      <c r="K3161" s="13">
        <f t="shared" si="246"/>
        <v>40926.791666666672</v>
      </c>
      <c r="L3161" s="4">
        <v>1323221761</v>
      </c>
      <c r="M3161" s="13">
        <f t="shared" si="247"/>
        <v>40883.900011574078</v>
      </c>
      <c r="N3161" s="4" t="b">
        <v>1</v>
      </c>
      <c r="O3161" s="4">
        <v>52</v>
      </c>
      <c r="P3161" s="4" t="b">
        <v>1</v>
      </c>
      <c r="Q3161" s="4" t="s">
        <v>8271</v>
      </c>
      <c r="R3161" s="17">
        <f>E3161/D3161*100</f>
        <v>133.48133333333334</v>
      </c>
      <c r="S3161">
        <f>AVERAGEIF(O:O,O3161,E:E)</f>
        <v>4562.0091666666667</v>
      </c>
      <c r="T3161" t="str">
        <f t="shared" si="248"/>
        <v>theater</v>
      </c>
      <c r="U3161" t="str">
        <f t="shared" si="249"/>
        <v>plays</v>
      </c>
    </row>
    <row r="3162" spans="1:21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tr">
        <f t="shared" si="245"/>
        <v>successful</v>
      </c>
      <c r="G3162" s="4" t="s">
        <v>8219</v>
      </c>
      <c r="H3162" s="4" t="s">
        <v>8224</v>
      </c>
      <c r="I3162" s="4" t="s">
        <v>8246</v>
      </c>
      <c r="J3162" s="4">
        <v>1407905940</v>
      </c>
      <c r="K3162" s="13">
        <f t="shared" si="246"/>
        <v>41864.040972222225</v>
      </c>
      <c r="L3162" s="4">
        <v>1405923687</v>
      </c>
      <c r="M3162" s="13">
        <f t="shared" si="247"/>
        <v>41841.098229166666</v>
      </c>
      <c r="N3162" s="4" t="b">
        <v>1</v>
      </c>
      <c r="O3162" s="4">
        <v>57</v>
      </c>
      <c r="P3162" s="4" t="b">
        <v>1</v>
      </c>
      <c r="Q3162" s="4" t="s">
        <v>8271</v>
      </c>
      <c r="R3162" s="17">
        <f>E3162/D3162*100</f>
        <v>101.53333333333335</v>
      </c>
      <c r="S3162">
        <f>AVERAGEIF(O:O,O3162,E:E)</f>
        <v>5781.163043478261</v>
      </c>
      <c r="T3162" t="str">
        <f t="shared" si="248"/>
        <v>theater</v>
      </c>
      <c r="U3162" t="str">
        <f t="shared" si="249"/>
        <v>plays</v>
      </c>
    </row>
    <row r="3163" spans="1:21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tr">
        <f t="shared" si="245"/>
        <v>successful</v>
      </c>
      <c r="G3163" s="4" t="s">
        <v>8219</v>
      </c>
      <c r="H3163" s="4" t="s">
        <v>8225</v>
      </c>
      <c r="I3163" s="4" t="s">
        <v>8247</v>
      </c>
      <c r="J3163" s="4">
        <v>1413377522</v>
      </c>
      <c r="K3163" s="13">
        <f t="shared" si="246"/>
        <v>41927.369467592594</v>
      </c>
      <c r="L3163" s="4">
        <v>1410785522</v>
      </c>
      <c r="M3163" s="13">
        <f t="shared" si="247"/>
        <v>41897.369467592594</v>
      </c>
      <c r="N3163" s="4" t="b">
        <v>1</v>
      </c>
      <c r="O3163" s="4">
        <v>74</v>
      </c>
      <c r="P3163" s="4" t="b">
        <v>1</v>
      </c>
      <c r="Q3163" s="4" t="s">
        <v>8271</v>
      </c>
      <c r="R3163" s="17">
        <f>E3163/D3163*100</f>
        <v>105.1</v>
      </c>
      <c r="S3163">
        <f>AVERAGEIF(O:O,O3163,E:E)</f>
        <v>5084.2892307692318</v>
      </c>
      <c r="T3163" t="str">
        <f t="shared" si="248"/>
        <v>theater</v>
      </c>
      <c r="U3163" t="str">
        <f t="shared" si="249"/>
        <v>plays</v>
      </c>
    </row>
    <row r="3164" spans="1:21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tr">
        <f t="shared" si="245"/>
        <v>successful</v>
      </c>
      <c r="G3164" s="4" t="s">
        <v>8219</v>
      </c>
      <c r="H3164" s="4" t="s">
        <v>8224</v>
      </c>
      <c r="I3164" s="4" t="s">
        <v>8246</v>
      </c>
      <c r="J3164" s="4">
        <v>1404698400</v>
      </c>
      <c r="K3164" s="13">
        <f t="shared" si="246"/>
        <v>41826.916666666672</v>
      </c>
      <c r="L3164" s="4">
        <v>1402331262</v>
      </c>
      <c r="M3164" s="13">
        <f t="shared" si="247"/>
        <v>41799.519236111111</v>
      </c>
      <c r="N3164" s="4" t="b">
        <v>1</v>
      </c>
      <c r="O3164" s="4">
        <v>63</v>
      </c>
      <c r="P3164" s="4" t="b">
        <v>1</v>
      </c>
      <c r="Q3164" s="4" t="s">
        <v>8271</v>
      </c>
      <c r="R3164" s="17">
        <f>E3164/D3164*100</f>
        <v>127.15</v>
      </c>
      <c r="S3164">
        <f>AVERAGEIF(O:O,O3164,E:E)</f>
        <v>4218.583333333333</v>
      </c>
      <c r="T3164" t="str">
        <f t="shared" si="248"/>
        <v>theater</v>
      </c>
      <c r="U3164" t="str">
        <f t="shared" si="249"/>
        <v>plays</v>
      </c>
    </row>
    <row r="3165" spans="1:21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tr">
        <f t="shared" si="245"/>
        <v>successful</v>
      </c>
      <c r="G3165" s="4" t="s">
        <v>8219</v>
      </c>
      <c r="H3165" s="4" t="s">
        <v>8224</v>
      </c>
      <c r="I3165" s="4" t="s">
        <v>8246</v>
      </c>
      <c r="J3165" s="4">
        <v>1402855525</v>
      </c>
      <c r="K3165" s="13">
        <f t="shared" si="246"/>
        <v>41805.587094907409</v>
      </c>
      <c r="L3165" s="4">
        <v>1400263525</v>
      </c>
      <c r="M3165" s="13">
        <f t="shared" si="247"/>
        <v>41775.587094907409</v>
      </c>
      <c r="N3165" s="4" t="b">
        <v>1</v>
      </c>
      <c r="O3165" s="4">
        <v>72</v>
      </c>
      <c r="P3165" s="4" t="b">
        <v>1</v>
      </c>
      <c r="Q3165" s="4" t="s">
        <v>8271</v>
      </c>
      <c r="R3165" s="17">
        <f>E3165/D3165*100</f>
        <v>111.15384615384616</v>
      </c>
      <c r="S3165">
        <f>AVERAGEIF(O:O,O3165,E:E)</f>
        <v>5956.7993333333325</v>
      </c>
      <c r="T3165" t="str">
        <f t="shared" si="248"/>
        <v>theater</v>
      </c>
      <c r="U3165" t="str">
        <f t="shared" si="249"/>
        <v>plays</v>
      </c>
    </row>
    <row r="3166" spans="1:21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tr">
        <f t="shared" si="245"/>
        <v>successful</v>
      </c>
      <c r="G3166" s="4" t="s">
        <v>8219</v>
      </c>
      <c r="H3166" s="4" t="s">
        <v>8224</v>
      </c>
      <c r="I3166" s="4" t="s">
        <v>8246</v>
      </c>
      <c r="J3166" s="4">
        <v>1402341615</v>
      </c>
      <c r="K3166" s="13">
        <f t="shared" si="246"/>
        <v>41799.639062500006</v>
      </c>
      <c r="L3166" s="4">
        <v>1399490415</v>
      </c>
      <c r="M3166" s="13">
        <f t="shared" si="247"/>
        <v>41766.639062500006</v>
      </c>
      <c r="N3166" s="4" t="b">
        <v>1</v>
      </c>
      <c r="O3166" s="4">
        <v>71</v>
      </c>
      <c r="P3166" s="4" t="b">
        <v>1</v>
      </c>
      <c r="Q3166" s="4" t="s">
        <v>8271</v>
      </c>
      <c r="R3166" s="17">
        <f>E3166/D3166*100</f>
        <v>106.76</v>
      </c>
      <c r="S3166">
        <f>AVERAGEIF(O:O,O3166,E:E)</f>
        <v>5650.0581249999996</v>
      </c>
      <c r="T3166" t="str">
        <f t="shared" si="248"/>
        <v>theater</v>
      </c>
      <c r="U3166" t="str">
        <f t="shared" si="249"/>
        <v>plays</v>
      </c>
    </row>
    <row r="3167" spans="1:21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tr">
        <f t="shared" si="245"/>
        <v>successful</v>
      </c>
      <c r="G3167" s="4" t="s">
        <v>8219</v>
      </c>
      <c r="H3167" s="4" t="s">
        <v>8224</v>
      </c>
      <c r="I3167" s="4" t="s">
        <v>8246</v>
      </c>
      <c r="J3167" s="4">
        <v>1304395140</v>
      </c>
      <c r="K3167" s="13">
        <f t="shared" si="246"/>
        <v>40665.999305555561</v>
      </c>
      <c r="L3167" s="4">
        <v>1302493760</v>
      </c>
      <c r="M3167" s="13">
        <f t="shared" si="247"/>
        <v>40643.992592592593</v>
      </c>
      <c r="N3167" s="4" t="b">
        <v>1</v>
      </c>
      <c r="O3167" s="4">
        <v>21</v>
      </c>
      <c r="P3167" s="4" t="b">
        <v>1</v>
      </c>
      <c r="Q3167" s="4" t="s">
        <v>8271</v>
      </c>
      <c r="R3167" s="17">
        <f>E3167/D3167*100</f>
        <v>162.66666666666666</v>
      </c>
      <c r="S3167">
        <f>AVERAGEIF(O:O,O3167,E:E)</f>
        <v>1658.1821621621621</v>
      </c>
      <c r="T3167" t="str">
        <f t="shared" si="248"/>
        <v>theater</v>
      </c>
      <c r="U3167" t="str">
        <f t="shared" si="249"/>
        <v>plays</v>
      </c>
    </row>
    <row r="3168" spans="1:21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tr">
        <f t="shared" si="245"/>
        <v>successful</v>
      </c>
      <c r="G3168" s="4" t="s">
        <v>8219</v>
      </c>
      <c r="H3168" s="4" t="s">
        <v>8224</v>
      </c>
      <c r="I3168" s="4" t="s">
        <v>8246</v>
      </c>
      <c r="J3168" s="4">
        <v>1416988740</v>
      </c>
      <c r="K3168" s="13">
        <f t="shared" si="246"/>
        <v>41969.165972222225</v>
      </c>
      <c r="L3168" s="4">
        <v>1414514153</v>
      </c>
      <c r="M3168" s="13">
        <f t="shared" si="247"/>
        <v>41940.524918981486</v>
      </c>
      <c r="N3168" s="4" t="b">
        <v>1</v>
      </c>
      <c r="O3168" s="4">
        <v>930</v>
      </c>
      <c r="P3168" s="4" t="b">
        <v>1</v>
      </c>
      <c r="Q3168" s="4" t="s">
        <v>8271</v>
      </c>
      <c r="R3168" s="17">
        <f>E3168/D3168*100</f>
        <v>160.22808571428573</v>
      </c>
      <c r="S3168">
        <f>AVERAGEIF(O:O,O3168,E:E)</f>
        <v>56079.83</v>
      </c>
      <c r="T3168" t="str">
        <f t="shared" si="248"/>
        <v>theater</v>
      </c>
      <c r="U3168" t="str">
        <f t="shared" si="249"/>
        <v>plays</v>
      </c>
    </row>
    <row r="3169" spans="1:21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tr">
        <f t="shared" si="245"/>
        <v>successful</v>
      </c>
      <c r="G3169" s="4" t="s">
        <v>8219</v>
      </c>
      <c r="H3169" s="4" t="s">
        <v>8224</v>
      </c>
      <c r="I3169" s="4" t="s">
        <v>8246</v>
      </c>
      <c r="J3169" s="4">
        <v>1406952781</v>
      </c>
      <c r="K3169" s="13">
        <f t="shared" si="246"/>
        <v>41853.009039351855</v>
      </c>
      <c r="L3169" s="4">
        <v>1405743181</v>
      </c>
      <c r="M3169" s="13">
        <f t="shared" si="247"/>
        <v>41839.009039351855</v>
      </c>
      <c r="N3169" s="4" t="b">
        <v>1</v>
      </c>
      <c r="O3169" s="4">
        <v>55</v>
      </c>
      <c r="P3169" s="4" t="b">
        <v>1</v>
      </c>
      <c r="Q3169" s="4" t="s">
        <v>8271</v>
      </c>
      <c r="R3169" s="17">
        <f>E3169/D3169*100</f>
        <v>116.16666666666666</v>
      </c>
      <c r="S3169">
        <f>AVERAGEIF(O:O,O3169,E:E)</f>
        <v>4138.9825000000001</v>
      </c>
      <c r="T3169" t="str">
        <f t="shared" si="248"/>
        <v>theater</v>
      </c>
      <c r="U3169" t="str">
        <f t="shared" si="249"/>
        <v>plays</v>
      </c>
    </row>
    <row r="3170" spans="1:21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tr">
        <f t="shared" si="245"/>
        <v>successful</v>
      </c>
      <c r="G3170" s="4" t="s">
        <v>8219</v>
      </c>
      <c r="H3170" s="4" t="s">
        <v>8224</v>
      </c>
      <c r="I3170" s="4" t="s">
        <v>8246</v>
      </c>
      <c r="J3170" s="4">
        <v>1402696800</v>
      </c>
      <c r="K3170" s="13">
        <f t="shared" si="246"/>
        <v>41803.75</v>
      </c>
      <c r="L3170" s="4">
        <v>1399948353</v>
      </c>
      <c r="M3170" s="13">
        <f t="shared" si="247"/>
        <v>41771.93927083334</v>
      </c>
      <c r="N3170" s="4" t="b">
        <v>1</v>
      </c>
      <c r="O3170" s="4">
        <v>61</v>
      </c>
      <c r="P3170" s="4" t="b">
        <v>1</v>
      </c>
      <c r="Q3170" s="4" t="s">
        <v>8271</v>
      </c>
      <c r="R3170" s="17">
        <f>E3170/D3170*100</f>
        <v>124.2</v>
      </c>
      <c r="S3170">
        <f>AVERAGEIF(O:O,O3170,E:E)</f>
        <v>5367.37</v>
      </c>
      <c r="T3170" t="str">
        <f t="shared" si="248"/>
        <v>theater</v>
      </c>
      <c r="U3170" t="str">
        <f t="shared" si="249"/>
        <v>plays</v>
      </c>
    </row>
    <row r="3171" spans="1:21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tr">
        <f t="shared" si="245"/>
        <v>successful</v>
      </c>
      <c r="G3171" s="4" t="s">
        <v>8219</v>
      </c>
      <c r="H3171" s="4" t="s">
        <v>8224</v>
      </c>
      <c r="I3171" s="4" t="s">
        <v>8246</v>
      </c>
      <c r="J3171" s="4">
        <v>1386910740</v>
      </c>
      <c r="K3171" s="13">
        <f t="shared" si="246"/>
        <v>41621.040972222225</v>
      </c>
      <c r="L3171" s="4">
        <v>1384364561</v>
      </c>
      <c r="M3171" s="13">
        <f t="shared" si="247"/>
        <v>41591.57130787037</v>
      </c>
      <c r="N3171" s="4" t="b">
        <v>1</v>
      </c>
      <c r="O3171" s="4">
        <v>82</v>
      </c>
      <c r="P3171" s="4" t="b">
        <v>1</v>
      </c>
      <c r="Q3171" s="4" t="s">
        <v>8271</v>
      </c>
      <c r="R3171" s="17">
        <f>E3171/D3171*100</f>
        <v>103.01249999999999</v>
      </c>
      <c r="S3171">
        <f>AVERAGEIF(O:O,O3171,E:E)</f>
        <v>5487.2133333333331</v>
      </c>
      <c r="T3171" t="str">
        <f t="shared" si="248"/>
        <v>theater</v>
      </c>
      <c r="U3171" t="str">
        <f t="shared" si="249"/>
        <v>plays</v>
      </c>
    </row>
    <row r="3172" spans="1:21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tr">
        <f t="shared" si="245"/>
        <v>successful</v>
      </c>
      <c r="G3172" s="4" t="s">
        <v>8219</v>
      </c>
      <c r="H3172" s="4" t="s">
        <v>8224</v>
      </c>
      <c r="I3172" s="4" t="s">
        <v>8246</v>
      </c>
      <c r="J3172" s="4">
        <v>1404273600</v>
      </c>
      <c r="K3172" s="13">
        <f t="shared" si="246"/>
        <v>41822</v>
      </c>
      <c r="L3172" s="4">
        <v>1401414944</v>
      </c>
      <c r="M3172" s="13">
        <f t="shared" si="247"/>
        <v>41788.913703703707</v>
      </c>
      <c r="N3172" s="4" t="b">
        <v>1</v>
      </c>
      <c r="O3172" s="4">
        <v>71</v>
      </c>
      <c r="P3172" s="4" t="b">
        <v>1</v>
      </c>
      <c r="Q3172" s="4" t="s">
        <v>8271</v>
      </c>
      <c r="R3172" s="17">
        <f>E3172/D3172*100</f>
        <v>112.25</v>
      </c>
      <c r="S3172">
        <f>AVERAGEIF(O:O,O3172,E:E)</f>
        <v>5650.0581249999996</v>
      </c>
      <c r="T3172" t="str">
        <f t="shared" si="248"/>
        <v>theater</v>
      </c>
      <c r="U3172" t="str">
        <f t="shared" si="249"/>
        <v>plays</v>
      </c>
    </row>
    <row r="3173" spans="1:21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tr">
        <f t="shared" si="245"/>
        <v>successful</v>
      </c>
      <c r="G3173" s="4" t="s">
        <v>8219</v>
      </c>
      <c r="H3173" s="4" t="s">
        <v>8225</v>
      </c>
      <c r="I3173" s="4" t="s">
        <v>8247</v>
      </c>
      <c r="J3173" s="4">
        <v>1462545358</v>
      </c>
      <c r="K3173" s="13">
        <f t="shared" si="246"/>
        <v>42496.441643518519</v>
      </c>
      <c r="L3173" s="4">
        <v>1459953358</v>
      </c>
      <c r="M3173" s="13">
        <f t="shared" si="247"/>
        <v>42466.441643518519</v>
      </c>
      <c r="N3173" s="4" t="b">
        <v>1</v>
      </c>
      <c r="O3173" s="4">
        <v>117</v>
      </c>
      <c r="P3173" s="4" t="b">
        <v>1</v>
      </c>
      <c r="Q3173" s="4" t="s">
        <v>8271</v>
      </c>
      <c r="R3173" s="17">
        <f>E3173/D3173*100</f>
        <v>108.8142857142857</v>
      </c>
      <c r="S3173">
        <f>AVERAGEIF(O:O,O3173,E:E)</f>
        <v>6922.666666666667</v>
      </c>
      <c r="T3173" t="str">
        <f t="shared" si="248"/>
        <v>theater</v>
      </c>
      <c r="U3173" t="str">
        <f t="shared" si="249"/>
        <v>plays</v>
      </c>
    </row>
    <row r="3174" spans="1:21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tr">
        <f t="shared" si="245"/>
        <v>successful</v>
      </c>
      <c r="G3174" s="4" t="s">
        <v>8219</v>
      </c>
      <c r="H3174" s="4" t="s">
        <v>8224</v>
      </c>
      <c r="I3174" s="4" t="s">
        <v>8246</v>
      </c>
      <c r="J3174" s="4">
        <v>1329240668</v>
      </c>
      <c r="K3174" s="13">
        <f t="shared" si="246"/>
        <v>40953.563287037039</v>
      </c>
      <c r="L3174" s="4">
        <v>1326648668</v>
      </c>
      <c r="M3174" s="13">
        <f t="shared" si="247"/>
        <v>40923.563287037039</v>
      </c>
      <c r="N3174" s="4" t="b">
        <v>1</v>
      </c>
      <c r="O3174" s="4">
        <v>29</v>
      </c>
      <c r="P3174" s="4" t="b">
        <v>1</v>
      </c>
      <c r="Q3174" s="4" t="s">
        <v>8271</v>
      </c>
      <c r="R3174" s="17">
        <f>E3174/D3174*100</f>
        <v>114.99999999999999</v>
      </c>
      <c r="S3174">
        <f>AVERAGEIF(O:O,O3174,E:E)</f>
        <v>2554.6396296296298</v>
      </c>
      <c r="T3174" t="str">
        <f t="shared" si="248"/>
        <v>theater</v>
      </c>
      <c r="U3174" t="str">
        <f t="shared" si="249"/>
        <v>plays</v>
      </c>
    </row>
    <row r="3175" spans="1:21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tr">
        <f t="shared" si="245"/>
        <v>successful</v>
      </c>
      <c r="G3175" s="4" t="s">
        <v>8219</v>
      </c>
      <c r="H3175" s="4" t="s">
        <v>8224</v>
      </c>
      <c r="I3175" s="4" t="s">
        <v>8246</v>
      </c>
      <c r="J3175" s="4">
        <v>1411765492</v>
      </c>
      <c r="K3175" s="13">
        <f t="shared" si="246"/>
        <v>41908.711712962962</v>
      </c>
      <c r="L3175" s="4">
        <v>1409173492</v>
      </c>
      <c r="M3175" s="13">
        <f t="shared" si="247"/>
        <v>41878.711712962962</v>
      </c>
      <c r="N3175" s="4" t="b">
        <v>1</v>
      </c>
      <c r="O3175" s="4">
        <v>74</v>
      </c>
      <c r="P3175" s="4" t="b">
        <v>1</v>
      </c>
      <c r="Q3175" s="4" t="s">
        <v>8271</v>
      </c>
      <c r="R3175" s="17">
        <f>E3175/D3175*100</f>
        <v>103</v>
      </c>
      <c r="S3175">
        <f>AVERAGEIF(O:O,O3175,E:E)</f>
        <v>5084.2892307692318</v>
      </c>
      <c r="T3175" t="str">
        <f t="shared" si="248"/>
        <v>theater</v>
      </c>
      <c r="U3175" t="str">
        <f t="shared" si="249"/>
        <v>plays</v>
      </c>
    </row>
    <row r="3176" spans="1:21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tr">
        <f t="shared" si="245"/>
        <v>successful</v>
      </c>
      <c r="G3176" s="4" t="s">
        <v>8219</v>
      </c>
      <c r="H3176" s="4" t="s">
        <v>8224</v>
      </c>
      <c r="I3176" s="4" t="s">
        <v>8246</v>
      </c>
      <c r="J3176" s="4">
        <v>1408999508</v>
      </c>
      <c r="K3176" s="13">
        <f t="shared" si="246"/>
        <v>41876.698009259264</v>
      </c>
      <c r="L3176" s="4">
        <v>1407789908</v>
      </c>
      <c r="M3176" s="13">
        <f t="shared" si="247"/>
        <v>41862.698009259264</v>
      </c>
      <c r="N3176" s="4" t="b">
        <v>1</v>
      </c>
      <c r="O3176" s="4">
        <v>23</v>
      </c>
      <c r="P3176" s="4" t="b">
        <v>1</v>
      </c>
      <c r="Q3176" s="4" t="s">
        <v>8271</v>
      </c>
      <c r="R3176" s="17">
        <f>E3176/D3176*100</f>
        <v>101.13333333333334</v>
      </c>
      <c r="S3176">
        <f>AVERAGEIF(O:O,O3176,E:E)</f>
        <v>2210.1433333333334</v>
      </c>
      <c r="T3176" t="str">
        <f t="shared" si="248"/>
        <v>theater</v>
      </c>
      <c r="U3176" t="str">
        <f t="shared" si="249"/>
        <v>plays</v>
      </c>
    </row>
    <row r="3177" spans="1:21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tr">
        <f t="shared" si="245"/>
        <v>successful</v>
      </c>
      <c r="G3177" s="4" t="s">
        <v>8219</v>
      </c>
      <c r="H3177" s="4" t="s">
        <v>8224</v>
      </c>
      <c r="I3177" s="4" t="s">
        <v>8246</v>
      </c>
      <c r="J3177" s="4">
        <v>1297977427</v>
      </c>
      <c r="K3177" s="13">
        <f t="shared" si="246"/>
        <v>40591.720219907409</v>
      </c>
      <c r="L3177" s="4">
        <v>1292793427</v>
      </c>
      <c r="M3177" s="13">
        <f t="shared" si="247"/>
        <v>40531.720219907409</v>
      </c>
      <c r="N3177" s="4" t="b">
        <v>1</v>
      </c>
      <c r="O3177" s="4">
        <v>60</v>
      </c>
      <c r="P3177" s="4" t="b">
        <v>1</v>
      </c>
      <c r="Q3177" s="4" t="s">
        <v>8271</v>
      </c>
      <c r="R3177" s="17">
        <f>E3177/D3177*100</f>
        <v>109.55999999999999</v>
      </c>
      <c r="S3177">
        <f>AVERAGEIF(O:O,O3177,E:E)</f>
        <v>4999.4192857142853</v>
      </c>
      <c r="T3177" t="str">
        <f t="shared" si="248"/>
        <v>theater</v>
      </c>
      <c r="U3177" t="str">
        <f t="shared" si="249"/>
        <v>plays</v>
      </c>
    </row>
    <row r="3178" spans="1:21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tr">
        <f t="shared" si="245"/>
        <v>successful</v>
      </c>
      <c r="G3178" s="4" t="s">
        <v>8219</v>
      </c>
      <c r="H3178" s="4" t="s">
        <v>8224</v>
      </c>
      <c r="I3178" s="4" t="s">
        <v>8246</v>
      </c>
      <c r="J3178" s="4">
        <v>1376838000</v>
      </c>
      <c r="K3178" s="13">
        <f t="shared" si="246"/>
        <v>41504.458333333336</v>
      </c>
      <c r="L3178" s="4">
        <v>1374531631</v>
      </c>
      <c r="M3178" s="13">
        <f t="shared" si="247"/>
        <v>41477.764247685183</v>
      </c>
      <c r="N3178" s="4" t="b">
        <v>1</v>
      </c>
      <c r="O3178" s="4">
        <v>55</v>
      </c>
      <c r="P3178" s="4" t="b">
        <v>1</v>
      </c>
      <c r="Q3178" s="4" t="s">
        <v>8271</v>
      </c>
      <c r="R3178" s="17">
        <f>E3178/D3178*100</f>
        <v>114.8421052631579</v>
      </c>
      <c r="S3178">
        <f>AVERAGEIF(O:O,O3178,E:E)</f>
        <v>4138.9825000000001</v>
      </c>
      <c r="T3178" t="str">
        <f t="shared" si="248"/>
        <v>theater</v>
      </c>
      <c r="U3178" t="str">
        <f t="shared" si="249"/>
        <v>plays</v>
      </c>
    </row>
    <row r="3179" spans="1:21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tr">
        <f t="shared" si="245"/>
        <v>successful</v>
      </c>
      <c r="G3179" s="4" t="s">
        <v>8219</v>
      </c>
      <c r="H3179" s="4" t="s">
        <v>8224</v>
      </c>
      <c r="I3179" s="4" t="s">
        <v>8246</v>
      </c>
      <c r="J3179" s="4">
        <v>1403366409</v>
      </c>
      <c r="K3179" s="13">
        <f t="shared" si="246"/>
        <v>41811.500104166669</v>
      </c>
      <c r="L3179" s="4">
        <v>1400774409</v>
      </c>
      <c r="M3179" s="13">
        <f t="shared" si="247"/>
        <v>41781.500104166669</v>
      </c>
      <c r="N3179" s="4" t="b">
        <v>1</v>
      </c>
      <c r="O3179" s="4">
        <v>51</v>
      </c>
      <c r="P3179" s="4" t="b">
        <v>1</v>
      </c>
      <c r="Q3179" s="4" t="s">
        <v>8271</v>
      </c>
      <c r="R3179" s="17">
        <f>E3179/D3179*100</f>
        <v>117.39999999999999</v>
      </c>
      <c r="S3179">
        <f>AVERAGEIF(O:O,O3179,E:E)</f>
        <v>3143.8429999999998</v>
      </c>
      <c r="T3179" t="str">
        <f t="shared" si="248"/>
        <v>theater</v>
      </c>
      <c r="U3179" t="str">
        <f t="shared" si="249"/>
        <v>plays</v>
      </c>
    </row>
    <row r="3180" spans="1:21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tr">
        <f t="shared" si="245"/>
        <v>successful</v>
      </c>
      <c r="G3180" s="4" t="s">
        <v>8219</v>
      </c>
      <c r="H3180" s="4" t="s">
        <v>8225</v>
      </c>
      <c r="I3180" s="4" t="s">
        <v>8247</v>
      </c>
      <c r="J3180" s="4">
        <v>1405521075</v>
      </c>
      <c r="K3180" s="13">
        <f t="shared" si="246"/>
        <v>41836.438368055555</v>
      </c>
      <c r="L3180" s="4">
        <v>1402929075</v>
      </c>
      <c r="M3180" s="13">
        <f t="shared" si="247"/>
        <v>41806.438368055555</v>
      </c>
      <c r="N3180" s="4" t="b">
        <v>1</v>
      </c>
      <c r="O3180" s="4">
        <v>78</v>
      </c>
      <c r="P3180" s="4" t="b">
        <v>1</v>
      </c>
      <c r="Q3180" s="4" t="s">
        <v>8271</v>
      </c>
      <c r="R3180" s="17">
        <f>E3180/D3180*100</f>
        <v>171.73333333333335</v>
      </c>
      <c r="S3180">
        <f>AVERAGEIF(O:O,O3180,E:E)</f>
        <v>7578.5161538461534</v>
      </c>
      <c r="T3180" t="str">
        <f t="shared" si="248"/>
        <v>theater</v>
      </c>
      <c r="U3180" t="str">
        <f t="shared" si="249"/>
        <v>plays</v>
      </c>
    </row>
    <row r="3181" spans="1:21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tr">
        <f t="shared" si="245"/>
        <v>successful</v>
      </c>
      <c r="G3181" s="4" t="s">
        <v>8219</v>
      </c>
      <c r="H3181" s="4" t="s">
        <v>8224</v>
      </c>
      <c r="I3181" s="4" t="s">
        <v>8246</v>
      </c>
      <c r="J3181" s="4">
        <v>1367859071</v>
      </c>
      <c r="K3181" s="13">
        <f t="shared" si="246"/>
        <v>41400.535543981481</v>
      </c>
      <c r="L3181" s="4">
        <v>1365699071</v>
      </c>
      <c r="M3181" s="13">
        <f t="shared" si="247"/>
        <v>41375.535543981481</v>
      </c>
      <c r="N3181" s="4" t="b">
        <v>1</v>
      </c>
      <c r="O3181" s="4">
        <v>62</v>
      </c>
      <c r="P3181" s="4" t="b">
        <v>1</v>
      </c>
      <c r="Q3181" s="4" t="s">
        <v>8271</v>
      </c>
      <c r="R3181" s="17">
        <f>E3181/D3181*100</f>
        <v>114.16238095238094</v>
      </c>
      <c r="S3181">
        <f>AVERAGEIF(O:O,O3181,E:E)</f>
        <v>6333.2266666666674</v>
      </c>
      <c r="T3181" t="str">
        <f t="shared" si="248"/>
        <v>theater</v>
      </c>
      <c r="U3181" t="str">
        <f t="shared" si="249"/>
        <v>plays</v>
      </c>
    </row>
    <row r="3182" spans="1:21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tr">
        <f t="shared" si="245"/>
        <v>successful</v>
      </c>
      <c r="G3182" s="4" t="s">
        <v>8219</v>
      </c>
      <c r="H3182" s="4" t="s">
        <v>8225</v>
      </c>
      <c r="I3182" s="4" t="s">
        <v>8247</v>
      </c>
      <c r="J3182" s="4">
        <v>1403258049</v>
      </c>
      <c r="K3182" s="13">
        <f t="shared" si="246"/>
        <v>41810.245937500003</v>
      </c>
      <c r="L3182" s="4">
        <v>1400666049</v>
      </c>
      <c r="M3182" s="13">
        <f t="shared" si="247"/>
        <v>41780.245937500003</v>
      </c>
      <c r="N3182" s="4" t="b">
        <v>1</v>
      </c>
      <c r="O3182" s="4">
        <v>45</v>
      </c>
      <c r="P3182" s="4" t="b">
        <v>1</v>
      </c>
      <c r="Q3182" s="4" t="s">
        <v>8271</v>
      </c>
      <c r="R3182" s="17">
        <f>E3182/D3182*100</f>
        <v>119.75</v>
      </c>
      <c r="S3182">
        <f>AVERAGEIF(O:O,O3182,E:E)</f>
        <v>5035.5005000000001</v>
      </c>
      <c r="T3182" t="str">
        <f t="shared" si="248"/>
        <v>theater</v>
      </c>
      <c r="U3182" t="str">
        <f t="shared" si="249"/>
        <v>plays</v>
      </c>
    </row>
    <row r="3183" spans="1:21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tr">
        <f t="shared" si="245"/>
        <v>successful</v>
      </c>
      <c r="G3183" s="4" t="s">
        <v>8219</v>
      </c>
      <c r="H3183" s="4" t="s">
        <v>8225</v>
      </c>
      <c r="I3183" s="4" t="s">
        <v>8247</v>
      </c>
      <c r="J3183" s="4">
        <v>1402848000</v>
      </c>
      <c r="K3183" s="13">
        <f t="shared" si="246"/>
        <v>41805.5</v>
      </c>
      <c r="L3183" s="4">
        <v>1400570787</v>
      </c>
      <c r="M3183" s="13">
        <f t="shared" si="247"/>
        <v>41779.143368055556</v>
      </c>
      <c r="N3183" s="4" t="b">
        <v>1</v>
      </c>
      <c r="O3183" s="4">
        <v>15</v>
      </c>
      <c r="P3183" s="4" t="b">
        <v>1</v>
      </c>
      <c r="Q3183" s="4" t="s">
        <v>8271</v>
      </c>
      <c r="R3183" s="17">
        <f>E3183/D3183*100</f>
        <v>109.00000000000001</v>
      </c>
      <c r="S3183">
        <f>AVERAGEIF(O:O,O3183,E:E)</f>
        <v>2424.782608695652</v>
      </c>
      <c r="T3183" t="str">
        <f t="shared" si="248"/>
        <v>theater</v>
      </c>
      <c r="U3183" t="str">
        <f t="shared" si="249"/>
        <v>plays</v>
      </c>
    </row>
    <row r="3184" spans="1:21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tr">
        <f t="shared" si="245"/>
        <v>successful</v>
      </c>
      <c r="G3184" s="4" t="s">
        <v>8219</v>
      </c>
      <c r="H3184" s="4" t="s">
        <v>8224</v>
      </c>
      <c r="I3184" s="4" t="s">
        <v>8246</v>
      </c>
      <c r="J3184" s="4">
        <v>1328029200</v>
      </c>
      <c r="K3184" s="13">
        <f t="shared" si="246"/>
        <v>40939.541666666672</v>
      </c>
      <c r="L3184" s="4">
        <v>1323211621</v>
      </c>
      <c r="M3184" s="13">
        <f t="shared" si="247"/>
        <v>40883.782650462963</v>
      </c>
      <c r="N3184" s="4" t="b">
        <v>1</v>
      </c>
      <c r="O3184" s="4">
        <v>151</v>
      </c>
      <c r="P3184" s="4" t="b">
        <v>1</v>
      </c>
      <c r="Q3184" s="4" t="s">
        <v>8271</v>
      </c>
      <c r="R3184" s="17">
        <f>E3184/D3184*100</f>
        <v>100.88571428571429</v>
      </c>
      <c r="S3184">
        <f>AVERAGEIF(O:O,O3184,E:E)</f>
        <v>7176.333333333333</v>
      </c>
      <c r="T3184" t="str">
        <f t="shared" si="248"/>
        <v>theater</v>
      </c>
      <c r="U3184" t="str">
        <f t="shared" si="249"/>
        <v>plays</v>
      </c>
    </row>
    <row r="3185" spans="1:21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tr">
        <f t="shared" si="245"/>
        <v>successful</v>
      </c>
      <c r="G3185" s="4" t="s">
        <v>8219</v>
      </c>
      <c r="H3185" s="4" t="s">
        <v>8224</v>
      </c>
      <c r="I3185" s="4" t="s">
        <v>8246</v>
      </c>
      <c r="J3185" s="4">
        <v>1377284669</v>
      </c>
      <c r="K3185" s="13">
        <f t="shared" si="246"/>
        <v>41509.628113425926</v>
      </c>
      <c r="L3185" s="4">
        <v>1375729469</v>
      </c>
      <c r="M3185" s="13">
        <f t="shared" si="247"/>
        <v>41491.628113425926</v>
      </c>
      <c r="N3185" s="4" t="b">
        <v>1</v>
      </c>
      <c r="O3185" s="4">
        <v>68</v>
      </c>
      <c r="P3185" s="4" t="b">
        <v>1</v>
      </c>
      <c r="Q3185" s="4" t="s">
        <v>8271</v>
      </c>
      <c r="R3185" s="17">
        <f>E3185/D3185*100</f>
        <v>109.00000000000001</v>
      </c>
      <c r="S3185">
        <f>AVERAGEIF(O:O,O3185,E:E)</f>
        <v>4475.4349999999995</v>
      </c>
      <c r="T3185" t="str">
        <f t="shared" si="248"/>
        <v>theater</v>
      </c>
      <c r="U3185" t="str">
        <f t="shared" si="249"/>
        <v>plays</v>
      </c>
    </row>
    <row r="3186" spans="1:21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tr">
        <f t="shared" si="245"/>
        <v>successful</v>
      </c>
      <c r="G3186" s="4" t="s">
        <v>8219</v>
      </c>
      <c r="H3186" s="4" t="s">
        <v>8224</v>
      </c>
      <c r="I3186" s="4" t="s">
        <v>8246</v>
      </c>
      <c r="J3186" s="4">
        <v>1404258631</v>
      </c>
      <c r="K3186" s="13">
        <f t="shared" si="246"/>
        <v>41821.826747685183</v>
      </c>
      <c r="L3186" s="4">
        <v>1401666631</v>
      </c>
      <c r="M3186" s="13">
        <f t="shared" si="247"/>
        <v>41791.826747685183</v>
      </c>
      <c r="N3186" s="4" t="b">
        <v>1</v>
      </c>
      <c r="O3186" s="4">
        <v>46</v>
      </c>
      <c r="P3186" s="4" t="b">
        <v>1</v>
      </c>
      <c r="Q3186" s="4" t="s">
        <v>8271</v>
      </c>
      <c r="R3186" s="17">
        <f>E3186/D3186*100</f>
        <v>107.20930232558139</v>
      </c>
      <c r="S3186">
        <f>AVERAGEIF(O:O,O3186,E:E)</f>
        <v>4256.6611999999996</v>
      </c>
      <c r="T3186" t="str">
        <f t="shared" si="248"/>
        <v>theater</v>
      </c>
      <c r="U3186" t="str">
        <f t="shared" si="249"/>
        <v>plays</v>
      </c>
    </row>
    <row r="3187" spans="1:21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tr">
        <f t="shared" si="245"/>
        <v>successful</v>
      </c>
      <c r="G3187" s="4" t="s">
        <v>8219</v>
      </c>
      <c r="H3187" s="4" t="s">
        <v>8225</v>
      </c>
      <c r="I3187" s="4" t="s">
        <v>8247</v>
      </c>
      <c r="J3187" s="4">
        <v>1405553241</v>
      </c>
      <c r="K3187" s="13">
        <f t="shared" si="246"/>
        <v>41836.810659722229</v>
      </c>
      <c r="L3187" s="4">
        <v>1404948441</v>
      </c>
      <c r="M3187" s="13">
        <f t="shared" si="247"/>
        <v>41829.810659722229</v>
      </c>
      <c r="N3187" s="4" t="b">
        <v>1</v>
      </c>
      <c r="O3187" s="4">
        <v>24</v>
      </c>
      <c r="P3187" s="4" t="b">
        <v>1</v>
      </c>
      <c r="Q3187" s="4" t="s">
        <v>8271</v>
      </c>
      <c r="R3187" s="17">
        <f>E3187/D3187*100</f>
        <v>100</v>
      </c>
      <c r="S3187">
        <f>AVERAGEIF(O:O,O3187,E:E)</f>
        <v>1764.2944117647057</v>
      </c>
      <c r="T3187" t="str">
        <f t="shared" si="248"/>
        <v>theater</v>
      </c>
      <c r="U3187" t="str">
        <f t="shared" si="249"/>
        <v>plays</v>
      </c>
    </row>
    <row r="3188" spans="1:21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tr">
        <f t="shared" si="245"/>
        <v>successful</v>
      </c>
      <c r="G3188" s="4" t="s">
        <v>8219</v>
      </c>
      <c r="H3188" s="4" t="s">
        <v>8225</v>
      </c>
      <c r="I3188" s="4" t="s">
        <v>8247</v>
      </c>
      <c r="J3188" s="4">
        <v>1410901200</v>
      </c>
      <c r="K3188" s="13">
        <f t="shared" si="246"/>
        <v>41898.708333333336</v>
      </c>
      <c r="L3188" s="4">
        <v>1408313438</v>
      </c>
      <c r="M3188" s="13">
        <f t="shared" si="247"/>
        <v>41868.757384259261</v>
      </c>
      <c r="N3188" s="4" t="b">
        <v>1</v>
      </c>
      <c r="O3188" s="4">
        <v>70</v>
      </c>
      <c r="P3188" s="4" t="b">
        <v>1</v>
      </c>
      <c r="Q3188" s="4" t="s">
        <v>8271</v>
      </c>
      <c r="R3188" s="17">
        <f>E3188/D3188*100</f>
        <v>102.18750000000001</v>
      </c>
      <c r="S3188">
        <f>AVERAGEIF(O:O,O3188,E:E)</f>
        <v>15630.539500000003</v>
      </c>
      <c r="T3188" t="str">
        <f t="shared" si="248"/>
        <v>theater</v>
      </c>
      <c r="U3188" t="str">
        <f t="shared" si="249"/>
        <v>plays</v>
      </c>
    </row>
    <row r="3189" spans="1:21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tr">
        <f t="shared" si="245"/>
        <v>successful</v>
      </c>
      <c r="G3189" s="4" t="s">
        <v>8219</v>
      </c>
      <c r="H3189" s="4" t="s">
        <v>8224</v>
      </c>
      <c r="I3189" s="4" t="s">
        <v>8246</v>
      </c>
      <c r="J3189" s="4">
        <v>1407167973</v>
      </c>
      <c r="K3189" s="13">
        <f t="shared" si="246"/>
        <v>41855.4996875</v>
      </c>
      <c r="L3189" s="4">
        <v>1405439973</v>
      </c>
      <c r="M3189" s="13">
        <f t="shared" si="247"/>
        <v>41835.4996875</v>
      </c>
      <c r="N3189" s="4" t="b">
        <v>1</v>
      </c>
      <c r="O3189" s="4">
        <v>244</v>
      </c>
      <c r="P3189" s="4" t="b">
        <v>1</v>
      </c>
      <c r="Q3189" s="4" t="s">
        <v>8271</v>
      </c>
      <c r="R3189" s="17">
        <f>E3189/D3189*100</f>
        <v>116.29333333333334</v>
      </c>
      <c r="S3189">
        <f>AVERAGEIF(O:O,O3189,E:E)</f>
        <v>17669.625</v>
      </c>
      <c r="T3189" t="str">
        <f t="shared" si="248"/>
        <v>theater</v>
      </c>
      <c r="U3189" t="str">
        <f t="shared" si="249"/>
        <v>plays</v>
      </c>
    </row>
    <row r="3190" spans="1:21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b">
        <f t="shared" si="245"/>
        <v>0</v>
      </c>
      <c r="G3190" s="4" t="s">
        <v>8221</v>
      </c>
      <c r="H3190" s="4" t="s">
        <v>8225</v>
      </c>
      <c r="I3190" s="4" t="s">
        <v>8247</v>
      </c>
      <c r="J3190" s="4">
        <v>1433930302</v>
      </c>
      <c r="K3190" s="13">
        <f t="shared" si="246"/>
        <v>42165.248865740745</v>
      </c>
      <c r="L3190" s="4">
        <v>1432115902</v>
      </c>
      <c r="M3190" s="13">
        <f t="shared" si="247"/>
        <v>42144.248865740745</v>
      </c>
      <c r="N3190" s="4" t="b">
        <v>0</v>
      </c>
      <c r="O3190" s="4">
        <v>9</v>
      </c>
      <c r="P3190" s="4" t="b">
        <v>0</v>
      </c>
      <c r="Q3190" s="4" t="s">
        <v>8305</v>
      </c>
      <c r="R3190" s="17">
        <f>E3190/D3190*100</f>
        <v>65</v>
      </c>
      <c r="S3190">
        <f>AVERAGEIF(O:O,O3190,E:E)</f>
        <v>751.21245614035092</v>
      </c>
      <c r="T3190" t="str">
        <f t="shared" si="248"/>
        <v>theater</v>
      </c>
      <c r="U3190" t="str">
        <f t="shared" si="249"/>
        <v>musical</v>
      </c>
    </row>
    <row r="3191" spans="1:21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b">
        <f t="shared" si="245"/>
        <v>0</v>
      </c>
      <c r="G3191" s="4" t="s">
        <v>8221</v>
      </c>
      <c r="H3191" s="4" t="s">
        <v>8235</v>
      </c>
      <c r="I3191" s="4" t="s">
        <v>8255</v>
      </c>
      <c r="J3191" s="4">
        <v>1432455532</v>
      </c>
      <c r="K3191" s="13">
        <f t="shared" si="246"/>
        <v>42148.179768518523</v>
      </c>
      <c r="L3191" s="4">
        <v>1429863532</v>
      </c>
      <c r="M3191" s="13">
        <f t="shared" si="247"/>
        <v>42118.179768518523</v>
      </c>
      <c r="N3191" s="4" t="b">
        <v>0</v>
      </c>
      <c r="O3191" s="4">
        <v>19</v>
      </c>
      <c r="P3191" s="4" t="b">
        <v>0</v>
      </c>
      <c r="Q3191" s="4" t="s">
        <v>8305</v>
      </c>
      <c r="R3191" s="17">
        <f>E3191/D3191*100</f>
        <v>12.327272727272726</v>
      </c>
      <c r="S3191">
        <f>AVERAGEIF(O:O,O3191,E:E)</f>
        <v>2005.9729729729729</v>
      </c>
      <c r="T3191" t="str">
        <f t="shared" si="248"/>
        <v>theater</v>
      </c>
      <c r="U3191" t="str">
        <f t="shared" si="249"/>
        <v>musical</v>
      </c>
    </row>
    <row r="3192" spans="1:21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b">
        <f t="shared" si="245"/>
        <v>0</v>
      </c>
      <c r="G3192" s="4" t="s">
        <v>8221</v>
      </c>
      <c r="H3192" s="4" t="s">
        <v>8229</v>
      </c>
      <c r="I3192" s="4" t="s">
        <v>8251</v>
      </c>
      <c r="J3192" s="4">
        <v>1481258275</v>
      </c>
      <c r="K3192" s="13">
        <f t="shared" si="246"/>
        <v>42713.026331018518</v>
      </c>
      <c r="L3192" s="4">
        <v>1478662675</v>
      </c>
      <c r="M3192" s="13">
        <f t="shared" si="247"/>
        <v>42682.984664351854</v>
      </c>
      <c r="N3192" s="4" t="b">
        <v>0</v>
      </c>
      <c r="O3192" s="4">
        <v>0</v>
      </c>
      <c r="P3192" s="4" t="b">
        <v>0</v>
      </c>
      <c r="Q3192" s="4" t="s">
        <v>8305</v>
      </c>
      <c r="R3192" s="17">
        <f>E3192/D3192*100</f>
        <v>0</v>
      </c>
      <c r="S3192">
        <f>AVERAGEIF(O:O,O3192,E:E)</f>
        <v>0</v>
      </c>
      <c r="T3192" t="str">
        <f t="shared" si="248"/>
        <v>theater</v>
      </c>
      <c r="U3192" t="str">
        <f t="shared" si="249"/>
        <v>musical</v>
      </c>
    </row>
    <row r="3193" spans="1:21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b">
        <f t="shared" si="245"/>
        <v>0</v>
      </c>
      <c r="G3193" s="4" t="s">
        <v>8221</v>
      </c>
      <c r="H3193" s="4" t="s">
        <v>8224</v>
      </c>
      <c r="I3193" s="4" t="s">
        <v>8246</v>
      </c>
      <c r="J3193" s="4">
        <v>1471370869</v>
      </c>
      <c r="K3193" s="13">
        <f t="shared" si="246"/>
        <v>42598.588761574072</v>
      </c>
      <c r="L3193" s="4">
        <v>1466186869</v>
      </c>
      <c r="M3193" s="13">
        <f t="shared" si="247"/>
        <v>42538.588761574072</v>
      </c>
      <c r="N3193" s="4" t="b">
        <v>0</v>
      </c>
      <c r="O3193" s="4">
        <v>4</v>
      </c>
      <c r="P3193" s="4" t="b">
        <v>0</v>
      </c>
      <c r="Q3193" s="4" t="s">
        <v>8305</v>
      </c>
      <c r="R3193" s="17">
        <f>E3193/D3193*100</f>
        <v>4.0266666666666664</v>
      </c>
      <c r="S3193">
        <f>AVERAGEIF(O:O,O3193,E:E)</f>
        <v>227.77278688524589</v>
      </c>
      <c r="T3193" t="str">
        <f t="shared" si="248"/>
        <v>theater</v>
      </c>
      <c r="U3193" t="str">
        <f t="shared" si="249"/>
        <v>musical</v>
      </c>
    </row>
    <row r="3194" spans="1:21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b">
        <f t="shared" si="245"/>
        <v>0</v>
      </c>
      <c r="G3194" s="4" t="s">
        <v>8221</v>
      </c>
      <c r="H3194" s="4" t="s">
        <v>8225</v>
      </c>
      <c r="I3194" s="4" t="s">
        <v>8247</v>
      </c>
      <c r="J3194" s="4">
        <v>1425160800</v>
      </c>
      <c r="K3194" s="13">
        <f t="shared" si="246"/>
        <v>42063.750000000007</v>
      </c>
      <c r="L3194" s="4">
        <v>1421274859</v>
      </c>
      <c r="M3194" s="13">
        <f t="shared" si="247"/>
        <v>42018.773831018516</v>
      </c>
      <c r="N3194" s="4" t="b">
        <v>0</v>
      </c>
      <c r="O3194" s="4">
        <v>8</v>
      </c>
      <c r="P3194" s="4" t="b">
        <v>0</v>
      </c>
      <c r="Q3194" s="4" t="s">
        <v>8305</v>
      </c>
      <c r="R3194" s="17">
        <f>E3194/D3194*100</f>
        <v>1.02</v>
      </c>
      <c r="S3194">
        <f>AVERAGEIF(O:O,O3194,E:E)</f>
        <v>570.671875</v>
      </c>
      <c r="T3194" t="str">
        <f t="shared" si="248"/>
        <v>theater</v>
      </c>
      <c r="U3194" t="str">
        <f t="shared" si="249"/>
        <v>musical</v>
      </c>
    </row>
    <row r="3195" spans="1:21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b">
        <f t="shared" si="245"/>
        <v>0</v>
      </c>
      <c r="G3195" s="4" t="s">
        <v>8221</v>
      </c>
      <c r="H3195" s="4" t="s">
        <v>8225</v>
      </c>
      <c r="I3195" s="4" t="s">
        <v>8247</v>
      </c>
      <c r="J3195" s="4">
        <v>1424474056</v>
      </c>
      <c r="K3195" s="13">
        <f t="shared" si="246"/>
        <v>42055.801574074074</v>
      </c>
      <c r="L3195" s="4">
        <v>1420586056</v>
      </c>
      <c r="M3195" s="13">
        <f t="shared" si="247"/>
        <v>42010.801574074074</v>
      </c>
      <c r="N3195" s="4" t="b">
        <v>0</v>
      </c>
      <c r="O3195" s="4">
        <v>24</v>
      </c>
      <c r="P3195" s="4" t="b">
        <v>0</v>
      </c>
      <c r="Q3195" s="4" t="s">
        <v>8305</v>
      </c>
      <c r="R3195" s="17">
        <f>E3195/D3195*100</f>
        <v>11.74</v>
      </c>
      <c r="S3195">
        <f>AVERAGEIF(O:O,O3195,E:E)</f>
        <v>1764.2944117647057</v>
      </c>
      <c r="T3195" t="str">
        <f t="shared" si="248"/>
        <v>theater</v>
      </c>
      <c r="U3195" t="str">
        <f t="shared" si="249"/>
        <v>musical</v>
      </c>
    </row>
    <row r="3196" spans="1:21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b">
        <f t="shared" si="245"/>
        <v>0</v>
      </c>
      <c r="G3196" s="4" t="s">
        <v>8221</v>
      </c>
      <c r="H3196" s="4" t="s">
        <v>8224</v>
      </c>
      <c r="I3196" s="4" t="s">
        <v>8246</v>
      </c>
      <c r="J3196" s="4">
        <v>1437960598</v>
      </c>
      <c r="K3196" s="13">
        <f t="shared" si="246"/>
        <v>42211.895810185182</v>
      </c>
      <c r="L3196" s="4">
        <v>1435368598</v>
      </c>
      <c r="M3196" s="13">
        <f t="shared" si="247"/>
        <v>42181.895810185182</v>
      </c>
      <c r="N3196" s="4" t="b">
        <v>0</v>
      </c>
      <c r="O3196" s="4">
        <v>0</v>
      </c>
      <c r="P3196" s="4" t="b">
        <v>0</v>
      </c>
      <c r="Q3196" s="4" t="s">
        <v>8305</v>
      </c>
      <c r="R3196" s="17">
        <f>E3196/D3196*100</f>
        <v>0</v>
      </c>
      <c r="S3196">
        <f>AVERAGEIF(O:O,O3196,E:E)</f>
        <v>0</v>
      </c>
      <c r="T3196" t="str">
        <f t="shared" si="248"/>
        <v>theater</v>
      </c>
      <c r="U3196" t="str">
        <f t="shared" si="249"/>
        <v>musical</v>
      </c>
    </row>
    <row r="3197" spans="1:21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b">
        <f t="shared" si="245"/>
        <v>0</v>
      </c>
      <c r="G3197" s="4" t="s">
        <v>8221</v>
      </c>
      <c r="H3197" s="4" t="s">
        <v>8224</v>
      </c>
      <c r="I3197" s="4" t="s">
        <v>8246</v>
      </c>
      <c r="J3197" s="4">
        <v>1423750542</v>
      </c>
      <c r="K3197" s="13">
        <f t="shared" si="246"/>
        <v>42047.427569444444</v>
      </c>
      <c r="L3197" s="4">
        <v>1421158542</v>
      </c>
      <c r="M3197" s="13">
        <f t="shared" si="247"/>
        <v>42017.427569444444</v>
      </c>
      <c r="N3197" s="4" t="b">
        <v>0</v>
      </c>
      <c r="O3197" s="4">
        <v>39</v>
      </c>
      <c r="P3197" s="4" t="b">
        <v>0</v>
      </c>
      <c r="Q3197" s="4" t="s">
        <v>8305</v>
      </c>
      <c r="R3197" s="17">
        <f>E3197/D3197*100</f>
        <v>59.142857142857139</v>
      </c>
      <c r="S3197">
        <f>AVERAGEIF(O:O,O3197,E:E)</f>
        <v>2905.058</v>
      </c>
      <c r="T3197" t="str">
        <f t="shared" si="248"/>
        <v>theater</v>
      </c>
      <c r="U3197" t="str">
        <f t="shared" si="249"/>
        <v>musical</v>
      </c>
    </row>
    <row r="3198" spans="1:21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b">
        <f t="shared" si="245"/>
        <v>0</v>
      </c>
      <c r="G3198" s="4" t="s">
        <v>8221</v>
      </c>
      <c r="H3198" s="4" t="s">
        <v>8224</v>
      </c>
      <c r="I3198" s="4" t="s">
        <v>8246</v>
      </c>
      <c r="J3198" s="4">
        <v>1438437600</v>
      </c>
      <c r="K3198" s="13">
        <f t="shared" si="246"/>
        <v>42217.416666666664</v>
      </c>
      <c r="L3198" s="4">
        <v>1433254875</v>
      </c>
      <c r="M3198" s="13">
        <f t="shared" si="247"/>
        <v>42157.431423611117</v>
      </c>
      <c r="N3198" s="4" t="b">
        <v>0</v>
      </c>
      <c r="O3198" s="4">
        <v>6</v>
      </c>
      <c r="P3198" s="4" t="b">
        <v>0</v>
      </c>
      <c r="Q3198" s="4" t="s">
        <v>8305</v>
      </c>
      <c r="R3198" s="17">
        <f>E3198/D3198*100</f>
        <v>0.06</v>
      </c>
      <c r="S3198">
        <f>AVERAGEIF(O:O,O3198,E:E)</f>
        <v>740.04042857142861</v>
      </c>
      <c r="T3198" t="str">
        <f t="shared" si="248"/>
        <v>theater</v>
      </c>
      <c r="U3198" t="str">
        <f t="shared" si="249"/>
        <v>musical</v>
      </c>
    </row>
    <row r="3199" spans="1:21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b">
        <f t="shared" si="245"/>
        <v>0</v>
      </c>
      <c r="G3199" s="4" t="s">
        <v>8221</v>
      </c>
      <c r="H3199" s="4" t="s">
        <v>8234</v>
      </c>
      <c r="I3199" s="4" t="s">
        <v>8254</v>
      </c>
      <c r="J3199" s="4">
        <v>1423050618</v>
      </c>
      <c r="K3199" s="13">
        <f t="shared" si="246"/>
        <v>42039.326597222222</v>
      </c>
      <c r="L3199" s="4">
        <v>1420458618</v>
      </c>
      <c r="M3199" s="13">
        <f t="shared" si="247"/>
        <v>42009.326597222222</v>
      </c>
      <c r="N3199" s="4" t="b">
        <v>0</v>
      </c>
      <c r="O3199" s="4">
        <v>4</v>
      </c>
      <c r="P3199" s="4" t="b">
        <v>0</v>
      </c>
      <c r="Q3199" s="4" t="s">
        <v>8305</v>
      </c>
      <c r="R3199" s="17">
        <f>E3199/D3199*100</f>
        <v>11.450000000000001</v>
      </c>
      <c r="S3199">
        <f>AVERAGEIF(O:O,O3199,E:E)</f>
        <v>227.77278688524589</v>
      </c>
      <c r="T3199" t="str">
        <f t="shared" si="248"/>
        <v>theater</v>
      </c>
      <c r="U3199" t="str">
        <f t="shared" si="249"/>
        <v>musical</v>
      </c>
    </row>
    <row r="3200" spans="1:21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b">
        <f t="shared" si="245"/>
        <v>0</v>
      </c>
      <c r="G3200" s="4" t="s">
        <v>8221</v>
      </c>
      <c r="H3200" s="4" t="s">
        <v>8232</v>
      </c>
      <c r="I3200" s="4" t="s">
        <v>8253</v>
      </c>
      <c r="J3200" s="4">
        <v>1424081477</v>
      </c>
      <c r="K3200" s="13">
        <f t="shared" si="246"/>
        <v>42051.257835648146</v>
      </c>
      <c r="L3200" s="4">
        <v>1420798277</v>
      </c>
      <c r="M3200" s="13">
        <f t="shared" si="247"/>
        <v>42013.257835648146</v>
      </c>
      <c r="N3200" s="4" t="b">
        <v>0</v>
      </c>
      <c r="O3200" s="4">
        <v>3</v>
      </c>
      <c r="P3200" s="4" t="b">
        <v>0</v>
      </c>
      <c r="Q3200" s="4" t="s">
        <v>8305</v>
      </c>
      <c r="R3200" s="17">
        <f>E3200/D3200*100</f>
        <v>0.36666666666666664</v>
      </c>
      <c r="S3200">
        <f>AVERAGEIF(O:O,O3200,E:E)</f>
        <v>191.76785714285714</v>
      </c>
      <c r="T3200" t="str">
        <f t="shared" si="248"/>
        <v>theater</v>
      </c>
      <c r="U3200" t="str">
        <f t="shared" si="249"/>
        <v>musical</v>
      </c>
    </row>
    <row r="3201" spans="1:21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b">
        <f t="shared" si="245"/>
        <v>0</v>
      </c>
      <c r="G3201" s="4" t="s">
        <v>8221</v>
      </c>
      <c r="H3201" s="4" t="s">
        <v>8224</v>
      </c>
      <c r="I3201" s="4" t="s">
        <v>8246</v>
      </c>
      <c r="J3201" s="4">
        <v>1410037200</v>
      </c>
      <c r="K3201" s="13">
        <f t="shared" si="246"/>
        <v>41888.708333333336</v>
      </c>
      <c r="L3201" s="4">
        <v>1407435418</v>
      </c>
      <c r="M3201" s="13">
        <f t="shared" si="247"/>
        <v>41858.59511574074</v>
      </c>
      <c r="N3201" s="4" t="b">
        <v>0</v>
      </c>
      <c r="O3201" s="4">
        <v>53</v>
      </c>
      <c r="P3201" s="4" t="b">
        <v>0</v>
      </c>
      <c r="Q3201" s="4" t="s">
        <v>8305</v>
      </c>
      <c r="R3201" s="17">
        <f>E3201/D3201*100</f>
        <v>52.16</v>
      </c>
      <c r="S3201">
        <f>AVERAGEIF(O:O,O3201,E:E)</f>
        <v>4559.2333333333336</v>
      </c>
      <c r="T3201" t="str">
        <f t="shared" si="248"/>
        <v>theater</v>
      </c>
      <c r="U3201" t="str">
        <f t="shared" si="249"/>
        <v>musical</v>
      </c>
    </row>
    <row r="3202" spans="1:21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b">
        <f t="shared" si="245"/>
        <v>0</v>
      </c>
      <c r="G3202" s="4" t="s">
        <v>8221</v>
      </c>
      <c r="H3202" s="4" t="s">
        <v>8224</v>
      </c>
      <c r="I3202" s="4" t="s">
        <v>8246</v>
      </c>
      <c r="J3202" s="4">
        <v>1461994440</v>
      </c>
      <c r="K3202" s="13">
        <f t="shared" si="246"/>
        <v>42490.06527777778</v>
      </c>
      <c r="L3202" s="4">
        <v>1459410101</v>
      </c>
      <c r="M3202" s="13">
        <f t="shared" si="247"/>
        <v>42460.153946759259</v>
      </c>
      <c r="N3202" s="4" t="b">
        <v>0</v>
      </c>
      <c r="O3202" s="4">
        <v>1</v>
      </c>
      <c r="P3202" s="4" t="b">
        <v>0</v>
      </c>
      <c r="Q3202" s="4" t="s">
        <v>8305</v>
      </c>
      <c r="R3202" s="17">
        <f>E3202/D3202*100</f>
        <v>2E-3</v>
      </c>
      <c r="S3202">
        <f>AVERAGEIF(O:O,O3202,E:E)</f>
        <v>50.223295454545458</v>
      </c>
      <c r="T3202" t="str">
        <f t="shared" si="248"/>
        <v>theater</v>
      </c>
      <c r="U3202" t="str">
        <f t="shared" si="249"/>
        <v>musical</v>
      </c>
    </row>
    <row r="3203" spans="1:21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b">
        <f t="shared" ref="F3203:F3266" si="250">IF(E3203&gt;=D3203,"successful")</f>
        <v>0</v>
      </c>
      <c r="G3203" s="4" t="s">
        <v>8221</v>
      </c>
      <c r="H3203" s="4" t="s">
        <v>8225</v>
      </c>
      <c r="I3203" s="4" t="s">
        <v>8247</v>
      </c>
      <c r="J3203" s="4">
        <v>1409509477</v>
      </c>
      <c r="K3203" s="13">
        <f t="shared" ref="K3203:K3266" si="251">(J3203/60)/60/24+DATE(1970,1,1)+(-4/24)</f>
        <v>41882.600428240745</v>
      </c>
      <c r="L3203" s="4">
        <v>1407695077</v>
      </c>
      <c r="M3203" s="13">
        <f t="shared" ref="M3203:M3266" si="252">(L3203/60)/60/24+DATE(1970,1,1)+(-4/24)</f>
        <v>41861.600428240745</v>
      </c>
      <c r="N3203" s="4" t="b">
        <v>0</v>
      </c>
      <c r="O3203" s="4">
        <v>2</v>
      </c>
      <c r="P3203" s="4" t="b">
        <v>0</v>
      </c>
      <c r="Q3203" s="4" t="s">
        <v>8305</v>
      </c>
      <c r="R3203" s="17">
        <f>E3203/D3203*100</f>
        <v>1.25</v>
      </c>
      <c r="S3203">
        <f>AVERAGEIF(O:O,O3203,E:E)</f>
        <v>91.389593023255813</v>
      </c>
      <c r="T3203" t="str">
        <f t="shared" ref="T3203:T3266" si="253">LEFT(Q3203,FIND("/",Q3203)-1)</f>
        <v>theater</v>
      </c>
      <c r="U3203" t="str">
        <f t="shared" ref="U3203:U3266" si="254">RIGHT(Q3203,LEN(Q3203)-FIND("/",Q3203))</f>
        <v>musical</v>
      </c>
    </row>
    <row r="3204" spans="1:21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b">
        <f t="shared" si="250"/>
        <v>0</v>
      </c>
      <c r="G3204" s="4" t="s">
        <v>8221</v>
      </c>
      <c r="H3204" s="4" t="s">
        <v>8224</v>
      </c>
      <c r="I3204" s="4" t="s">
        <v>8246</v>
      </c>
      <c r="J3204" s="4">
        <v>1450072740</v>
      </c>
      <c r="K3204" s="13">
        <f t="shared" si="251"/>
        <v>42352.082638888889</v>
      </c>
      <c r="L3204" s="4">
        <v>1445027346</v>
      </c>
      <c r="M3204" s="13">
        <f t="shared" si="252"/>
        <v>42293.686875000007</v>
      </c>
      <c r="N3204" s="4" t="b">
        <v>0</v>
      </c>
      <c r="O3204" s="4">
        <v>25</v>
      </c>
      <c r="P3204" s="4" t="b">
        <v>0</v>
      </c>
      <c r="Q3204" s="4" t="s">
        <v>8305</v>
      </c>
      <c r="R3204" s="17">
        <f>E3204/D3204*100</f>
        <v>54.52</v>
      </c>
      <c r="S3204">
        <f>AVERAGEIF(O:O,O3204,E:E)</f>
        <v>1634.83275</v>
      </c>
      <c r="T3204" t="str">
        <f t="shared" si="253"/>
        <v>theater</v>
      </c>
      <c r="U3204" t="str">
        <f t="shared" si="254"/>
        <v>musical</v>
      </c>
    </row>
    <row r="3205" spans="1:21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b">
        <f t="shared" si="250"/>
        <v>0</v>
      </c>
      <c r="G3205" s="4" t="s">
        <v>8221</v>
      </c>
      <c r="H3205" s="4" t="s">
        <v>8224</v>
      </c>
      <c r="I3205" s="4" t="s">
        <v>8246</v>
      </c>
      <c r="J3205" s="4">
        <v>1443224622</v>
      </c>
      <c r="K3205" s="13">
        <f t="shared" si="251"/>
        <v>42272.822013888894</v>
      </c>
      <c r="L3205" s="4">
        <v>1440632622</v>
      </c>
      <c r="M3205" s="13">
        <f t="shared" si="252"/>
        <v>42242.822013888894</v>
      </c>
      <c r="N3205" s="4" t="b">
        <v>0</v>
      </c>
      <c r="O3205" s="4">
        <v>6</v>
      </c>
      <c r="P3205" s="4" t="b">
        <v>0</v>
      </c>
      <c r="Q3205" s="4" t="s">
        <v>8305</v>
      </c>
      <c r="R3205" s="17">
        <f>E3205/D3205*100</f>
        <v>25</v>
      </c>
      <c r="S3205">
        <f>AVERAGEIF(O:O,O3205,E:E)</f>
        <v>740.04042857142861</v>
      </c>
      <c r="T3205" t="str">
        <f t="shared" si="253"/>
        <v>theater</v>
      </c>
      <c r="U3205" t="str">
        <f t="shared" si="254"/>
        <v>musical</v>
      </c>
    </row>
    <row r="3206" spans="1:21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b">
        <f t="shared" si="250"/>
        <v>0</v>
      </c>
      <c r="G3206" s="4" t="s">
        <v>8221</v>
      </c>
      <c r="H3206" s="4" t="s">
        <v>8224</v>
      </c>
      <c r="I3206" s="4" t="s">
        <v>8246</v>
      </c>
      <c r="J3206" s="4">
        <v>1437149640</v>
      </c>
      <c r="K3206" s="13">
        <f t="shared" si="251"/>
        <v>42202.509722222225</v>
      </c>
      <c r="L3206" s="4">
        <v>1434558479</v>
      </c>
      <c r="M3206" s="13">
        <f t="shared" si="252"/>
        <v>42172.519432870373</v>
      </c>
      <c r="N3206" s="4" t="b">
        <v>0</v>
      </c>
      <c r="O3206" s="4">
        <v>0</v>
      </c>
      <c r="P3206" s="4" t="b">
        <v>0</v>
      </c>
      <c r="Q3206" s="4" t="s">
        <v>8305</v>
      </c>
      <c r="R3206" s="17">
        <f>E3206/D3206*100</f>
        <v>0</v>
      </c>
      <c r="S3206">
        <f>AVERAGEIF(O:O,O3206,E:E)</f>
        <v>0</v>
      </c>
      <c r="T3206" t="str">
        <f t="shared" si="253"/>
        <v>theater</v>
      </c>
      <c r="U3206" t="str">
        <f t="shared" si="254"/>
        <v>musical</v>
      </c>
    </row>
    <row r="3207" spans="1:21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b">
        <f t="shared" si="250"/>
        <v>0</v>
      </c>
      <c r="G3207" s="4" t="s">
        <v>8221</v>
      </c>
      <c r="H3207" s="4" t="s">
        <v>8225</v>
      </c>
      <c r="I3207" s="4" t="s">
        <v>8247</v>
      </c>
      <c r="J3207" s="4">
        <v>1430470772</v>
      </c>
      <c r="K3207" s="13">
        <f t="shared" si="251"/>
        <v>42125.208009259259</v>
      </c>
      <c r="L3207" s="4">
        <v>1427878772</v>
      </c>
      <c r="M3207" s="13">
        <f t="shared" si="252"/>
        <v>42095.208009259259</v>
      </c>
      <c r="N3207" s="4" t="b">
        <v>0</v>
      </c>
      <c r="O3207" s="4">
        <v>12</v>
      </c>
      <c r="P3207" s="4" t="b">
        <v>0</v>
      </c>
      <c r="Q3207" s="4" t="s">
        <v>8305</v>
      </c>
      <c r="R3207" s="17">
        <f>E3207/D3207*100</f>
        <v>3.4125000000000001</v>
      </c>
      <c r="S3207">
        <f>AVERAGEIF(O:O,O3207,E:E)</f>
        <v>1176.7069565217391</v>
      </c>
      <c r="T3207" t="str">
        <f t="shared" si="253"/>
        <v>theater</v>
      </c>
      <c r="U3207" t="str">
        <f t="shared" si="254"/>
        <v>musical</v>
      </c>
    </row>
    <row r="3208" spans="1:21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b">
        <f t="shared" si="250"/>
        <v>0</v>
      </c>
      <c r="G3208" s="4" t="s">
        <v>8221</v>
      </c>
      <c r="H3208" s="4" t="s">
        <v>8224</v>
      </c>
      <c r="I3208" s="4" t="s">
        <v>8246</v>
      </c>
      <c r="J3208" s="4">
        <v>1442644651</v>
      </c>
      <c r="K3208" s="13">
        <f t="shared" si="251"/>
        <v>42266.109386574077</v>
      </c>
      <c r="L3208" s="4">
        <v>1440052651</v>
      </c>
      <c r="M3208" s="13">
        <f t="shared" si="252"/>
        <v>42236.109386574077</v>
      </c>
      <c r="N3208" s="4" t="b">
        <v>0</v>
      </c>
      <c r="O3208" s="4">
        <v>0</v>
      </c>
      <c r="P3208" s="4" t="b">
        <v>0</v>
      </c>
      <c r="Q3208" s="4" t="s">
        <v>8305</v>
      </c>
      <c r="R3208" s="17">
        <f>E3208/D3208*100</f>
        <v>0</v>
      </c>
      <c r="S3208">
        <f>AVERAGEIF(O:O,O3208,E:E)</f>
        <v>0</v>
      </c>
      <c r="T3208" t="str">
        <f t="shared" si="253"/>
        <v>theater</v>
      </c>
      <c r="U3208" t="str">
        <f t="shared" si="254"/>
        <v>musical</v>
      </c>
    </row>
    <row r="3209" spans="1:21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b">
        <f t="shared" si="250"/>
        <v>0</v>
      </c>
      <c r="G3209" s="4" t="s">
        <v>8221</v>
      </c>
      <c r="H3209" s="4" t="s">
        <v>8224</v>
      </c>
      <c r="I3209" s="4" t="s">
        <v>8246</v>
      </c>
      <c r="J3209" s="4">
        <v>1429767607</v>
      </c>
      <c r="K3209" s="13">
        <f t="shared" si="251"/>
        <v>42117.069525462961</v>
      </c>
      <c r="L3209" s="4">
        <v>1424587207</v>
      </c>
      <c r="M3209" s="13">
        <f t="shared" si="252"/>
        <v>42057.111192129632</v>
      </c>
      <c r="N3209" s="4" t="b">
        <v>0</v>
      </c>
      <c r="O3209" s="4">
        <v>36</v>
      </c>
      <c r="P3209" s="4" t="b">
        <v>0</v>
      </c>
      <c r="Q3209" s="4" t="s">
        <v>8305</v>
      </c>
      <c r="R3209" s="17">
        <f>E3209/D3209*100</f>
        <v>46.36363636363636</v>
      </c>
      <c r="S3209">
        <f>AVERAGEIF(O:O,O3209,E:E)</f>
        <v>2893.0464999999999</v>
      </c>
      <c r="T3209" t="str">
        <f t="shared" si="253"/>
        <v>theater</v>
      </c>
      <c r="U3209" t="str">
        <f t="shared" si="254"/>
        <v>musical</v>
      </c>
    </row>
    <row r="3210" spans="1:21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tr">
        <f t="shared" si="250"/>
        <v>successful</v>
      </c>
      <c r="G3210" s="4" t="s">
        <v>8219</v>
      </c>
      <c r="H3210" s="4" t="s">
        <v>8224</v>
      </c>
      <c r="I3210" s="4" t="s">
        <v>8246</v>
      </c>
      <c r="J3210" s="4">
        <v>1406557877</v>
      </c>
      <c r="K3210" s="13">
        <f t="shared" si="251"/>
        <v>41848.438391203708</v>
      </c>
      <c r="L3210" s="4">
        <v>1404743477</v>
      </c>
      <c r="M3210" s="13">
        <f t="shared" si="252"/>
        <v>41827.438391203708</v>
      </c>
      <c r="N3210" s="4" t="b">
        <v>1</v>
      </c>
      <c r="O3210" s="4">
        <v>82</v>
      </c>
      <c r="P3210" s="4" t="b">
        <v>1</v>
      </c>
      <c r="Q3210" s="4" t="s">
        <v>8271</v>
      </c>
      <c r="R3210" s="17">
        <f>E3210/D3210*100</f>
        <v>103.49999999999999</v>
      </c>
      <c r="S3210">
        <f>AVERAGEIF(O:O,O3210,E:E)</f>
        <v>5487.2133333333331</v>
      </c>
      <c r="T3210" t="str">
        <f t="shared" si="253"/>
        <v>theater</v>
      </c>
      <c r="U3210" t="str">
        <f t="shared" si="254"/>
        <v>plays</v>
      </c>
    </row>
    <row r="3211" spans="1:21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tr">
        <f t="shared" si="250"/>
        <v>successful</v>
      </c>
      <c r="G3211" s="4" t="s">
        <v>8219</v>
      </c>
      <c r="H3211" s="4" t="s">
        <v>8224</v>
      </c>
      <c r="I3211" s="4" t="s">
        <v>8246</v>
      </c>
      <c r="J3211" s="4">
        <v>1403305200</v>
      </c>
      <c r="K3211" s="13">
        <f t="shared" si="251"/>
        <v>41810.791666666672</v>
      </c>
      <c r="L3211" s="4">
        <v>1400512658</v>
      </c>
      <c r="M3211" s="13">
        <f t="shared" si="252"/>
        <v>41778.470578703709</v>
      </c>
      <c r="N3211" s="4" t="b">
        <v>1</v>
      </c>
      <c r="O3211" s="4">
        <v>226</v>
      </c>
      <c r="P3211" s="4" t="b">
        <v>1</v>
      </c>
      <c r="Q3211" s="4" t="s">
        <v>8271</v>
      </c>
      <c r="R3211" s="17">
        <f>E3211/D3211*100</f>
        <v>119.32315789473684</v>
      </c>
      <c r="S3211">
        <f>AVERAGEIF(O:O,O3211,E:E)</f>
        <v>14916.9</v>
      </c>
      <c r="T3211" t="str">
        <f t="shared" si="253"/>
        <v>theater</v>
      </c>
      <c r="U3211" t="str">
        <f t="shared" si="254"/>
        <v>plays</v>
      </c>
    </row>
    <row r="3212" spans="1:21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tr">
        <f t="shared" si="250"/>
        <v>successful</v>
      </c>
      <c r="G3212" s="4" t="s">
        <v>8219</v>
      </c>
      <c r="H3212" s="4" t="s">
        <v>8224</v>
      </c>
      <c r="I3212" s="4" t="s">
        <v>8246</v>
      </c>
      <c r="J3212" s="4">
        <v>1338523140</v>
      </c>
      <c r="K3212" s="13">
        <f t="shared" si="251"/>
        <v>41060.999305555561</v>
      </c>
      <c r="L3212" s="4">
        <v>1334442519</v>
      </c>
      <c r="M3212" s="13">
        <f t="shared" si="252"/>
        <v>41013.769895833335</v>
      </c>
      <c r="N3212" s="4" t="b">
        <v>1</v>
      </c>
      <c r="O3212" s="4">
        <v>60</v>
      </c>
      <c r="P3212" s="4" t="b">
        <v>1</v>
      </c>
      <c r="Q3212" s="4" t="s">
        <v>8271</v>
      </c>
      <c r="R3212" s="17">
        <f>E3212/D3212*100</f>
        <v>125.76666666666667</v>
      </c>
      <c r="S3212">
        <f>AVERAGEIF(O:O,O3212,E:E)</f>
        <v>4999.4192857142853</v>
      </c>
      <c r="T3212" t="str">
        <f t="shared" si="253"/>
        <v>theater</v>
      </c>
      <c r="U3212" t="str">
        <f t="shared" si="254"/>
        <v>plays</v>
      </c>
    </row>
    <row r="3213" spans="1:21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tr">
        <f t="shared" si="250"/>
        <v>successful</v>
      </c>
      <c r="G3213" s="4" t="s">
        <v>8219</v>
      </c>
      <c r="H3213" s="4" t="s">
        <v>8224</v>
      </c>
      <c r="I3213" s="4" t="s">
        <v>8246</v>
      </c>
      <c r="J3213" s="4">
        <v>1408068000</v>
      </c>
      <c r="K3213" s="13">
        <f t="shared" si="251"/>
        <v>41865.916666666672</v>
      </c>
      <c r="L3213" s="4">
        <v>1405346680</v>
      </c>
      <c r="M3213" s="13">
        <f t="shared" si="252"/>
        <v>41834.419907407413</v>
      </c>
      <c r="N3213" s="4" t="b">
        <v>1</v>
      </c>
      <c r="O3213" s="4">
        <v>322</v>
      </c>
      <c r="P3213" s="4" t="b">
        <v>1</v>
      </c>
      <c r="Q3213" s="4" t="s">
        <v>8271</v>
      </c>
      <c r="R3213" s="17">
        <f>E3213/D3213*100</f>
        <v>119.74347826086958</v>
      </c>
      <c r="S3213">
        <f>AVERAGEIF(O:O,O3213,E:E)</f>
        <v>27541</v>
      </c>
      <c r="T3213" t="str">
        <f t="shared" si="253"/>
        <v>theater</v>
      </c>
      <c r="U3213" t="str">
        <f t="shared" si="254"/>
        <v>plays</v>
      </c>
    </row>
    <row r="3214" spans="1:21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tr">
        <f t="shared" si="250"/>
        <v>successful</v>
      </c>
      <c r="G3214" s="4" t="s">
        <v>8219</v>
      </c>
      <c r="H3214" s="4" t="s">
        <v>8224</v>
      </c>
      <c r="I3214" s="4" t="s">
        <v>8246</v>
      </c>
      <c r="J3214" s="4">
        <v>1407524751</v>
      </c>
      <c r="K3214" s="13">
        <f t="shared" si="251"/>
        <v>41859.629062500004</v>
      </c>
      <c r="L3214" s="4">
        <v>1404932751</v>
      </c>
      <c r="M3214" s="13">
        <f t="shared" si="252"/>
        <v>41829.629062500004</v>
      </c>
      <c r="N3214" s="4" t="b">
        <v>1</v>
      </c>
      <c r="O3214" s="4">
        <v>94</v>
      </c>
      <c r="P3214" s="4" t="b">
        <v>1</v>
      </c>
      <c r="Q3214" s="4" t="s">
        <v>8271</v>
      </c>
      <c r="R3214" s="17">
        <f>E3214/D3214*100</f>
        <v>126.25</v>
      </c>
      <c r="S3214">
        <f>AVERAGEIF(O:O,O3214,E:E)</f>
        <v>8782.2181818181834</v>
      </c>
      <c r="T3214" t="str">
        <f t="shared" si="253"/>
        <v>theater</v>
      </c>
      <c r="U3214" t="str">
        <f t="shared" si="254"/>
        <v>plays</v>
      </c>
    </row>
    <row r="3215" spans="1:21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tr">
        <f t="shared" si="250"/>
        <v>successful</v>
      </c>
      <c r="G3215" s="4" t="s">
        <v>8219</v>
      </c>
      <c r="H3215" s="4" t="s">
        <v>8225</v>
      </c>
      <c r="I3215" s="4" t="s">
        <v>8247</v>
      </c>
      <c r="J3215" s="4">
        <v>1437934759</v>
      </c>
      <c r="K3215" s="13">
        <f t="shared" si="251"/>
        <v>42211.596747685187</v>
      </c>
      <c r="L3215" s="4">
        <v>1434478759</v>
      </c>
      <c r="M3215" s="13">
        <f t="shared" si="252"/>
        <v>42171.596747685187</v>
      </c>
      <c r="N3215" s="4" t="b">
        <v>1</v>
      </c>
      <c r="O3215" s="4">
        <v>47</v>
      </c>
      <c r="P3215" s="4" t="b">
        <v>1</v>
      </c>
      <c r="Q3215" s="4" t="s">
        <v>8271</v>
      </c>
      <c r="R3215" s="17">
        <f>E3215/D3215*100</f>
        <v>100.11666666666667</v>
      </c>
      <c r="S3215">
        <f>AVERAGEIF(O:O,O3215,E:E)</f>
        <v>4347.336956521739</v>
      </c>
      <c r="T3215" t="str">
        <f t="shared" si="253"/>
        <v>theater</v>
      </c>
      <c r="U3215" t="str">
        <f t="shared" si="254"/>
        <v>plays</v>
      </c>
    </row>
    <row r="3216" spans="1:21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tr">
        <f t="shared" si="250"/>
        <v>successful</v>
      </c>
      <c r="G3216" s="4" t="s">
        <v>8219</v>
      </c>
      <c r="H3216" s="4" t="s">
        <v>8225</v>
      </c>
      <c r="I3216" s="4" t="s">
        <v>8247</v>
      </c>
      <c r="J3216" s="4">
        <v>1452038100</v>
      </c>
      <c r="K3216" s="13">
        <f t="shared" si="251"/>
        <v>42374.829861111117</v>
      </c>
      <c r="L3216" s="4">
        <v>1448823673</v>
      </c>
      <c r="M3216" s="13">
        <f t="shared" si="252"/>
        <v>42337.625844907408</v>
      </c>
      <c r="N3216" s="4" t="b">
        <v>1</v>
      </c>
      <c r="O3216" s="4">
        <v>115</v>
      </c>
      <c r="P3216" s="4" t="b">
        <v>1</v>
      </c>
      <c r="Q3216" s="4" t="s">
        <v>8271</v>
      </c>
      <c r="R3216" s="17">
        <f>E3216/D3216*100</f>
        <v>102.13333333333334</v>
      </c>
      <c r="S3216">
        <f>AVERAGEIF(O:O,O3216,E:E)</f>
        <v>9626.2959999999985</v>
      </c>
      <c r="T3216" t="str">
        <f t="shared" si="253"/>
        <v>theater</v>
      </c>
      <c r="U3216" t="str">
        <f t="shared" si="254"/>
        <v>plays</v>
      </c>
    </row>
    <row r="3217" spans="1:21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tr">
        <f t="shared" si="250"/>
        <v>successful</v>
      </c>
      <c r="G3217" s="4" t="s">
        <v>8219</v>
      </c>
      <c r="H3217" s="4" t="s">
        <v>8224</v>
      </c>
      <c r="I3217" s="4" t="s">
        <v>8246</v>
      </c>
      <c r="J3217" s="4">
        <v>1441857540</v>
      </c>
      <c r="K3217" s="13">
        <f t="shared" si="251"/>
        <v>42256.999305555561</v>
      </c>
      <c r="L3217" s="4">
        <v>1438617471</v>
      </c>
      <c r="M3217" s="13">
        <f t="shared" si="252"/>
        <v>42219.498506944445</v>
      </c>
      <c r="N3217" s="4" t="b">
        <v>1</v>
      </c>
      <c r="O3217" s="4">
        <v>134</v>
      </c>
      <c r="P3217" s="4" t="b">
        <v>1</v>
      </c>
      <c r="Q3217" s="4" t="s">
        <v>8271</v>
      </c>
      <c r="R3217" s="17">
        <f>E3217/D3217*100</f>
        <v>100.35142857142858</v>
      </c>
      <c r="S3217">
        <f>AVERAGEIF(O:O,O3217,E:E)</f>
        <v>19003.183333333334</v>
      </c>
      <c r="T3217" t="str">
        <f t="shared" si="253"/>
        <v>theater</v>
      </c>
      <c r="U3217" t="str">
        <f t="shared" si="254"/>
        <v>plays</v>
      </c>
    </row>
    <row r="3218" spans="1:21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tr">
        <f t="shared" si="250"/>
        <v>successful</v>
      </c>
      <c r="G3218" s="4" t="s">
        <v>8219</v>
      </c>
      <c r="H3218" s="4" t="s">
        <v>8225</v>
      </c>
      <c r="I3218" s="4" t="s">
        <v>8247</v>
      </c>
      <c r="J3218" s="4">
        <v>1436625000</v>
      </c>
      <c r="K3218" s="13">
        <f t="shared" si="251"/>
        <v>42196.437500000007</v>
      </c>
      <c r="L3218" s="4">
        <v>1433934371</v>
      </c>
      <c r="M3218" s="13">
        <f t="shared" si="252"/>
        <v>42165.295960648153</v>
      </c>
      <c r="N3218" s="4" t="b">
        <v>1</v>
      </c>
      <c r="O3218" s="4">
        <v>35</v>
      </c>
      <c r="P3218" s="4" t="b">
        <v>1</v>
      </c>
      <c r="Q3218" s="4" t="s">
        <v>8271</v>
      </c>
      <c r="R3218" s="17">
        <f>E3218/D3218*100</f>
        <v>100.05</v>
      </c>
      <c r="S3218">
        <f>AVERAGEIF(O:O,O3218,E:E)</f>
        <v>3370.6326923076922</v>
      </c>
      <c r="T3218" t="str">
        <f t="shared" si="253"/>
        <v>theater</v>
      </c>
      <c r="U3218" t="str">
        <f t="shared" si="254"/>
        <v>plays</v>
      </c>
    </row>
    <row r="3219" spans="1:21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tr">
        <f t="shared" si="250"/>
        <v>successful</v>
      </c>
      <c r="G3219" s="4" t="s">
        <v>8219</v>
      </c>
      <c r="H3219" s="4" t="s">
        <v>8224</v>
      </c>
      <c r="I3219" s="4" t="s">
        <v>8246</v>
      </c>
      <c r="J3219" s="4">
        <v>1478264784</v>
      </c>
      <c r="K3219" s="13">
        <f t="shared" si="251"/>
        <v>42678.379444444443</v>
      </c>
      <c r="L3219" s="4">
        <v>1475672784</v>
      </c>
      <c r="M3219" s="13">
        <f t="shared" si="252"/>
        <v>42648.379444444443</v>
      </c>
      <c r="N3219" s="4" t="b">
        <v>1</v>
      </c>
      <c r="O3219" s="4">
        <v>104</v>
      </c>
      <c r="P3219" s="4" t="b">
        <v>1</v>
      </c>
      <c r="Q3219" s="4" t="s">
        <v>8271</v>
      </c>
      <c r="R3219" s="17">
        <f>E3219/D3219*100</f>
        <v>116.02222222222223</v>
      </c>
      <c r="S3219">
        <f>AVERAGEIF(O:O,O3219,E:E)</f>
        <v>11106.835333333333</v>
      </c>
      <c r="T3219" t="str">
        <f t="shared" si="253"/>
        <v>theater</v>
      </c>
      <c r="U3219" t="str">
        <f t="shared" si="254"/>
        <v>plays</v>
      </c>
    </row>
    <row r="3220" spans="1:21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tr">
        <f t="shared" si="250"/>
        <v>successful</v>
      </c>
      <c r="G3220" s="4" t="s">
        <v>8219</v>
      </c>
      <c r="H3220" s="4" t="s">
        <v>8225</v>
      </c>
      <c r="I3220" s="4" t="s">
        <v>8247</v>
      </c>
      <c r="J3220" s="4">
        <v>1419984000</v>
      </c>
      <c r="K3220" s="13">
        <f t="shared" si="251"/>
        <v>42003.833333333336</v>
      </c>
      <c r="L3220" s="4">
        <v>1417132986</v>
      </c>
      <c r="M3220" s="13">
        <f t="shared" si="252"/>
        <v>41970.835486111115</v>
      </c>
      <c r="N3220" s="4" t="b">
        <v>1</v>
      </c>
      <c r="O3220" s="4">
        <v>184</v>
      </c>
      <c r="P3220" s="4" t="b">
        <v>1</v>
      </c>
      <c r="Q3220" s="4" t="s">
        <v>8271</v>
      </c>
      <c r="R3220" s="17">
        <f>E3220/D3220*100</f>
        <v>102.1</v>
      </c>
      <c r="S3220">
        <f>AVERAGEIF(O:O,O3220,E:E)</f>
        <v>12514.862499999999</v>
      </c>
      <c r="T3220" t="str">
        <f t="shared" si="253"/>
        <v>theater</v>
      </c>
      <c r="U3220" t="str">
        <f t="shared" si="254"/>
        <v>plays</v>
      </c>
    </row>
    <row r="3221" spans="1:21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tr">
        <f t="shared" si="250"/>
        <v>successful</v>
      </c>
      <c r="G3221" s="4" t="s">
        <v>8219</v>
      </c>
      <c r="H3221" s="4" t="s">
        <v>8224</v>
      </c>
      <c r="I3221" s="4" t="s">
        <v>8246</v>
      </c>
      <c r="J3221" s="4">
        <v>1427063747</v>
      </c>
      <c r="K3221" s="13">
        <f t="shared" si="251"/>
        <v>42085.77484953704</v>
      </c>
      <c r="L3221" s="4">
        <v>1424043347</v>
      </c>
      <c r="M3221" s="13">
        <f t="shared" si="252"/>
        <v>42050.816516203711</v>
      </c>
      <c r="N3221" s="4" t="b">
        <v>1</v>
      </c>
      <c r="O3221" s="4">
        <v>119</v>
      </c>
      <c r="P3221" s="4" t="b">
        <v>1</v>
      </c>
      <c r="Q3221" s="4" t="s">
        <v>8271</v>
      </c>
      <c r="R3221" s="17">
        <f>E3221/D3221*100</f>
        <v>100.11000000000001</v>
      </c>
      <c r="S3221">
        <f>AVERAGEIF(O:O,O3221,E:E)</f>
        <v>19753.501666666667</v>
      </c>
      <c r="T3221" t="str">
        <f t="shared" si="253"/>
        <v>theater</v>
      </c>
      <c r="U3221" t="str">
        <f t="shared" si="254"/>
        <v>plays</v>
      </c>
    </row>
    <row r="3222" spans="1:21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tr">
        <f t="shared" si="250"/>
        <v>successful</v>
      </c>
      <c r="G3222" s="4" t="s">
        <v>8219</v>
      </c>
      <c r="H3222" s="4" t="s">
        <v>8224</v>
      </c>
      <c r="I3222" s="4" t="s">
        <v>8246</v>
      </c>
      <c r="J3222" s="4">
        <v>1489352400</v>
      </c>
      <c r="K3222" s="13">
        <f t="shared" si="251"/>
        <v>42806.708333333336</v>
      </c>
      <c r="L3222" s="4">
        <v>1486411204</v>
      </c>
      <c r="M3222" s="13">
        <f t="shared" si="252"/>
        <v>42772.666712962964</v>
      </c>
      <c r="N3222" s="4" t="b">
        <v>1</v>
      </c>
      <c r="O3222" s="4">
        <v>59</v>
      </c>
      <c r="P3222" s="4" t="b">
        <v>1</v>
      </c>
      <c r="Q3222" s="4" t="s">
        <v>8271</v>
      </c>
      <c r="R3222" s="17">
        <f>E3222/D3222*100</f>
        <v>100.84</v>
      </c>
      <c r="S3222">
        <f>AVERAGEIF(O:O,O3222,E:E)</f>
        <v>5506.1350000000002</v>
      </c>
      <c r="T3222" t="str">
        <f t="shared" si="253"/>
        <v>theater</v>
      </c>
      <c r="U3222" t="str">
        <f t="shared" si="254"/>
        <v>plays</v>
      </c>
    </row>
    <row r="3223" spans="1:21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tr">
        <f t="shared" si="250"/>
        <v>successful</v>
      </c>
      <c r="G3223" s="4" t="s">
        <v>8219</v>
      </c>
      <c r="H3223" s="4" t="s">
        <v>8225</v>
      </c>
      <c r="I3223" s="4" t="s">
        <v>8247</v>
      </c>
      <c r="J3223" s="4">
        <v>1436114603</v>
      </c>
      <c r="K3223" s="13">
        <f t="shared" si="251"/>
        <v>42190.530127314814</v>
      </c>
      <c r="L3223" s="4">
        <v>1433090603</v>
      </c>
      <c r="M3223" s="13">
        <f t="shared" si="252"/>
        <v>42155.530127314814</v>
      </c>
      <c r="N3223" s="4" t="b">
        <v>1</v>
      </c>
      <c r="O3223" s="4">
        <v>113</v>
      </c>
      <c r="P3223" s="4" t="b">
        <v>1</v>
      </c>
      <c r="Q3223" s="4" t="s">
        <v>8271</v>
      </c>
      <c r="R3223" s="17">
        <f>E3223/D3223*100</f>
        <v>103.42499999999998</v>
      </c>
      <c r="S3223">
        <f>AVERAGEIF(O:O,O3223,E:E)</f>
        <v>12470.146666666667</v>
      </c>
      <c r="T3223" t="str">
        <f t="shared" si="253"/>
        <v>theater</v>
      </c>
      <c r="U3223" t="str">
        <f t="shared" si="254"/>
        <v>plays</v>
      </c>
    </row>
    <row r="3224" spans="1:21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tr">
        <f t="shared" si="250"/>
        <v>successful</v>
      </c>
      <c r="G3224" s="4" t="s">
        <v>8219</v>
      </c>
      <c r="H3224" s="4" t="s">
        <v>8224</v>
      </c>
      <c r="I3224" s="4" t="s">
        <v>8246</v>
      </c>
      <c r="J3224" s="4">
        <v>1445722140</v>
      </c>
      <c r="K3224" s="13">
        <f t="shared" si="251"/>
        <v>42301.728472222225</v>
      </c>
      <c r="L3224" s="4">
        <v>1443016697</v>
      </c>
      <c r="M3224" s="13">
        <f t="shared" si="252"/>
        <v>42270.41547453704</v>
      </c>
      <c r="N3224" s="4" t="b">
        <v>1</v>
      </c>
      <c r="O3224" s="4">
        <v>84</v>
      </c>
      <c r="P3224" s="4" t="b">
        <v>1</v>
      </c>
      <c r="Q3224" s="4" t="s">
        <v>8271</v>
      </c>
      <c r="R3224" s="17">
        <f>E3224/D3224*100</f>
        <v>124.8</v>
      </c>
      <c r="S3224">
        <f>AVERAGEIF(O:O,O3224,E:E)</f>
        <v>9253.3022222222226</v>
      </c>
      <c r="T3224" t="str">
        <f t="shared" si="253"/>
        <v>theater</v>
      </c>
      <c r="U3224" t="str">
        <f t="shared" si="254"/>
        <v>plays</v>
      </c>
    </row>
    <row r="3225" spans="1:21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tr">
        <f t="shared" si="250"/>
        <v>successful</v>
      </c>
      <c r="G3225" s="4" t="s">
        <v>8219</v>
      </c>
      <c r="H3225" s="4" t="s">
        <v>8224</v>
      </c>
      <c r="I3225" s="4" t="s">
        <v>8246</v>
      </c>
      <c r="J3225" s="4">
        <v>1440100976</v>
      </c>
      <c r="K3225" s="13">
        <f t="shared" si="251"/>
        <v>42236.668703703712</v>
      </c>
      <c r="L3225" s="4">
        <v>1437508976</v>
      </c>
      <c r="M3225" s="13">
        <f t="shared" si="252"/>
        <v>42206.668703703712</v>
      </c>
      <c r="N3225" s="4" t="b">
        <v>1</v>
      </c>
      <c r="O3225" s="4">
        <v>74</v>
      </c>
      <c r="P3225" s="4" t="b">
        <v>1</v>
      </c>
      <c r="Q3225" s="4" t="s">
        <v>8271</v>
      </c>
      <c r="R3225" s="17">
        <f>E3225/D3225*100</f>
        <v>109.51612903225806</v>
      </c>
      <c r="S3225">
        <f>AVERAGEIF(O:O,O3225,E:E)</f>
        <v>5084.2892307692318</v>
      </c>
      <c r="T3225" t="str">
        <f t="shared" si="253"/>
        <v>theater</v>
      </c>
      <c r="U3225" t="str">
        <f t="shared" si="254"/>
        <v>plays</v>
      </c>
    </row>
    <row r="3226" spans="1:21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tr">
        <f t="shared" si="250"/>
        <v>successful</v>
      </c>
      <c r="G3226" s="4" t="s">
        <v>8219</v>
      </c>
      <c r="H3226" s="4" t="s">
        <v>8224</v>
      </c>
      <c r="I3226" s="4" t="s">
        <v>8246</v>
      </c>
      <c r="J3226" s="4">
        <v>1484024400</v>
      </c>
      <c r="K3226" s="13">
        <f t="shared" si="251"/>
        <v>42745.041666666664</v>
      </c>
      <c r="L3226" s="4">
        <v>1479932713</v>
      </c>
      <c r="M3226" s="13">
        <f t="shared" si="252"/>
        <v>42697.684178240743</v>
      </c>
      <c r="N3226" s="4" t="b">
        <v>1</v>
      </c>
      <c r="O3226" s="4">
        <v>216</v>
      </c>
      <c r="P3226" s="4" t="b">
        <v>1</v>
      </c>
      <c r="Q3226" s="4" t="s">
        <v>8271</v>
      </c>
      <c r="R3226" s="17">
        <f>E3226/D3226*100</f>
        <v>102.03333333333333</v>
      </c>
      <c r="S3226">
        <f>AVERAGEIF(O:O,O3226,E:E)</f>
        <v>30610</v>
      </c>
      <c r="T3226" t="str">
        <f t="shared" si="253"/>
        <v>theater</v>
      </c>
      <c r="U3226" t="str">
        <f t="shared" si="254"/>
        <v>plays</v>
      </c>
    </row>
    <row r="3227" spans="1:21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tr">
        <f t="shared" si="250"/>
        <v>successful</v>
      </c>
      <c r="G3227" s="4" t="s">
        <v>8219</v>
      </c>
      <c r="H3227" s="4" t="s">
        <v>8224</v>
      </c>
      <c r="I3227" s="4" t="s">
        <v>8246</v>
      </c>
      <c r="J3227" s="4">
        <v>1464987600</v>
      </c>
      <c r="K3227" s="13">
        <f t="shared" si="251"/>
        <v>42524.708333333336</v>
      </c>
      <c r="L3227" s="4">
        <v>1463145938</v>
      </c>
      <c r="M3227" s="13">
        <f t="shared" si="252"/>
        <v>42503.392800925933</v>
      </c>
      <c r="N3227" s="4" t="b">
        <v>1</v>
      </c>
      <c r="O3227" s="4">
        <v>39</v>
      </c>
      <c r="P3227" s="4" t="b">
        <v>1</v>
      </c>
      <c r="Q3227" s="4" t="s">
        <v>8271</v>
      </c>
      <c r="R3227" s="17">
        <f>E3227/D3227*100</f>
        <v>102.35000000000001</v>
      </c>
      <c r="S3227">
        <f>AVERAGEIF(O:O,O3227,E:E)</f>
        <v>2905.058</v>
      </c>
      <c r="T3227" t="str">
        <f t="shared" si="253"/>
        <v>theater</v>
      </c>
      <c r="U3227" t="str">
        <f t="shared" si="254"/>
        <v>plays</v>
      </c>
    </row>
    <row r="3228" spans="1:21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tr">
        <f t="shared" si="250"/>
        <v>successful</v>
      </c>
      <c r="G3228" s="4" t="s">
        <v>8219</v>
      </c>
      <c r="H3228" s="4" t="s">
        <v>8225</v>
      </c>
      <c r="I3228" s="4" t="s">
        <v>8247</v>
      </c>
      <c r="J3228" s="4">
        <v>1446213612</v>
      </c>
      <c r="K3228" s="13">
        <f t="shared" si="251"/>
        <v>42307.416805555556</v>
      </c>
      <c r="L3228" s="4">
        <v>1443621612</v>
      </c>
      <c r="M3228" s="13">
        <f t="shared" si="252"/>
        <v>42277.416805555556</v>
      </c>
      <c r="N3228" s="4" t="b">
        <v>1</v>
      </c>
      <c r="O3228" s="4">
        <v>21</v>
      </c>
      <c r="P3228" s="4" t="b">
        <v>1</v>
      </c>
      <c r="Q3228" s="4" t="s">
        <v>8271</v>
      </c>
      <c r="R3228" s="17">
        <f>E3228/D3228*100</f>
        <v>104.16666666666667</v>
      </c>
      <c r="S3228">
        <f>AVERAGEIF(O:O,O3228,E:E)</f>
        <v>1658.1821621621621</v>
      </c>
      <c r="T3228" t="str">
        <f t="shared" si="253"/>
        <v>theater</v>
      </c>
      <c r="U3228" t="str">
        <f t="shared" si="254"/>
        <v>plays</v>
      </c>
    </row>
    <row r="3229" spans="1:21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tr">
        <f t="shared" si="250"/>
        <v>successful</v>
      </c>
      <c r="G3229" s="4" t="s">
        <v>8219</v>
      </c>
      <c r="H3229" s="4" t="s">
        <v>8225</v>
      </c>
      <c r="I3229" s="4" t="s">
        <v>8247</v>
      </c>
      <c r="J3229" s="4">
        <v>1484687436</v>
      </c>
      <c r="K3229" s="13">
        <f t="shared" si="251"/>
        <v>42752.71569444445</v>
      </c>
      <c r="L3229" s="4">
        <v>1482095436</v>
      </c>
      <c r="M3229" s="13">
        <f t="shared" si="252"/>
        <v>42722.71569444445</v>
      </c>
      <c r="N3229" s="4" t="b">
        <v>0</v>
      </c>
      <c r="O3229" s="4">
        <v>30</v>
      </c>
      <c r="P3229" s="4" t="b">
        <v>1</v>
      </c>
      <c r="Q3229" s="4" t="s">
        <v>8271</v>
      </c>
      <c r="R3229" s="17">
        <f>E3229/D3229*100</f>
        <v>125</v>
      </c>
      <c r="S3229">
        <f>AVERAGEIF(O:O,O3229,E:E)</f>
        <v>2533.3331250000001</v>
      </c>
      <c r="T3229" t="str">
        <f t="shared" si="253"/>
        <v>theater</v>
      </c>
      <c r="U3229" t="str">
        <f t="shared" si="254"/>
        <v>plays</v>
      </c>
    </row>
    <row r="3230" spans="1:21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tr">
        <f t="shared" si="250"/>
        <v>successful</v>
      </c>
      <c r="G3230" s="4" t="s">
        <v>8219</v>
      </c>
      <c r="H3230" s="4" t="s">
        <v>8224</v>
      </c>
      <c r="I3230" s="4" t="s">
        <v>8246</v>
      </c>
      <c r="J3230" s="4">
        <v>1450328340</v>
      </c>
      <c r="K3230" s="13">
        <f t="shared" si="251"/>
        <v>42355.040972222225</v>
      </c>
      <c r="L3230" s="4">
        <v>1447606884</v>
      </c>
      <c r="M3230" s="13">
        <f t="shared" si="252"/>
        <v>42323.542638888895</v>
      </c>
      <c r="N3230" s="4" t="b">
        <v>1</v>
      </c>
      <c r="O3230" s="4">
        <v>37</v>
      </c>
      <c r="P3230" s="4" t="b">
        <v>1</v>
      </c>
      <c r="Q3230" s="4" t="s">
        <v>8271</v>
      </c>
      <c r="R3230" s="17">
        <f>E3230/D3230*100</f>
        <v>102.34285714285714</v>
      </c>
      <c r="S3230">
        <f>AVERAGEIF(O:O,O3230,E:E)</f>
        <v>4326.8844444444449</v>
      </c>
      <c r="T3230" t="str">
        <f t="shared" si="253"/>
        <v>theater</v>
      </c>
      <c r="U3230" t="str">
        <f t="shared" si="254"/>
        <v>plays</v>
      </c>
    </row>
    <row r="3231" spans="1:21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tr">
        <f t="shared" si="250"/>
        <v>successful</v>
      </c>
      <c r="G3231" s="4" t="s">
        <v>8219</v>
      </c>
      <c r="H3231" s="4" t="s">
        <v>8224</v>
      </c>
      <c r="I3231" s="4" t="s">
        <v>8246</v>
      </c>
      <c r="J3231" s="4">
        <v>1416470398</v>
      </c>
      <c r="K3231" s="13">
        <f t="shared" si="251"/>
        <v>41963.166643518525</v>
      </c>
      <c r="L3231" s="4">
        <v>1413874798</v>
      </c>
      <c r="M3231" s="13">
        <f t="shared" si="252"/>
        <v>41933.124976851854</v>
      </c>
      <c r="N3231" s="4" t="b">
        <v>1</v>
      </c>
      <c r="O3231" s="4">
        <v>202</v>
      </c>
      <c r="P3231" s="4" t="b">
        <v>1</v>
      </c>
      <c r="Q3231" s="4" t="s">
        <v>8271</v>
      </c>
      <c r="R3231" s="17">
        <f>E3231/D3231*100</f>
        <v>107.86500000000001</v>
      </c>
      <c r="S3231">
        <f>AVERAGEIF(O:O,O3231,E:E)</f>
        <v>22082.010000000002</v>
      </c>
      <c r="T3231" t="str">
        <f t="shared" si="253"/>
        <v>theater</v>
      </c>
      <c r="U3231" t="str">
        <f t="shared" si="254"/>
        <v>plays</v>
      </c>
    </row>
    <row r="3232" spans="1:21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tr">
        <f t="shared" si="250"/>
        <v>successful</v>
      </c>
      <c r="G3232" s="4" t="s">
        <v>8219</v>
      </c>
      <c r="H3232" s="4" t="s">
        <v>8224</v>
      </c>
      <c r="I3232" s="4" t="s">
        <v>8246</v>
      </c>
      <c r="J3232" s="4">
        <v>1412135940</v>
      </c>
      <c r="K3232" s="13">
        <f t="shared" si="251"/>
        <v>41912.999305555561</v>
      </c>
      <c r="L3232" s="4">
        <v>1410840126</v>
      </c>
      <c r="M3232" s="13">
        <f t="shared" si="252"/>
        <v>41898.00145833334</v>
      </c>
      <c r="N3232" s="4" t="b">
        <v>1</v>
      </c>
      <c r="O3232" s="4">
        <v>37</v>
      </c>
      <c r="P3232" s="4" t="b">
        <v>1</v>
      </c>
      <c r="Q3232" s="4" t="s">
        <v>8271</v>
      </c>
      <c r="R3232" s="17">
        <f>E3232/D3232*100</f>
        <v>109.88461538461539</v>
      </c>
      <c r="S3232">
        <f>AVERAGEIF(O:O,O3232,E:E)</f>
        <v>4326.8844444444449</v>
      </c>
      <c r="T3232" t="str">
        <f t="shared" si="253"/>
        <v>theater</v>
      </c>
      <c r="U3232" t="str">
        <f t="shared" si="254"/>
        <v>plays</v>
      </c>
    </row>
    <row r="3233" spans="1:21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tr">
        <f t="shared" si="250"/>
        <v>successful</v>
      </c>
      <c r="G3233" s="4" t="s">
        <v>8219</v>
      </c>
      <c r="H3233" s="4" t="s">
        <v>8224</v>
      </c>
      <c r="I3233" s="4" t="s">
        <v>8246</v>
      </c>
      <c r="J3233" s="4">
        <v>1460846347</v>
      </c>
      <c r="K3233" s="13">
        <f t="shared" si="251"/>
        <v>42476.777164351857</v>
      </c>
      <c r="L3233" s="4">
        <v>1458254347</v>
      </c>
      <c r="M3233" s="13">
        <f t="shared" si="252"/>
        <v>42446.777164351857</v>
      </c>
      <c r="N3233" s="4" t="b">
        <v>0</v>
      </c>
      <c r="O3233" s="4">
        <v>28</v>
      </c>
      <c r="P3233" s="4" t="b">
        <v>1</v>
      </c>
      <c r="Q3233" s="4" t="s">
        <v>8271</v>
      </c>
      <c r="R3233" s="17">
        <f>E3233/D3233*100</f>
        <v>161</v>
      </c>
      <c r="S3233">
        <f>AVERAGEIF(O:O,O3233,E:E)</f>
        <v>3472.1178947368426</v>
      </c>
      <c r="T3233" t="str">
        <f t="shared" si="253"/>
        <v>theater</v>
      </c>
      <c r="U3233" t="str">
        <f t="shared" si="254"/>
        <v>plays</v>
      </c>
    </row>
    <row r="3234" spans="1:21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tr">
        <f t="shared" si="250"/>
        <v>successful</v>
      </c>
      <c r="G3234" s="4" t="s">
        <v>8219</v>
      </c>
      <c r="H3234" s="4" t="s">
        <v>8224</v>
      </c>
      <c r="I3234" s="4" t="s">
        <v>8246</v>
      </c>
      <c r="J3234" s="4">
        <v>1462334340</v>
      </c>
      <c r="K3234" s="13">
        <f t="shared" si="251"/>
        <v>42493.999305555561</v>
      </c>
      <c r="L3234" s="4">
        <v>1459711917</v>
      </c>
      <c r="M3234" s="13">
        <f t="shared" si="252"/>
        <v>42463.647187500006</v>
      </c>
      <c r="N3234" s="4" t="b">
        <v>1</v>
      </c>
      <c r="O3234" s="4">
        <v>26</v>
      </c>
      <c r="P3234" s="4" t="b">
        <v>1</v>
      </c>
      <c r="Q3234" s="4" t="s">
        <v>8271</v>
      </c>
      <c r="R3234" s="17">
        <f>E3234/D3234*100</f>
        <v>131.20000000000002</v>
      </c>
      <c r="S3234">
        <f>AVERAGEIF(O:O,O3234,E:E)</f>
        <v>2505.9714285714285</v>
      </c>
      <c r="T3234" t="str">
        <f t="shared" si="253"/>
        <v>theater</v>
      </c>
      <c r="U3234" t="str">
        <f t="shared" si="254"/>
        <v>plays</v>
      </c>
    </row>
    <row r="3235" spans="1:21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tr">
        <f t="shared" si="250"/>
        <v>successful</v>
      </c>
      <c r="G3235" s="4" t="s">
        <v>8219</v>
      </c>
      <c r="H3235" s="4" t="s">
        <v>8224</v>
      </c>
      <c r="I3235" s="4" t="s">
        <v>8246</v>
      </c>
      <c r="J3235" s="4">
        <v>1488482355</v>
      </c>
      <c r="K3235" s="13">
        <f t="shared" si="251"/>
        <v>42796.638368055559</v>
      </c>
      <c r="L3235" s="4">
        <v>1485890355</v>
      </c>
      <c r="M3235" s="13">
        <f t="shared" si="252"/>
        <v>42766.638368055559</v>
      </c>
      <c r="N3235" s="4" t="b">
        <v>0</v>
      </c>
      <c r="O3235" s="4">
        <v>61</v>
      </c>
      <c r="P3235" s="4" t="b">
        <v>1</v>
      </c>
      <c r="Q3235" s="4" t="s">
        <v>8271</v>
      </c>
      <c r="R3235" s="17">
        <f>E3235/D3235*100</f>
        <v>118.8</v>
      </c>
      <c r="S3235">
        <f>AVERAGEIF(O:O,O3235,E:E)</f>
        <v>5367.37</v>
      </c>
      <c r="T3235" t="str">
        <f t="shared" si="253"/>
        <v>theater</v>
      </c>
      <c r="U3235" t="str">
        <f t="shared" si="254"/>
        <v>plays</v>
      </c>
    </row>
    <row r="3236" spans="1:21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tr">
        <f t="shared" si="250"/>
        <v>successful</v>
      </c>
      <c r="G3236" s="4" t="s">
        <v>8219</v>
      </c>
      <c r="H3236" s="4" t="s">
        <v>8225</v>
      </c>
      <c r="I3236" s="4" t="s">
        <v>8247</v>
      </c>
      <c r="J3236" s="4">
        <v>1485991860</v>
      </c>
      <c r="K3236" s="13">
        <f t="shared" si="251"/>
        <v>42767.813194444447</v>
      </c>
      <c r="L3236" s="4">
        <v>1483124208</v>
      </c>
      <c r="M3236" s="13">
        <f t="shared" si="252"/>
        <v>42734.622777777775</v>
      </c>
      <c r="N3236" s="4" t="b">
        <v>0</v>
      </c>
      <c r="O3236" s="4">
        <v>115</v>
      </c>
      <c r="P3236" s="4" t="b">
        <v>1</v>
      </c>
      <c r="Q3236" s="4" t="s">
        <v>8271</v>
      </c>
      <c r="R3236" s="17">
        <f>E3236/D3236*100</f>
        <v>100.39275000000001</v>
      </c>
      <c r="S3236">
        <f>AVERAGEIF(O:O,O3236,E:E)</f>
        <v>9626.2959999999985</v>
      </c>
      <c r="T3236" t="str">
        <f t="shared" si="253"/>
        <v>theater</v>
      </c>
      <c r="U3236" t="str">
        <f t="shared" si="254"/>
        <v>plays</v>
      </c>
    </row>
    <row r="3237" spans="1:21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tr">
        <f t="shared" si="250"/>
        <v>successful</v>
      </c>
      <c r="G3237" s="4" t="s">
        <v>8219</v>
      </c>
      <c r="H3237" s="4" t="s">
        <v>8224</v>
      </c>
      <c r="I3237" s="4" t="s">
        <v>8246</v>
      </c>
      <c r="J3237" s="4">
        <v>1467361251</v>
      </c>
      <c r="K3237" s="13">
        <f t="shared" si="251"/>
        <v>42552.181145833332</v>
      </c>
      <c r="L3237" s="4">
        <v>1464769251</v>
      </c>
      <c r="M3237" s="13">
        <f t="shared" si="252"/>
        <v>42522.181145833332</v>
      </c>
      <c r="N3237" s="4" t="b">
        <v>1</v>
      </c>
      <c r="O3237" s="4">
        <v>181</v>
      </c>
      <c r="P3237" s="4" t="b">
        <v>1</v>
      </c>
      <c r="Q3237" s="4" t="s">
        <v>8271</v>
      </c>
      <c r="R3237" s="17">
        <f>E3237/D3237*100</f>
        <v>103.20666666666666</v>
      </c>
      <c r="S3237">
        <f>AVERAGEIF(O:O,O3237,E:E)</f>
        <v>28514</v>
      </c>
      <c r="T3237" t="str">
        <f t="shared" si="253"/>
        <v>theater</v>
      </c>
      <c r="U3237" t="str">
        <f t="shared" si="254"/>
        <v>plays</v>
      </c>
    </row>
    <row r="3238" spans="1:21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tr">
        <f t="shared" si="250"/>
        <v>successful</v>
      </c>
      <c r="G3238" s="4" t="s">
        <v>8219</v>
      </c>
      <c r="H3238" s="4" t="s">
        <v>8224</v>
      </c>
      <c r="I3238" s="4" t="s">
        <v>8246</v>
      </c>
      <c r="J3238" s="4">
        <v>1482962433</v>
      </c>
      <c r="K3238" s="13">
        <f t="shared" si="251"/>
        <v>42732.750381944446</v>
      </c>
      <c r="L3238" s="4">
        <v>1480370433</v>
      </c>
      <c r="M3238" s="13">
        <f t="shared" si="252"/>
        <v>42702.750381944446</v>
      </c>
      <c r="N3238" s="4" t="b">
        <v>0</v>
      </c>
      <c r="O3238" s="4">
        <v>110</v>
      </c>
      <c r="P3238" s="4" t="b">
        <v>1</v>
      </c>
      <c r="Q3238" s="4" t="s">
        <v>8271</v>
      </c>
      <c r="R3238" s="17">
        <f>E3238/D3238*100</f>
        <v>100.6</v>
      </c>
      <c r="S3238">
        <f>AVERAGEIF(O:O,O3238,E:E)</f>
        <v>17279.599999999999</v>
      </c>
      <c r="T3238" t="str">
        <f t="shared" si="253"/>
        <v>theater</v>
      </c>
      <c r="U3238" t="str">
        <f t="shared" si="254"/>
        <v>plays</v>
      </c>
    </row>
    <row r="3239" spans="1:21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tr">
        <f t="shared" si="250"/>
        <v>successful</v>
      </c>
      <c r="G3239" s="4" t="s">
        <v>8219</v>
      </c>
      <c r="H3239" s="4" t="s">
        <v>8224</v>
      </c>
      <c r="I3239" s="4" t="s">
        <v>8246</v>
      </c>
      <c r="J3239" s="4">
        <v>1443499140</v>
      </c>
      <c r="K3239" s="13">
        <f t="shared" si="251"/>
        <v>42275.999305555561</v>
      </c>
      <c r="L3239" s="4">
        <v>1441452184</v>
      </c>
      <c r="M3239" s="13">
        <f t="shared" si="252"/>
        <v>42252.307685185187</v>
      </c>
      <c r="N3239" s="4" t="b">
        <v>1</v>
      </c>
      <c r="O3239" s="4">
        <v>269</v>
      </c>
      <c r="P3239" s="4" t="b">
        <v>1</v>
      </c>
      <c r="Q3239" s="4" t="s">
        <v>8271</v>
      </c>
      <c r="R3239" s="17">
        <f>E3239/D3239*100</f>
        <v>100.78754285714287</v>
      </c>
      <c r="S3239">
        <f>AVERAGEIF(O:O,O3239,E:E)</f>
        <v>21435.546666666665</v>
      </c>
      <c r="T3239" t="str">
        <f t="shared" si="253"/>
        <v>theater</v>
      </c>
      <c r="U3239" t="str">
        <f t="shared" si="254"/>
        <v>plays</v>
      </c>
    </row>
    <row r="3240" spans="1:21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tr">
        <f t="shared" si="250"/>
        <v>successful</v>
      </c>
      <c r="G3240" s="4" t="s">
        <v>8219</v>
      </c>
      <c r="H3240" s="4" t="s">
        <v>8225</v>
      </c>
      <c r="I3240" s="4" t="s">
        <v>8247</v>
      </c>
      <c r="J3240" s="4">
        <v>1435752898</v>
      </c>
      <c r="K3240" s="13">
        <f t="shared" si="251"/>
        <v>42186.343726851854</v>
      </c>
      <c r="L3240" s="4">
        <v>1433160898</v>
      </c>
      <c r="M3240" s="13">
        <f t="shared" si="252"/>
        <v>42156.343726851854</v>
      </c>
      <c r="N3240" s="4" t="b">
        <v>1</v>
      </c>
      <c r="O3240" s="4">
        <v>79</v>
      </c>
      <c r="P3240" s="4" t="b">
        <v>1</v>
      </c>
      <c r="Q3240" s="4" t="s">
        <v>8271</v>
      </c>
      <c r="R3240" s="17">
        <f>E3240/D3240*100</f>
        <v>112.32142857142857</v>
      </c>
      <c r="S3240">
        <f>AVERAGEIF(O:O,O3240,E:E)</f>
        <v>5590.7553846153851</v>
      </c>
      <c r="T3240" t="str">
        <f t="shared" si="253"/>
        <v>theater</v>
      </c>
      <c r="U3240" t="str">
        <f t="shared" si="254"/>
        <v>plays</v>
      </c>
    </row>
    <row r="3241" spans="1:21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tr">
        <f t="shared" si="250"/>
        <v>successful</v>
      </c>
      <c r="G3241" s="4" t="s">
        <v>8219</v>
      </c>
      <c r="H3241" s="4" t="s">
        <v>8225</v>
      </c>
      <c r="I3241" s="4" t="s">
        <v>8247</v>
      </c>
      <c r="J3241" s="4">
        <v>1445817540</v>
      </c>
      <c r="K3241" s="13">
        <f t="shared" si="251"/>
        <v>42302.832638888889</v>
      </c>
      <c r="L3241" s="4">
        <v>1443665293</v>
      </c>
      <c r="M3241" s="13">
        <f t="shared" si="252"/>
        <v>42277.922372685185</v>
      </c>
      <c r="N3241" s="4" t="b">
        <v>1</v>
      </c>
      <c r="O3241" s="4">
        <v>104</v>
      </c>
      <c r="P3241" s="4" t="b">
        <v>1</v>
      </c>
      <c r="Q3241" s="4" t="s">
        <v>8271</v>
      </c>
      <c r="R3241" s="17">
        <f>E3241/D3241*100</f>
        <v>105.91914022517912</v>
      </c>
      <c r="S3241">
        <f>AVERAGEIF(O:O,O3241,E:E)</f>
        <v>11106.835333333333</v>
      </c>
      <c r="T3241" t="str">
        <f t="shared" si="253"/>
        <v>theater</v>
      </c>
      <c r="U3241" t="str">
        <f t="shared" si="254"/>
        <v>plays</v>
      </c>
    </row>
    <row r="3242" spans="1:21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tr">
        <f t="shared" si="250"/>
        <v>successful</v>
      </c>
      <c r="G3242" s="4" t="s">
        <v>8219</v>
      </c>
      <c r="H3242" s="4" t="s">
        <v>8225</v>
      </c>
      <c r="I3242" s="4" t="s">
        <v>8247</v>
      </c>
      <c r="J3242" s="4">
        <v>1487286000</v>
      </c>
      <c r="K3242" s="13">
        <f t="shared" si="251"/>
        <v>42782.791666666664</v>
      </c>
      <c r="L3242" s="4">
        <v>1484843948</v>
      </c>
      <c r="M3242" s="13">
        <f t="shared" si="252"/>
        <v>42754.527175925927</v>
      </c>
      <c r="N3242" s="4" t="b">
        <v>0</v>
      </c>
      <c r="O3242" s="4">
        <v>34</v>
      </c>
      <c r="P3242" s="4" t="b">
        <v>1</v>
      </c>
      <c r="Q3242" s="4" t="s">
        <v>8271</v>
      </c>
      <c r="R3242" s="17">
        <f>E3242/D3242*100</f>
        <v>100.56666666666668</v>
      </c>
      <c r="S3242">
        <f>AVERAGEIF(O:O,O3242,E:E)</f>
        <v>3216.0669696969699</v>
      </c>
      <c r="T3242" t="str">
        <f t="shared" si="253"/>
        <v>theater</v>
      </c>
      <c r="U3242" t="str">
        <f t="shared" si="254"/>
        <v>plays</v>
      </c>
    </row>
    <row r="3243" spans="1:21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tr">
        <f t="shared" si="250"/>
        <v>successful</v>
      </c>
      <c r="G3243" s="4" t="s">
        <v>8219</v>
      </c>
      <c r="H3243" s="4" t="s">
        <v>8224</v>
      </c>
      <c r="I3243" s="4" t="s">
        <v>8246</v>
      </c>
      <c r="J3243" s="4">
        <v>1413269940</v>
      </c>
      <c r="K3243" s="13">
        <f t="shared" si="251"/>
        <v>41926.124305555561</v>
      </c>
      <c r="L3243" s="4">
        <v>1410421670</v>
      </c>
      <c r="M3243" s="13">
        <f t="shared" si="252"/>
        <v>41893.158217592594</v>
      </c>
      <c r="N3243" s="4" t="b">
        <v>1</v>
      </c>
      <c r="O3243" s="4">
        <v>167</v>
      </c>
      <c r="P3243" s="4" t="b">
        <v>1</v>
      </c>
      <c r="Q3243" s="4" t="s">
        <v>8271</v>
      </c>
      <c r="R3243" s="17">
        <f>E3243/D3243*100</f>
        <v>115.30588235294117</v>
      </c>
      <c r="S3243">
        <f>AVERAGEIF(O:O,O3243,E:E)</f>
        <v>11603.6625</v>
      </c>
      <c r="T3243" t="str">
        <f t="shared" si="253"/>
        <v>theater</v>
      </c>
      <c r="U3243" t="str">
        <f t="shared" si="254"/>
        <v>plays</v>
      </c>
    </row>
    <row r="3244" spans="1:21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tr">
        <f t="shared" si="250"/>
        <v>successful</v>
      </c>
      <c r="G3244" s="4" t="s">
        <v>8219</v>
      </c>
      <c r="H3244" s="4" t="s">
        <v>8224</v>
      </c>
      <c r="I3244" s="4" t="s">
        <v>8246</v>
      </c>
      <c r="J3244" s="4">
        <v>1411150092</v>
      </c>
      <c r="K3244" s="13">
        <f t="shared" si="251"/>
        <v>41901.58902777778</v>
      </c>
      <c r="L3244" s="4">
        <v>1408558092</v>
      </c>
      <c r="M3244" s="13">
        <f t="shared" si="252"/>
        <v>41871.58902777778</v>
      </c>
      <c r="N3244" s="4" t="b">
        <v>1</v>
      </c>
      <c r="O3244" s="4">
        <v>183</v>
      </c>
      <c r="P3244" s="4" t="b">
        <v>1</v>
      </c>
      <c r="Q3244" s="4" t="s">
        <v>8271</v>
      </c>
      <c r="R3244" s="17">
        <f>E3244/D3244*100</f>
        <v>127.30419999999999</v>
      </c>
      <c r="S3244">
        <f>AVERAGEIF(O:O,O3244,E:E)</f>
        <v>14542.605</v>
      </c>
      <c r="T3244" t="str">
        <f t="shared" si="253"/>
        <v>theater</v>
      </c>
      <c r="U3244" t="str">
        <f t="shared" si="254"/>
        <v>plays</v>
      </c>
    </row>
    <row r="3245" spans="1:21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tr">
        <f t="shared" si="250"/>
        <v>successful</v>
      </c>
      <c r="G3245" s="4" t="s">
        <v>8219</v>
      </c>
      <c r="H3245" s="4" t="s">
        <v>8224</v>
      </c>
      <c r="I3245" s="4" t="s">
        <v>8246</v>
      </c>
      <c r="J3245" s="4">
        <v>1444348800</v>
      </c>
      <c r="K3245" s="13">
        <f t="shared" si="251"/>
        <v>42285.833333333336</v>
      </c>
      <c r="L3245" s="4">
        <v>1442283562</v>
      </c>
      <c r="M3245" s="13">
        <f t="shared" si="252"/>
        <v>42261.930115740739</v>
      </c>
      <c r="N3245" s="4" t="b">
        <v>1</v>
      </c>
      <c r="O3245" s="4">
        <v>71</v>
      </c>
      <c r="P3245" s="4" t="b">
        <v>1</v>
      </c>
      <c r="Q3245" s="4" t="s">
        <v>8271</v>
      </c>
      <c r="R3245" s="17">
        <f>E3245/D3245*100</f>
        <v>102.83750000000001</v>
      </c>
      <c r="S3245">
        <f>AVERAGEIF(O:O,O3245,E:E)</f>
        <v>5650.0581249999996</v>
      </c>
      <c r="T3245" t="str">
        <f t="shared" si="253"/>
        <v>theater</v>
      </c>
      <c r="U3245" t="str">
        <f t="shared" si="254"/>
        <v>plays</v>
      </c>
    </row>
    <row r="3246" spans="1:21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tr">
        <f t="shared" si="250"/>
        <v>successful</v>
      </c>
      <c r="G3246" s="4" t="s">
        <v>8219</v>
      </c>
      <c r="H3246" s="4" t="s">
        <v>8225</v>
      </c>
      <c r="I3246" s="4" t="s">
        <v>8247</v>
      </c>
      <c r="J3246" s="4">
        <v>1480613982</v>
      </c>
      <c r="K3246" s="13">
        <f t="shared" si="251"/>
        <v>42705.569236111114</v>
      </c>
      <c r="L3246" s="4">
        <v>1478018382</v>
      </c>
      <c r="M3246" s="13">
        <f t="shared" si="252"/>
        <v>42675.52756944445</v>
      </c>
      <c r="N3246" s="4" t="b">
        <v>0</v>
      </c>
      <c r="O3246" s="4">
        <v>69</v>
      </c>
      <c r="P3246" s="4" t="b">
        <v>1</v>
      </c>
      <c r="Q3246" s="4" t="s">
        <v>8271</v>
      </c>
      <c r="R3246" s="17">
        <f>E3246/D3246*100</f>
        <v>102.9375</v>
      </c>
      <c r="S3246">
        <f>AVERAGEIF(O:O,O3246,E:E)</f>
        <v>6062.6021428571421</v>
      </c>
      <c r="T3246" t="str">
        <f t="shared" si="253"/>
        <v>theater</v>
      </c>
      <c r="U3246" t="str">
        <f t="shared" si="254"/>
        <v>plays</v>
      </c>
    </row>
    <row r="3247" spans="1:21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tr">
        <f t="shared" si="250"/>
        <v>successful</v>
      </c>
      <c r="G3247" s="4" t="s">
        <v>8219</v>
      </c>
      <c r="H3247" s="4" t="s">
        <v>8224</v>
      </c>
      <c r="I3247" s="4" t="s">
        <v>8246</v>
      </c>
      <c r="J3247" s="4">
        <v>1434074400</v>
      </c>
      <c r="K3247" s="13">
        <f t="shared" si="251"/>
        <v>42166.916666666664</v>
      </c>
      <c r="L3247" s="4">
        <v>1431354258</v>
      </c>
      <c r="M3247" s="13">
        <f t="shared" si="252"/>
        <v>42135.433541666665</v>
      </c>
      <c r="N3247" s="4" t="b">
        <v>0</v>
      </c>
      <c r="O3247" s="4">
        <v>270</v>
      </c>
      <c r="P3247" s="4" t="b">
        <v>1</v>
      </c>
      <c r="Q3247" s="4" t="s">
        <v>8271</v>
      </c>
      <c r="R3247" s="17">
        <f>E3247/D3247*100</f>
        <v>104.3047619047619</v>
      </c>
      <c r="S3247">
        <f>AVERAGEIF(O:O,O3247,E:E)</f>
        <v>21904</v>
      </c>
      <c r="T3247" t="str">
        <f t="shared" si="253"/>
        <v>theater</v>
      </c>
      <c r="U3247" t="str">
        <f t="shared" si="254"/>
        <v>plays</v>
      </c>
    </row>
    <row r="3248" spans="1:21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tr">
        <f t="shared" si="250"/>
        <v>successful</v>
      </c>
      <c r="G3248" s="4" t="s">
        <v>8219</v>
      </c>
      <c r="H3248" s="4" t="s">
        <v>8224</v>
      </c>
      <c r="I3248" s="4" t="s">
        <v>8246</v>
      </c>
      <c r="J3248" s="4">
        <v>1442030340</v>
      </c>
      <c r="K3248" s="13">
        <f t="shared" si="251"/>
        <v>42258.999305555561</v>
      </c>
      <c r="L3248" s="4">
        <v>1439551200</v>
      </c>
      <c r="M3248" s="13">
        <f t="shared" si="252"/>
        <v>42230.305555555555</v>
      </c>
      <c r="N3248" s="4" t="b">
        <v>1</v>
      </c>
      <c r="O3248" s="4">
        <v>193</v>
      </c>
      <c r="P3248" s="4" t="b">
        <v>1</v>
      </c>
      <c r="Q3248" s="4" t="s">
        <v>8271</v>
      </c>
      <c r="R3248" s="17">
        <f>E3248/D3248*100</f>
        <v>111.22000000000001</v>
      </c>
      <c r="S3248">
        <f>AVERAGEIF(O:O,O3248,E:E)</f>
        <v>12751.666666666666</v>
      </c>
      <c r="T3248" t="str">
        <f t="shared" si="253"/>
        <v>theater</v>
      </c>
      <c r="U3248" t="str">
        <f t="shared" si="254"/>
        <v>plays</v>
      </c>
    </row>
    <row r="3249" spans="1:21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tr">
        <f t="shared" si="250"/>
        <v>successful</v>
      </c>
      <c r="G3249" s="4" t="s">
        <v>8219</v>
      </c>
      <c r="H3249" s="4" t="s">
        <v>8225</v>
      </c>
      <c r="I3249" s="4" t="s">
        <v>8247</v>
      </c>
      <c r="J3249" s="4">
        <v>1436696712</v>
      </c>
      <c r="K3249" s="13">
        <f t="shared" si="251"/>
        <v>42197.267500000002</v>
      </c>
      <c r="L3249" s="4">
        <v>1434104712</v>
      </c>
      <c r="M3249" s="13">
        <f t="shared" si="252"/>
        <v>42167.267500000002</v>
      </c>
      <c r="N3249" s="4" t="b">
        <v>1</v>
      </c>
      <c r="O3249" s="4">
        <v>57</v>
      </c>
      <c r="P3249" s="4" t="b">
        <v>1</v>
      </c>
      <c r="Q3249" s="4" t="s">
        <v>8271</v>
      </c>
      <c r="R3249" s="17">
        <f>E3249/D3249*100</f>
        <v>105.86</v>
      </c>
      <c r="S3249">
        <f>AVERAGEIF(O:O,O3249,E:E)</f>
        <v>5781.163043478261</v>
      </c>
      <c r="T3249" t="str">
        <f t="shared" si="253"/>
        <v>theater</v>
      </c>
      <c r="U3249" t="str">
        <f t="shared" si="254"/>
        <v>plays</v>
      </c>
    </row>
    <row r="3250" spans="1:21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tr">
        <f t="shared" si="250"/>
        <v>successful</v>
      </c>
      <c r="G3250" s="4" t="s">
        <v>8219</v>
      </c>
      <c r="H3250" s="4" t="s">
        <v>8224</v>
      </c>
      <c r="I3250" s="4" t="s">
        <v>8246</v>
      </c>
      <c r="J3250" s="4">
        <v>1428178757</v>
      </c>
      <c r="K3250" s="13">
        <f t="shared" si="251"/>
        <v>42098.680057870377</v>
      </c>
      <c r="L3250" s="4">
        <v>1425590357</v>
      </c>
      <c r="M3250" s="13">
        <f t="shared" si="252"/>
        <v>42068.721724537041</v>
      </c>
      <c r="N3250" s="4" t="b">
        <v>1</v>
      </c>
      <c r="O3250" s="4">
        <v>200</v>
      </c>
      <c r="P3250" s="4" t="b">
        <v>1</v>
      </c>
      <c r="Q3250" s="4" t="s">
        <v>8271</v>
      </c>
      <c r="R3250" s="17">
        <f>E3250/D3250*100</f>
        <v>100.79166666666666</v>
      </c>
      <c r="S3250">
        <f>AVERAGEIF(O:O,O3250,E:E)</f>
        <v>13850.7</v>
      </c>
      <c r="T3250" t="str">
        <f t="shared" si="253"/>
        <v>theater</v>
      </c>
      <c r="U3250" t="str">
        <f t="shared" si="254"/>
        <v>plays</v>
      </c>
    </row>
    <row r="3251" spans="1:21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tr">
        <f t="shared" si="250"/>
        <v>successful</v>
      </c>
      <c r="G3251" s="4" t="s">
        <v>8219</v>
      </c>
      <c r="H3251" s="4" t="s">
        <v>8224</v>
      </c>
      <c r="I3251" s="4" t="s">
        <v>8246</v>
      </c>
      <c r="J3251" s="4">
        <v>1434822914</v>
      </c>
      <c r="K3251" s="13">
        <f t="shared" si="251"/>
        <v>42175.580023148148</v>
      </c>
      <c r="L3251" s="4">
        <v>1432230914</v>
      </c>
      <c r="M3251" s="13">
        <f t="shared" si="252"/>
        <v>42145.580023148148</v>
      </c>
      <c r="N3251" s="4" t="b">
        <v>1</v>
      </c>
      <c r="O3251" s="4">
        <v>88</v>
      </c>
      <c r="P3251" s="4" t="b">
        <v>1</v>
      </c>
      <c r="Q3251" s="4" t="s">
        <v>8271</v>
      </c>
      <c r="R3251" s="17">
        <f>E3251/D3251*100</f>
        <v>104.92727272727274</v>
      </c>
      <c r="S3251">
        <f>AVERAGEIF(O:O,O3251,E:E)</f>
        <v>5830.295000000001</v>
      </c>
      <c r="T3251" t="str">
        <f t="shared" si="253"/>
        <v>theater</v>
      </c>
      <c r="U3251" t="str">
        <f t="shared" si="254"/>
        <v>plays</v>
      </c>
    </row>
    <row r="3252" spans="1:21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tr">
        <f t="shared" si="250"/>
        <v>successful</v>
      </c>
      <c r="G3252" s="4" t="s">
        <v>8219</v>
      </c>
      <c r="H3252" s="4" t="s">
        <v>8224</v>
      </c>
      <c r="I3252" s="4" t="s">
        <v>8246</v>
      </c>
      <c r="J3252" s="4">
        <v>1415213324</v>
      </c>
      <c r="K3252" s="13">
        <f t="shared" si="251"/>
        <v>41948.61717592593</v>
      </c>
      <c r="L3252" s="4">
        <v>1412617724</v>
      </c>
      <c r="M3252" s="13">
        <f t="shared" si="252"/>
        <v>41918.575509259259</v>
      </c>
      <c r="N3252" s="4" t="b">
        <v>1</v>
      </c>
      <c r="O3252" s="4">
        <v>213</v>
      </c>
      <c r="P3252" s="4" t="b">
        <v>1</v>
      </c>
      <c r="Q3252" s="4" t="s">
        <v>8271</v>
      </c>
      <c r="R3252" s="17">
        <f>E3252/D3252*100</f>
        <v>101.55199999999999</v>
      </c>
      <c r="S3252">
        <f>AVERAGEIF(O:O,O3252,E:E)</f>
        <v>24446.5</v>
      </c>
      <c r="T3252" t="str">
        <f t="shared" si="253"/>
        <v>theater</v>
      </c>
      <c r="U3252" t="str">
        <f t="shared" si="254"/>
        <v>plays</v>
      </c>
    </row>
    <row r="3253" spans="1:21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tr">
        <f t="shared" si="250"/>
        <v>successful</v>
      </c>
      <c r="G3253" s="4" t="s">
        <v>8219</v>
      </c>
      <c r="H3253" s="4" t="s">
        <v>8224</v>
      </c>
      <c r="I3253" s="4" t="s">
        <v>8246</v>
      </c>
      <c r="J3253" s="4">
        <v>1434907966</v>
      </c>
      <c r="K3253" s="13">
        <f t="shared" si="251"/>
        <v>42176.564421296302</v>
      </c>
      <c r="L3253" s="4">
        <v>1432315966</v>
      </c>
      <c r="M3253" s="13">
        <f t="shared" si="252"/>
        <v>42146.564421296302</v>
      </c>
      <c r="N3253" s="4" t="b">
        <v>1</v>
      </c>
      <c r="O3253" s="4">
        <v>20</v>
      </c>
      <c r="P3253" s="4" t="b">
        <v>1</v>
      </c>
      <c r="Q3253" s="4" t="s">
        <v>8271</v>
      </c>
      <c r="R3253" s="17">
        <f>E3253/D3253*100</f>
        <v>110.73333333333333</v>
      </c>
      <c r="S3253">
        <f>AVERAGEIF(O:O,O3253,E:E)</f>
        <v>1494.1595454545457</v>
      </c>
      <c r="T3253" t="str">
        <f t="shared" si="253"/>
        <v>theater</v>
      </c>
      <c r="U3253" t="str">
        <f t="shared" si="254"/>
        <v>plays</v>
      </c>
    </row>
    <row r="3254" spans="1:21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tr">
        <f t="shared" si="250"/>
        <v>successful</v>
      </c>
      <c r="G3254" s="4" t="s">
        <v>8219</v>
      </c>
      <c r="H3254" s="4" t="s">
        <v>8225</v>
      </c>
      <c r="I3254" s="4" t="s">
        <v>8247</v>
      </c>
      <c r="J3254" s="4">
        <v>1473247240</v>
      </c>
      <c r="K3254" s="13">
        <f t="shared" si="251"/>
        <v>42620.306018518524</v>
      </c>
      <c r="L3254" s="4">
        <v>1470655240</v>
      </c>
      <c r="M3254" s="13">
        <f t="shared" si="252"/>
        <v>42590.306018518524</v>
      </c>
      <c r="N3254" s="4" t="b">
        <v>1</v>
      </c>
      <c r="O3254" s="4">
        <v>50</v>
      </c>
      <c r="P3254" s="4" t="b">
        <v>1</v>
      </c>
      <c r="Q3254" s="4" t="s">
        <v>8271</v>
      </c>
      <c r="R3254" s="17">
        <f>E3254/D3254*100</f>
        <v>127.82222222222221</v>
      </c>
      <c r="S3254">
        <f>AVERAGEIF(O:O,O3254,E:E)</f>
        <v>3773.9390909090912</v>
      </c>
      <c r="T3254" t="str">
        <f t="shared" si="253"/>
        <v>theater</v>
      </c>
      <c r="U3254" t="str">
        <f t="shared" si="254"/>
        <v>plays</v>
      </c>
    </row>
    <row r="3255" spans="1:21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tr">
        <f t="shared" si="250"/>
        <v>successful</v>
      </c>
      <c r="G3255" s="4" t="s">
        <v>8219</v>
      </c>
      <c r="H3255" s="4" t="s">
        <v>8224</v>
      </c>
      <c r="I3255" s="4" t="s">
        <v>8246</v>
      </c>
      <c r="J3255" s="4">
        <v>1473306300</v>
      </c>
      <c r="K3255" s="13">
        <f t="shared" si="251"/>
        <v>42620.989583333336</v>
      </c>
      <c r="L3255" s="4">
        <v>1471701028</v>
      </c>
      <c r="M3255" s="13">
        <f t="shared" si="252"/>
        <v>42602.410046296303</v>
      </c>
      <c r="N3255" s="4" t="b">
        <v>1</v>
      </c>
      <c r="O3255" s="4">
        <v>115</v>
      </c>
      <c r="P3255" s="4" t="b">
        <v>1</v>
      </c>
      <c r="Q3255" s="4" t="s">
        <v>8271</v>
      </c>
      <c r="R3255" s="17">
        <f>E3255/D3255*100</f>
        <v>101.82500000000002</v>
      </c>
      <c r="S3255">
        <f>AVERAGEIF(O:O,O3255,E:E)</f>
        <v>9626.2959999999985</v>
      </c>
      <c r="T3255" t="str">
        <f t="shared" si="253"/>
        <v>theater</v>
      </c>
      <c r="U3255" t="str">
        <f t="shared" si="254"/>
        <v>plays</v>
      </c>
    </row>
    <row r="3256" spans="1:21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tr">
        <f t="shared" si="250"/>
        <v>successful</v>
      </c>
      <c r="G3256" s="4" t="s">
        <v>8219</v>
      </c>
      <c r="H3256" s="4" t="s">
        <v>8225</v>
      </c>
      <c r="I3256" s="4" t="s">
        <v>8247</v>
      </c>
      <c r="J3256" s="4">
        <v>1427331809</v>
      </c>
      <c r="K3256" s="13">
        <f t="shared" si="251"/>
        <v>42088.877418981479</v>
      </c>
      <c r="L3256" s="4">
        <v>1424743409</v>
      </c>
      <c r="M3256" s="13">
        <f t="shared" si="252"/>
        <v>42058.919085648151</v>
      </c>
      <c r="N3256" s="4" t="b">
        <v>1</v>
      </c>
      <c r="O3256" s="4">
        <v>186</v>
      </c>
      <c r="P3256" s="4" t="b">
        <v>1</v>
      </c>
      <c r="Q3256" s="4" t="s">
        <v>8271</v>
      </c>
      <c r="R3256" s="17">
        <f>E3256/D3256*100</f>
        <v>101.25769230769231</v>
      </c>
      <c r="S3256">
        <f>AVERAGEIF(O:O,O3256,E:E)</f>
        <v>17228.833333333332</v>
      </c>
      <c r="T3256" t="str">
        <f t="shared" si="253"/>
        <v>theater</v>
      </c>
      <c r="U3256" t="str">
        <f t="shared" si="254"/>
        <v>plays</v>
      </c>
    </row>
    <row r="3257" spans="1:21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tr">
        <f t="shared" si="250"/>
        <v>successful</v>
      </c>
      <c r="G3257" s="4" t="s">
        <v>8219</v>
      </c>
      <c r="H3257" s="4" t="s">
        <v>8225</v>
      </c>
      <c r="I3257" s="4" t="s">
        <v>8247</v>
      </c>
      <c r="J3257" s="4">
        <v>1412706375</v>
      </c>
      <c r="K3257" s="13">
        <f t="shared" si="251"/>
        <v>41919.6015625</v>
      </c>
      <c r="L3257" s="4">
        <v>1410114375</v>
      </c>
      <c r="M3257" s="13">
        <f t="shared" si="252"/>
        <v>41889.6015625</v>
      </c>
      <c r="N3257" s="4" t="b">
        <v>1</v>
      </c>
      <c r="O3257" s="4">
        <v>18</v>
      </c>
      <c r="P3257" s="4" t="b">
        <v>1</v>
      </c>
      <c r="Q3257" s="4" t="s">
        <v>8271</v>
      </c>
      <c r="R3257" s="17">
        <f>E3257/D3257*100</f>
        <v>175</v>
      </c>
      <c r="S3257">
        <f>AVERAGEIF(O:O,O3257,E:E)</f>
        <v>1443.423</v>
      </c>
      <c r="T3257" t="str">
        <f t="shared" si="253"/>
        <v>theater</v>
      </c>
      <c r="U3257" t="str">
        <f t="shared" si="254"/>
        <v>plays</v>
      </c>
    </row>
    <row r="3258" spans="1:21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tr">
        <f t="shared" si="250"/>
        <v>successful</v>
      </c>
      <c r="G3258" s="4" t="s">
        <v>8219</v>
      </c>
      <c r="H3258" s="4" t="s">
        <v>8224</v>
      </c>
      <c r="I3258" s="4" t="s">
        <v>8246</v>
      </c>
      <c r="J3258" s="4">
        <v>1433995140</v>
      </c>
      <c r="K3258" s="13">
        <f t="shared" si="251"/>
        <v>42165.999305555561</v>
      </c>
      <c r="L3258" s="4">
        <v>1432129577</v>
      </c>
      <c r="M3258" s="13">
        <f t="shared" si="252"/>
        <v>42144.407141203708</v>
      </c>
      <c r="N3258" s="4" t="b">
        <v>1</v>
      </c>
      <c r="O3258" s="4">
        <v>176</v>
      </c>
      <c r="P3258" s="4" t="b">
        <v>1</v>
      </c>
      <c r="Q3258" s="4" t="s">
        <v>8271</v>
      </c>
      <c r="R3258" s="17">
        <f>E3258/D3258*100</f>
        <v>128.06</v>
      </c>
      <c r="S3258">
        <f>AVERAGEIF(O:O,O3258,E:E)</f>
        <v>18110.25</v>
      </c>
      <c r="T3258" t="str">
        <f t="shared" si="253"/>
        <v>theater</v>
      </c>
      <c r="U3258" t="str">
        <f t="shared" si="254"/>
        <v>plays</v>
      </c>
    </row>
    <row r="3259" spans="1:21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tr">
        <f t="shared" si="250"/>
        <v>successful</v>
      </c>
      <c r="G3259" s="4" t="s">
        <v>8219</v>
      </c>
      <c r="H3259" s="4" t="s">
        <v>8225</v>
      </c>
      <c r="I3259" s="4" t="s">
        <v>8247</v>
      </c>
      <c r="J3259" s="4">
        <v>1487769952</v>
      </c>
      <c r="K3259" s="13">
        <f t="shared" si="251"/>
        <v>42788.392962962964</v>
      </c>
      <c r="L3259" s="4">
        <v>1485177952</v>
      </c>
      <c r="M3259" s="13">
        <f t="shared" si="252"/>
        <v>42758.392962962964</v>
      </c>
      <c r="N3259" s="4" t="b">
        <v>0</v>
      </c>
      <c r="O3259" s="4">
        <v>41</v>
      </c>
      <c r="P3259" s="4" t="b">
        <v>1</v>
      </c>
      <c r="Q3259" s="4" t="s">
        <v>8271</v>
      </c>
      <c r="R3259" s="17">
        <f>E3259/D3259*100</f>
        <v>106.29949999999999</v>
      </c>
      <c r="S3259">
        <f>AVERAGEIF(O:O,O3259,E:E)</f>
        <v>2792.8691304347826</v>
      </c>
      <c r="T3259" t="str">
        <f t="shared" si="253"/>
        <v>theater</v>
      </c>
      <c r="U3259" t="str">
        <f t="shared" si="254"/>
        <v>plays</v>
      </c>
    </row>
    <row r="3260" spans="1:21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tr">
        <f t="shared" si="250"/>
        <v>successful</v>
      </c>
      <c r="G3260" s="4" t="s">
        <v>8219</v>
      </c>
      <c r="H3260" s="4" t="s">
        <v>8224</v>
      </c>
      <c r="I3260" s="4" t="s">
        <v>8246</v>
      </c>
      <c r="J3260" s="4">
        <v>1420751861</v>
      </c>
      <c r="K3260" s="13">
        <f t="shared" si="251"/>
        <v>42012.720613425925</v>
      </c>
      <c r="L3260" s="4">
        <v>1418159861</v>
      </c>
      <c r="M3260" s="13">
        <f t="shared" si="252"/>
        <v>41982.720613425925</v>
      </c>
      <c r="N3260" s="4" t="b">
        <v>1</v>
      </c>
      <c r="O3260" s="4">
        <v>75</v>
      </c>
      <c r="P3260" s="4" t="b">
        <v>1</v>
      </c>
      <c r="Q3260" s="4" t="s">
        <v>8271</v>
      </c>
      <c r="R3260" s="17">
        <f>E3260/D3260*100</f>
        <v>105.21428571428571</v>
      </c>
      <c r="S3260">
        <f>AVERAGEIF(O:O,O3260,E:E)</f>
        <v>6039.7753846153846</v>
      </c>
      <c r="T3260" t="str">
        <f t="shared" si="253"/>
        <v>theater</v>
      </c>
      <c r="U3260" t="str">
        <f t="shared" si="254"/>
        <v>plays</v>
      </c>
    </row>
    <row r="3261" spans="1:21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tr">
        <f t="shared" si="250"/>
        <v>successful</v>
      </c>
      <c r="G3261" s="4" t="s">
        <v>8219</v>
      </c>
      <c r="H3261" s="4" t="s">
        <v>8224</v>
      </c>
      <c r="I3261" s="4" t="s">
        <v>8246</v>
      </c>
      <c r="J3261" s="4">
        <v>1475294340</v>
      </c>
      <c r="K3261" s="13">
        <f t="shared" si="251"/>
        <v>42643.999305555561</v>
      </c>
      <c r="L3261" s="4">
        <v>1472753745</v>
      </c>
      <c r="M3261" s="13">
        <f t="shared" si="252"/>
        <v>42614.594270833339</v>
      </c>
      <c r="N3261" s="4" t="b">
        <v>1</v>
      </c>
      <c r="O3261" s="4">
        <v>97</v>
      </c>
      <c r="P3261" s="4" t="b">
        <v>1</v>
      </c>
      <c r="Q3261" s="4" t="s">
        <v>8271</v>
      </c>
      <c r="R3261" s="17">
        <f>E3261/D3261*100</f>
        <v>106.16782608695652</v>
      </c>
      <c r="S3261">
        <f>AVERAGEIF(O:O,O3261,E:E)</f>
        <v>9855.2185714285715</v>
      </c>
      <c r="T3261" t="str">
        <f t="shared" si="253"/>
        <v>theater</v>
      </c>
      <c r="U3261" t="str">
        <f t="shared" si="254"/>
        <v>plays</v>
      </c>
    </row>
    <row r="3262" spans="1:21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tr">
        <f t="shared" si="250"/>
        <v>successful</v>
      </c>
      <c r="G3262" s="4" t="s">
        <v>8219</v>
      </c>
      <c r="H3262" s="4" t="s">
        <v>8224</v>
      </c>
      <c r="I3262" s="4" t="s">
        <v>8246</v>
      </c>
      <c r="J3262" s="4">
        <v>1448903318</v>
      </c>
      <c r="K3262" s="13">
        <f t="shared" si="251"/>
        <v>42338.547662037039</v>
      </c>
      <c r="L3262" s="4">
        <v>1445875718</v>
      </c>
      <c r="M3262" s="13">
        <f t="shared" si="252"/>
        <v>42303.505995370368</v>
      </c>
      <c r="N3262" s="4" t="b">
        <v>1</v>
      </c>
      <c r="O3262" s="4">
        <v>73</v>
      </c>
      <c r="P3262" s="4" t="b">
        <v>1</v>
      </c>
      <c r="Q3262" s="4" t="s">
        <v>8271</v>
      </c>
      <c r="R3262" s="17">
        <f>E3262/D3262*100</f>
        <v>109.24000000000001</v>
      </c>
      <c r="S3262">
        <f>AVERAGEIF(O:O,O3262,E:E)</f>
        <v>11824.792307692307</v>
      </c>
      <c r="T3262" t="str">
        <f t="shared" si="253"/>
        <v>theater</v>
      </c>
      <c r="U3262" t="str">
        <f t="shared" si="254"/>
        <v>plays</v>
      </c>
    </row>
    <row r="3263" spans="1:21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tr">
        <f t="shared" si="250"/>
        <v>successful</v>
      </c>
      <c r="G3263" s="4" t="s">
        <v>8219</v>
      </c>
      <c r="H3263" s="4" t="s">
        <v>8224</v>
      </c>
      <c r="I3263" s="4" t="s">
        <v>8246</v>
      </c>
      <c r="J3263" s="4">
        <v>1437067476</v>
      </c>
      <c r="K3263" s="13">
        <f t="shared" si="251"/>
        <v>42201.558750000004</v>
      </c>
      <c r="L3263" s="4">
        <v>1434475476</v>
      </c>
      <c r="M3263" s="13">
        <f t="shared" si="252"/>
        <v>42171.558750000004</v>
      </c>
      <c r="N3263" s="4" t="b">
        <v>1</v>
      </c>
      <c r="O3263" s="4">
        <v>49</v>
      </c>
      <c r="P3263" s="4" t="b">
        <v>1</v>
      </c>
      <c r="Q3263" s="4" t="s">
        <v>8271</v>
      </c>
      <c r="R3263" s="17">
        <f>E3263/D3263*100</f>
        <v>100.45454545454547</v>
      </c>
      <c r="S3263">
        <f>AVERAGEIF(O:O,O3263,E:E)</f>
        <v>2909.8</v>
      </c>
      <c r="T3263" t="str">
        <f t="shared" si="253"/>
        <v>theater</v>
      </c>
      <c r="U3263" t="str">
        <f t="shared" si="254"/>
        <v>plays</v>
      </c>
    </row>
    <row r="3264" spans="1:21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tr">
        <f t="shared" si="250"/>
        <v>successful</v>
      </c>
      <c r="G3264" s="4" t="s">
        <v>8219</v>
      </c>
      <c r="H3264" s="4" t="s">
        <v>8224</v>
      </c>
      <c r="I3264" s="4" t="s">
        <v>8246</v>
      </c>
      <c r="J3264" s="4">
        <v>1419220800</v>
      </c>
      <c r="K3264" s="13">
        <f t="shared" si="251"/>
        <v>41995.000000000007</v>
      </c>
      <c r="L3264" s="4">
        <v>1416555262</v>
      </c>
      <c r="M3264" s="13">
        <f t="shared" si="252"/>
        <v>41964.148865740739</v>
      </c>
      <c r="N3264" s="4" t="b">
        <v>1</v>
      </c>
      <c r="O3264" s="4">
        <v>134</v>
      </c>
      <c r="P3264" s="4" t="b">
        <v>1</v>
      </c>
      <c r="Q3264" s="4" t="s">
        <v>8271</v>
      </c>
      <c r="R3264" s="17">
        <f>E3264/D3264*100</f>
        <v>103.04098360655738</v>
      </c>
      <c r="S3264">
        <f>AVERAGEIF(O:O,O3264,E:E)</f>
        <v>19003.183333333334</v>
      </c>
      <c r="T3264" t="str">
        <f t="shared" si="253"/>
        <v>theater</v>
      </c>
      <c r="U3264" t="str">
        <f t="shared" si="254"/>
        <v>plays</v>
      </c>
    </row>
    <row r="3265" spans="1:21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tr">
        <f t="shared" si="250"/>
        <v>successful</v>
      </c>
      <c r="G3265" s="4" t="s">
        <v>8219</v>
      </c>
      <c r="H3265" s="4" t="s">
        <v>8224</v>
      </c>
      <c r="I3265" s="4" t="s">
        <v>8246</v>
      </c>
      <c r="J3265" s="4">
        <v>1446238800</v>
      </c>
      <c r="K3265" s="13">
        <f t="shared" si="251"/>
        <v>42307.708333333336</v>
      </c>
      <c r="L3265" s="4">
        <v>1444220588</v>
      </c>
      <c r="M3265" s="13">
        <f t="shared" si="252"/>
        <v>42284.349398148152</v>
      </c>
      <c r="N3265" s="4" t="b">
        <v>1</v>
      </c>
      <c r="O3265" s="4">
        <v>68</v>
      </c>
      <c r="P3265" s="4" t="b">
        <v>1</v>
      </c>
      <c r="Q3265" s="4" t="s">
        <v>8271</v>
      </c>
      <c r="R3265" s="17">
        <f>E3265/D3265*100</f>
        <v>112.1664</v>
      </c>
      <c r="S3265">
        <f>AVERAGEIF(O:O,O3265,E:E)</f>
        <v>4475.4349999999995</v>
      </c>
      <c r="T3265" t="str">
        <f t="shared" si="253"/>
        <v>theater</v>
      </c>
      <c r="U3265" t="str">
        <f t="shared" si="254"/>
        <v>plays</v>
      </c>
    </row>
    <row r="3266" spans="1:21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tr">
        <f t="shared" si="250"/>
        <v>successful</v>
      </c>
      <c r="G3266" s="4" t="s">
        <v>8219</v>
      </c>
      <c r="H3266" s="4" t="s">
        <v>8224</v>
      </c>
      <c r="I3266" s="4" t="s">
        <v>8246</v>
      </c>
      <c r="J3266" s="4">
        <v>1422482400</v>
      </c>
      <c r="K3266" s="13">
        <f t="shared" si="251"/>
        <v>42032.750000000007</v>
      </c>
      <c r="L3266" s="4">
        <v>1421089938</v>
      </c>
      <c r="M3266" s="13">
        <f t="shared" si="252"/>
        <v>42016.63354166667</v>
      </c>
      <c r="N3266" s="4" t="b">
        <v>1</v>
      </c>
      <c r="O3266" s="4">
        <v>49</v>
      </c>
      <c r="P3266" s="4" t="b">
        <v>1</v>
      </c>
      <c r="Q3266" s="4" t="s">
        <v>8271</v>
      </c>
      <c r="R3266" s="17">
        <f>E3266/D3266*100</f>
        <v>103</v>
      </c>
      <c r="S3266">
        <f>AVERAGEIF(O:O,O3266,E:E)</f>
        <v>2909.8</v>
      </c>
      <c r="T3266" t="str">
        <f t="shared" si="253"/>
        <v>theater</v>
      </c>
      <c r="U3266" t="str">
        <f t="shared" si="254"/>
        <v>plays</v>
      </c>
    </row>
    <row r="3267" spans="1:21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tr">
        <f t="shared" ref="F3267:F3330" si="255">IF(E3267&gt;=D3267,"successful")</f>
        <v>successful</v>
      </c>
      <c r="G3267" s="4" t="s">
        <v>8219</v>
      </c>
      <c r="H3267" s="4" t="s">
        <v>8241</v>
      </c>
      <c r="I3267" s="4" t="s">
        <v>8249</v>
      </c>
      <c r="J3267" s="4">
        <v>1449162000</v>
      </c>
      <c r="K3267" s="13">
        <f t="shared" ref="K3267:K3330" si="256">(J3267/60)/60/24+DATE(1970,1,1)+(-4/24)</f>
        <v>42341.541666666664</v>
      </c>
      <c r="L3267" s="4">
        <v>1446570315</v>
      </c>
      <c r="M3267" s="13">
        <f t="shared" ref="M3267:M3330" si="257">(L3267/60)/60/24+DATE(1970,1,1)+(-4/24)</f>
        <v>42311.545312499999</v>
      </c>
      <c r="N3267" s="4" t="b">
        <v>1</v>
      </c>
      <c r="O3267" s="4">
        <v>63</v>
      </c>
      <c r="P3267" s="4" t="b">
        <v>1</v>
      </c>
      <c r="Q3267" s="4" t="s">
        <v>8271</v>
      </c>
      <c r="R3267" s="17">
        <f>E3267/D3267*100</f>
        <v>164</v>
      </c>
      <c r="S3267">
        <f>AVERAGEIF(O:O,O3267,E:E)</f>
        <v>4218.583333333333</v>
      </c>
      <c r="T3267" t="str">
        <f t="shared" ref="T3267:T3330" si="258">LEFT(Q3267,FIND("/",Q3267)-1)</f>
        <v>theater</v>
      </c>
      <c r="U3267" t="str">
        <f t="shared" ref="U3267:U3330" si="259">RIGHT(Q3267,LEN(Q3267)-FIND("/",Q3267))</f>
        <v>plays</v>
      </c>
    </row>
    <row r="3268" spans="1:21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tr">
        <f t="shared" si="255"/>
        <v>successful</v>
      </c>
      <c r="G3268" s="4" t="s">
        <v>8219</v>
      </c>
      <c r="H3268" s="4" t="s">
        <v>8224</v>
      </c>
      <c r="I3268" s="4" t="s">
        <v>8246</v>
      </c>
      <c r="J3268" s="4">
        <v>1434142800</v>
      </c>
      <c r="K3268" s="13">
        <f t="shared" si="256"/>
        <v>42167.708333333336</v>
      </c>
      <c r="L3268" s="4">
        <v>1431435122</v>
      </c>
      <c r="M3268" s="13">
        <f t="shared" si="257"/>
        <v>42136.369467592602</v>
      </c>
      <c r="N3268" s="4" t="b">
        <v>1</v>
      </c>
      <c r="O3268" s="4">
        <v>163</v>
      </c>
      <c r="P3268" s="4" t="b">
        <v>1</v>
      </c>
      <c r="Q3268" s="4" t="s">
        <v>8271</v>
      </c>
      <c r="R3268" s="17">
        <f>E3268/D3268*100</f>
        <v>131.28333333333333</v>
      </c>
      <c r="S3268">
        <f>AVERAGEIF(O:O,O3268,E:E)</f>
        <v>16089</v>
      </c>
      <c r="T3268" t="str">
        <f t="shared" si="258"/>
        <v>theater</v>
      </c>
      <c r="U3268" t="str">
        <f t="shared" si="259"/>
        <v>plays</v>
      </c>
    </row>
    <row r="3269" spans="1:21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tr">
        <f t="shared" si="255"/>
        <v>successful</v>
      </c>
      <c r="G3269" s="4" t="s">
        <v>8219</v>
      </c>
      <c r="H3269" s="4" t="s">
        <v>8224</v>
      </c>
      <c r="I3269" s="4" t="s">
        <v>8246</v>
      </c>
      <c r="J3269" s="4">
        <v>1437156660</v>
      </c>
      <c r="K3269" s="13">
        <f t="shared" si="256"/>
        <v>42202.59097222222</v>
      </c>
      <c r="L3269" s="4">
        <v>1434564660</v>
      </c>
      <c r="M3269" s="13">
        <f t="shared" si="257"/>
        <v>42172.59097222222</v>
      </c>
      <c r="N3269" s="4" t="b">
        <v>1</v>
      </c>
      <c r="O3269" s="4">
        <v>288</v>
      </c>
      <c r="P3269" s="4" t="b">
        <v>1</v>
      </c>
      <c r="Q3269" s="4" t="s">
        <v>8271</v>
      </c>
      <c r="R3269" s="17">
        <f>E3269/D3269*100</f>
        <v>102.1</v>
      </c>
      <c r="S3269">
        <f>AVERAGEIF(O:O,O3269,E:E)</f>
        <v>23418.5</v>
      </c>
      <c r="T3269" t="str">
        <f t="shared" si="258"/>
        <v>theater</v>
      </c>
      <c r="U3269" t="str">
        <f t="shared" si="259"/>
        <v>plays</v>
      </c>
    </row>
    <row r="3270" spans="1:21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tr">
        <f t="shared" si="255"/>
        <v>successful</v>
      </c>
      <c r="G3270" s="4" t="s">
        <v>8219</v>
      </c>
      <c r="H3270" s="4" t="s">
        <v>8224</v>
      </c>
      <c r="I3270" s="4" t="s">
        <v>8246</v>
      </c>
      <c r="J3270" s="4">
        <v>1472074928</v>
      </c>
      <c r="K3270" s="13">
        <f t="shared" si="256"/>
        <v>42606.737592592595</v>
      </c>
      <c r="L3270" s="4">
        <v>1470692528</v>
      </c>
      <c r="M3270" s="13">
        <f t="shared" si="257"/>
        <v>42590.737592592595</v>
      </c>
      <c r="N3270" s="4" t="b">
        <v>1</v>
      </c>
      <c r="O3270" s="4">
        <v>42</v>
      </c>
      <c r="P3270" s="4" t="b">
        <v>1</v>
      </c>
      <c r="Q3270" s="4" t="s">
        <v>8271</v>
      </c>
      <c r="R3270" s="17">
        <f>E3270/D3270*100</f>
        <v>128</v>
      </c>
      <c r="S3270">
        <f>AVERAGEIF(O:O,O3270,E:E)</f>
        <v>2399.1906250000002</v>
      </c>
      <c r="T3270" t="str">
        <f t="shared" si="258"/>
        <v>theater</v>
      </c>
      <c r="U3270" t="str">
        <f t="shared" si="259"/>
        <v>plays</v>
      </c>
    </row>
    <row r="3271" spans="1:21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tr">
        <f t="shared" si="255"/>
        <v>successful</v>
      </c>
      <c r="G3271" s="4" t="s">
        <v>8219</v>
      </c>
      <c r="H3271" s="4" t="s">
        <v>8225</v>
      </c>
      <c r="I3271" s="4" t="s">
        <v>8247</v>
      </c>
      <c r="J3271" s="4">
        <v>1434452400</v>
      </c>
      <c r="K3271" s="13">
        <f t="shared" si="256"/>
        <v>42171.291666666664</v>
      </c>
      <c r="L3271" s="4">
        <v>1431509397</v>
      </c>
      <c r="M3271" s="13">
        <f t="shared" si="257"/>
        <v>42137.229131944441</v>
      </c>
      <c r="N3271" s="4" t="b">
        <v>1</v>
      </c>
      <c r="O3271" s="4">
        <v>70</v>
      </c>
      <c r="P3271" s="4" t="b">
        <v>1</v>
      </c>
      <c r="Q3271" s="4" t="s">
        <v>8271</v>
      </c>
      <c r="R3271" s="17">
        <f>E3271/D3271*100</f>
        <v>101.49999999999999</v>
      </c>
      <c r="S3271">
        <f>AVERAGEIF(O:O,O3271,E:E)</f>
        <v>15630.539500000003</v>
      </c>
      <c r="T3271" t="str">
        <f t="shared" si="258"/>
        <v>theater</v>
      </c>
      <c r="U3271" t="str">
        <f t="shared" si="259"/>
        <v>plays</v>
      </c>
    </row>
    <row r="3272" spans="1:21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tr">
        <f t="shared" si="255"/>
        <v>successful</v>
      </c>
      <c r="G3272" s="4" t="s">
        <v>8219</v>
      </c>
      <c r="H3272" s="4" t="s">
        <v>8225</v>
      </c>
      <c r="I3272" s="4" t="s">
        <v>8247</v>
      </c>
      <c r="J3272" s="4">
        <v>1436705265</v>
      </c>
      <c r="K3272" s="13">
        <f t="shared" si="256"/>
        <v>42197.366493055561</v>
      </c>
      <c r="L3272" s="4">
        <v>1434113265</v>
      </c>
      <c r="M3272" s="13">
        <f t="shared" si="257"/>
        <v>42167.366493055561</v>
      </c>
      <c r="N3272" s="4" t="b">
        <v>1</v>
      </c>
      <c r="O3272" s="4">
        <v>30</v>
      </c>
      <c r="P3272" s="4" t="b">
        <v>1</v>
      </c>
      <c r="Q3272" s="4" t="s">
        <v>8271</v>
      </c>
      <c r="R3272" s="17">
        <f>E3272/D3272*100</f>
        <v>101.66666666666666</v>
      </c>
      <c r="S3272">
        <f>AVERAGEIF(O:O,O3272,E:E)</f>
        <v>2533.3331250000001</v>
      </c>
      <c r="T3272" t="str">
        <f t="shared" si="258"/>
        <v>theater</v>
      </c>
      <c r="U3272" t="str">
        <f t="shared" si="259"/>
        <v>plays</v>
      </c>
    </row>
    <row r="3273" spans="1:21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tr">
        <f t="shared" si="255"/>
        <v>successful</v>
      </c>
      <c r="G3273" s="4" t="s">
        <v>8219</v>
      </c>
      <c r="H3273" s="4" t="s">
        <v>8225</v>
      </c>
      <c r="I3273" s="4" t="s">
        <v>8247</v>
      </c>
      <c r="J3273" s="4">
        <v>1414927775</v>
      </c>
      <c r="K3273" s="13">
        <f t="shared" si="256"/>
        <v>41945.312210648153</v>
      </c>
      <c r="L3273" s="4">
        <v>1412332175</v>
      </c>
      <c r="M3273" s="13">
        <f t="shared" si="257"/>
        <v>41915.270543981482</v>
      </c>
      <c r="N3273" s="4" t="b">
        <v>1</v>
      </c>
      <c r="O3273" s="4">
        <v>51</v>
      </c>
      <c r="P3273" s="4" t="b">
        <v>1</v>
      </c>
      <c r="Q3273" s="4" t="s">
        <v>8271</v>
      </c>
      <c r="R3273" s="17">
        <f>E3273/D3273*100</f>
        <v>130</v>
      </c>
      <c r="S3273">
        <f>AVERAGEIF(O:O,O3273,E:E)</f>
        <v>3143.8429999999998</v>
      </c>
      <c r="T3273" t="str">
        <f t="shared" si="258"/>
        <v>theater</v>
      </c>
      <c r="U3273" t="str">
        <f t="shared" si="259"/>
        <v>plays</v>
      </c>
    </row>
    <row r="3274" spans="1:21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tr">
        <f t="shared" si="255"/>
        <v>successful</v>
      </c>
      <c r="G3274" s="4" t="s">
        <v>8219</v>
      </c>
      <c r="H3274" s="4" t="s">
        <v>8224</v>
      </c>
      <c r="I3274" s="4" t="s">
        <v>8246</v>
      </c>
      <c r="J3274" s="4">
        <v>1446814809</v>
      </c>
      <c r="K3274" s="13">
        <f t="shared" si="256"/>
        <v>42314.375104166669</v>
      </c>
      <c r="L3274" s="4">
        <v>1444219209</v>
      </c>
      <c r="M3274" s="13">
        <f t="shared" si="257"/>
        <v>42284.333437500005</v>
      </c>
      <c r="N3274" s="4" t="b">
        <v>1</v>
      </c>
      <c r="O3274" s="4">
        <v>145</v>
      </c>
      <c r="P3274" s="4" t="b">
        <v>1</v>
      </c>
      <c r="Q3274" s="4" t="s">
        <v>8271</v>
      </c>
      <c r="R3274" s="17">
        <f>E3274/D3274*100</f>
        <v>154.43</v>
      </c>
      <c r="S3274">
        <f>AVERAGEIF(O:O,O3274,E:E)</f>
        <v>9579.126666666667</v>
      </c>
      <c r="T3274" t="str">
        <f t="shared" si="258"/>
        <v>theater</v>
      </c>
      <c r="U3274" t="str">
        <f t="shared" si="259"/>
        <v>plays</v>
      </c>
    </row>
    <row r="3275" spans="1:21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tr">
        <f t="shared" si="255"/>
        <v>successful</v>
      </c>
      <c r="G3275" s="4" t="s">
        <v>8219</v>
      </c>
      <c r="H3275" s="4" t="s">
        <v>8224</v>
      </c>
      <c r="I3275" s="4" t="s">
        <v>8246</v>
      </c>
      <c r="J3275" s="4">
        <v>1473879600</v>
      </c>
      <c r="K3275" s="13">
        <f t="shared" si="256"/>
        <v>42627.625000000007</v>
      </c>
      <c r="L3275" s="4">
        <v>1472498042</v>
      </c>
      <c r="M3275" s="13">
        <f t="shared" si="257"/>
        <v>42611.634745370371</v>
      </c>
      <c r="N3275" s="4" t="b">
        <v>1</v>
      </c>
      <c r="O3275" s="4">
        <v>21</v>
      </c>
      <c r="P3275" s="4" t="b">
        <v>1</v>
      </c>
      <c r="Q3275" s="4" t="s">
        <v>8271</v>
      </c>
      <c r="R3275" s="17">
        <f>E3275/D3275*100</f>
        <v>107.4</v>
      </c>
      <c r="S3275">
        <f>AVERAGEIF(O:O,O3275,E:E)</f>
        <v>1658.1821621621621</v>
      </c>
      <c r="T3275" t="str">
        <f t="shared" si="258"/>
        <v>theater</v>
      </c>
      <c r="U3275" t="str">
        <f t="shared" si="259"/>
        <v>plays</v>
      </c>
    </row>
    <row r="3276" spans="1:21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tr">
        <f t="shared" si="255"/>
        <v>successful</v>
      </c>
      <c r="G3276" s="4" t="s">
        <v>8219</v>
      </c>
      <c r="H3276" s="4" t="s">
        <v>8224</v>
      </c>
      <c r="I3276" s="4" t="s">
        <v>8246</v>
      </c>
      <c r="J3276" s="4">
        <v>1458075600</v>
      </c>
      <c r="K3276" s="13">
        <f t="shared" si="256"/>
        <v>42444.708333333336</v>
      </c>
      <c r="L3276" s="4">
        <v>1454259272</v>
      </c>
      <c r="M3276" s="13">
        <f t="shared" si="257"/>
        <v>42400.537870370368</v>
      </c>
      <c r="N3276" s="4" t="b">
        <v>1</v>
      </c>
      <c r="O3276" s="4">
        <v>286</v>
      </c>
      <c r="P3276" s="4" t="b">
        <v>1</v>
      </c>
      <c r="Q3276" s="4" t="s">
        <v>8271</v>
      </c>
      <c r="R3276" s="17">
        <f>E3276/D3276*100</f>
        <v>101.32258064516128</v>
      </c>
      <c r="S3276">
        <f>AVERAGEIF(O:O,O3276,E:E)</f>
        <v>16764.683333333334</v>
      </c>
      <c r="T3276" t="str">
        <f t="shared" si="258"/>
        <v>theater</v>
      </c>
      <c r="U3276" t="str">
        <f t="shared" si="259"/>
        <v>plays</v>
      </c>
    </row>
    <row r="3277" spans="1:21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tr">
        <f t="shared" si="255"/>
        <v>successful</v>
      </c>
      <c r="G3277" s="4" t="s">
        <v>8219</v>
      </c>
      <c r="H3277" s="4" t="s">
        <v>8224</v>
      </c>
      <c r="I3277" s="4" t="s">
        <v>8246</v>
      </c>
      <c r="J3277" s="4">
        <v>1423456200</v>
      </c>
      <c r="K3277" s="13">
        <f t="shared" si="256"/>
        <v>42044.020833333336</v>
      </c>
      <c r="L3277" s="4">
        <v>1421183271</v>
      </c>
      <c r="M3277" s="13">
        <f t="shared" si="257"/>
        <v>42017.713784722226</v>
      </c>
      <c r="N3277" s="4" t="b">
        <v>1</v>
      </c>
      <c r="O3277" s="4">
        <v>12</v>
      </c>
      <c r="P3277" s="4" t="b">
        <v>1</v>
      </c>
      <c r="Q3277" s="4" t="s">
        <v>8271</v>
      </c>
      <c r="R3277" s="17">
        <f>E3277/D3277*100</f>
        <v>100.27777777777777</v>
      </c>
      <c r="S3277">
        <f>AVERAGEIF(O:O,O3277,E:E)</f>
        <v>1176.7069565217391</v>
      </c>
      <c r="T3277" t="str">
        <f t="shared" si="258"/>
        <v>theater</v>
      </c>
      <c r="U3277" t="str">
        <f t="shared" si="259"/>
        <v>plays</v>
      </c>
    </row>
    <row r="3278" spans="1:21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tr">
        <f t="shared" si="255"/>
        <v>successful</v>
      </c>
      <c r="G3278" s="4" t="s">
        <v>8219</v>
      </c>
      <c r="H3278" s="4" t="s">
        <v>8229</v>
      </c>
      <c r="I3278" s="4" t="s">
        <v>8251</v>
      </c>
      <c r="J3278" s="4">
        <v>1459483140</v>
      </c>
      <c r="K3278" s="13">
        <f t="shared" si="256"/>
        <v>42460.999305555561</v>
      </c>
      <c r="L3278" s="4">
        <v>1456526879</v>
      </c>
      <c r="M3278" s="13">
        <f t="shared" si="257"/>
        <v>42426.783321759263</v>
      </c>
      <c r="N3278" s="4" t="b">
        <v>1</v>
      </c>
      <c r="O3278" s="4">
        <v>100</v>
      </c>
      <c r="P3278" s="4" t="b">
        <v>1</v>
      </c>
      <c r="Q3278" s="4" t="s">
        <v>8271</v>
      </c>
      <c r="R3278" s="17">
        <f>E3278/D3278*100</f>
        <v>116.84444444444443</v>
      </c>
      <c r="S3278">
        <f>AVERAGEIF(O:O,O3278,E:E)</f>
        <v>24819.85</v>
      </c>
      <c r="T3278" t="str">
        <f t="shared" si="258"/>
        <v>theater</v>
      </c>
      <c r="U3278" t="str">
        <f t="shared" si="259"/>
        <v>plays</v>
      </c>
    </row>
    <row r="3279" spans="1:21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tr">
        <f t="shared" si="255"/>
        <v>successful</v>
      </c>
      <c r="G3279" s="4" t="s">
        <v>8219</v>
      </c>
      <c r="H3279" s="4" t="s">
        <v>8225</v>
      </c>
      <c r="I3279" s="4" t="s">
        <v>8247</v>
      </c>
      <c r="J3279" s="4">
        <v>1416331406</v>
      </c>
      <c r="K3279" s="13">
        <f t="shared" si="256"/>
        <v>41961.557939814818</v>
      </c>
      <c r="L3279" s="4">
        <v>1413735806</v>
      </c>
      <c r="M3279" s="13">
        <f t="shared" si="257"/>
        <v>41931.516273148154</v>
      </c>
      <c r="N3279" s="4" t="b">
        <v>1</v>
      </c>
      <c r="O3279" s="4">
        <v>100</v>
      </c>
      <c r="P3279" s="4" t="b">
        <v>1</v>
      </c>
      <c r="Q3279" s="4" t="s">
        <v>8271</v>
      </c>
      <c r="R3279" s="17">
        <f>E3279/D3279*100</f>
        <v>108.60000000000001</v>
      </c>
      <c r="S3279">
        <f>AVERAGEIF(O:O,O3279,E:E)</f>
        <v>24819.85</v>
      </c>
      <c r="T3279" t="str">
        <f t="shared" si="258"/>
        <v>theater</v>
      </c>
      <c r="U3279" t="str">
        <f t="shared" si="259"/>
        <v>plays</v>
      </c>
    </row>
    <row r="3280" spans="1:21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tr">
        <f t="shared" si="255"/>
        <v>successful</v>
      </c>
      <c r="G3280" s="4" t="s">
        <v>8219</v>
      </c>
      <c r="H3280" s="4" t="s">
        <v>8225</v>
      </c>
      <c r="I3280" s="4" t="s">
        <v>8247</v>
      </c>
      <c r="J3280" s="4">
        <v>1433017303</v>
      </c>
      <c r="K3280" s="13">
        <f t="shared" si="256"/>
        <v>42154.681747685187</v>
      </c>
      <c r="L3280" s="4">
        <v>1430425303</v>
      </c>
      <c r="M3280" s="13">
        <f t="shared" si="257"/>
        <v>42124.681747685187</v>
      </c>
      <c r="N3280" s="4" t="b">
        <v>1</v>
      </c>
      <c r="O3280" s="4">
        <v>34</v>
      </c>
      <c r="P3280" s="4" t="b">
        <v>1</v>
      </c>
      <c r="Q3280" s="4" t="s">
        <v>8271</v>
      </c>
      <c r="R3280" s="17">
        <f>E3280/D3280*100</f>
        <v>103.4</v>
      </c>
      <c r="S3280">
        <f>AVERAGEIF(O:O,O3280,E:E)</f>
        <v>3216.0669696969699</v>
      </c>
      <c r="T3280" t="str">
        <f t="shared" si="258"/>
        <v>theater</v>
      </c>
      <c r="U3280" t="str">
        <f t="shared" si="259"/>
        <v>plays</v>
      </c>
    </row>
    <row r="3281" spans="1:21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tr">
        <f t="shared" si="255"/>
        <v>successful</v>
      </c>
      <c r="G3281" s="4" t="s">
        <v>8219</v>
      </c>
      <c r="H3281" s="4" t="s">
        <v>8224</v>
      </c>
      <c r="I3281" s="4" t="s">
        <v>8246</v>
      </c>
      <c r="J3281" s="4">
        <v>1459474059</v>
      </c>
      <c r="K3281" s="13">
        <f t="shared" si="256"/>
        <v>42460.894201388895</v>
      </c>
      <c r="L3281" s="4">
        <v>1456885659</v>
      </c>
      <c r="M3281" s="13">
        <f t="shared" si="257"/>
        <v>42430.935868055552</v>
      </c>
      <c r="N3281" s="4" t="b">
        <v>0</v>
      </c>
      <c r="O3281" s="4">
        <v>63</v>
      </c>
      <c r="P3281" s="4" t="b">
        <v>1</v>
      </c>
      <c r="Q3281" s="4" t="s">
        <v>8271</v>
      </c>
      <c r="R3281" s="17">
        <f>E3281/D3281*100</f>
        <v>114.27586206896552</v>
      </c>
      <c r="S3281">
        <f>AVERAGEIF(O:O,O3281,E:E)</f>
        <v>4218.583333333333</v>
      </c>
      <c r="T3281" t="str">
        <f t="shared" si="258"/>
        <v>theater</v>
      </c>
      <c r="U3281" t="str">
        <f t="shared" si="259"/>
        <v>plays</v>
      </c>
    </row>
    <row r="3282" spans="1:21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tr">
        <f t="shared" si="255"/>
        <v>successful</v>
      </c>
      <c r="G3282" s="4" t="s">
        <v>8219</v>
      </c>
      <c r="H3282" s="4" t="s">
        <v>8224</v>
      </c>
      <c r="I3282" s="4" t="s">
        <v>8246</v>
      </c>
      <c r="J3282" s="4">
        <v>1433134800</v>
      </c>
      <c r="K3282" s="13">
        <f t="shared" si="256"/>
        <v>42156.041666666664</v>
      </c>
      <c r="L3282" s="4">
        <v>1430158198</v>
      </c>
      <c r="M3282" s="13">
        <f t="shared" si="257"/>
        <v>42121.590254629635</v>
      </c>
      <c r="N3282" s="4" t="b">
        <v>0</v>
      </c>
      <c r="O3282" s="4">
        <v>30</v>
      </c>
      <c r="P3282" s="4" t="b">
        <v>1</v>
      </c>
      <c r="Q3282" s="4" t="s">
        <v>8271</v>
      </c>
      <c r="R3282" s="17">
        <f>E3282/D3282*100</f>
        <v>103</v>
      </c>
      <c r="S3282">
        <f>AVERAGEIF(O:O,O3282,E:E)</f>
        <v>2533.3331250000001</v>
      </c>
      <c r="T3282" t="str">
        <f t="shared" si="258"/>
        <v>theater</v>
      </c>
      <c r="U3282" t="str">
        <f t="shared" si="259"/>
        <v>plays</v>
      </c>
    </row>
    <row r="3283" spans="1:21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tr">
        <f t="shared" si="255"/>
        <v>successful</v>
      </c>
      <c r="G3283" s="4" t="s">
        <v>8219</v>
      </c>
      <c r="H3283" s="4" t="s">
        <v>8224</v>
      </c>
      <c r="I3283" s="4" t="s">
        <v>8246</v>
      </c>
      <c r="J3283" s="4">
        <v>1441153705</v>
      </c>
      <c r="K3283" s="13">
        <f t="shared" si="256"/>
        <v>42248.853067129632</v>
      </c>
      <c r="L3283" s="4">
        <v>1438561705</v>
      </c>
      <c r="M3283" s="13">
        <f t="shared" si="257"/>
        <v>42218.853067129632</v>
      </c>
      <c r="N3283" s="4" t="b">
        <v>0</v>
      </c>
      <c r="O3283" s="4">
        <v>47</v>
      </c>
      <c r="P3283" s="4" t="b">
        <v>1</v>
      </c>
      <c r="Q3283" s="4" t="s">
        <v>8271</v>
      </c>
      <c r="R3283" s="17">
        <f>E3283/D3283*100</f>
        <v>121.6</v>
      </c>
      <c r="S3283">
        <f>AVERAGEIF(O:O,O3283,E:E)</f>
        <v>4347.336956521739</v>
      </c>
      <c r="T3283" t="str">
        <f t="shared" si="258"/>
        <v>theater</v>
      </c>
      <c r="U3283" t="str">
        <f t="shared" si="259"/>
        <v>plays</v>
      </c>
    </row>
    <row r="3284" spans="1:21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tr">
        <f t="shared" si="255"/>
        <v>successful</v>
      </c>
      <c r="G3284" s="4" t="s">
        <v>8219</v>
      </c>
      <c r="H3284" s="4" t="s">
        <v>8224</v>
      </c>
      <c r="I3284" s="4" t="s">
        <v>8246</v>
      </c>
      <c r="J3284" s="4">
        <v>1461904788</v>
      </c>
      <c r="K3284" s="13">
        <f t="shared" si="256"/>
        <v>42489.027638888896</v>
      </c>
      <c r="L3284" s="4">
        <v>1458103188</v>
      </c>
      <c r="M3284" s="13">
        <f t="shared" si="257"/>
        <v>42445.027638888896</v>
      </c>
      <c r="N3284" s="4" t="b">
        <v>0</v>
      </c>
      <c r="O3284" s="4">
        <v>237</v>
      </c>
      <c r="P3284" s="4" t="b">
        <v>1</v>
      </c>
      <c r="Q3284" s="4" t="s">
        <v>8271</v>
      </c>
      <c r="R3284" s="17">
        <f>E3284/D3284*100</f>
        <v>102.6467741935484</v>
      </c>
      <c r="S3284">
        <f>AVERAGEIF(O:O,O3284,E:E)</f>
        <v>21296.666666666668</v>
      </c>
      <c r="T3284" t="str">
        <f t="shared" si="258"/>
        <v>theater</v>
      </c>
      <c r="U3284" t="str">
        <f t="shared" si="259"/>
        <v>plays</v>
      </c>
    </row>
    <row r="3285" spans="1:21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tr">
        <f t="shared" si="255"/>
        <v>successful</v>
      </c>
      <c r="G3285" s="4" t="s">
        <v>8219</v>
      </c>
      <c r="H3285" s="4" t="s">
        <v>8225</v>
      </c>
      <c r="I3285" s="4" t="s">
        <v>8247</v>
      </c>
      <c r="J3285" s="4">
        <v>1455138000</v>
      </c>
      <c r="K3285" s="13">
        <f t="shared" si="256"/>
        <v>42410.708333333336</v>
      </c>
      <c r="L3285" s="4">
        <v>1452448298</v>
      </c>
      <c r="M3285" s="13">
        <f t="shared" si="257"/>
        <v>42379.577523148146</v>
      </c>
      <c r="N3285" s="4" t="b">
        <v>0</v>
      </c>
      <c r="O3285" s="4">
        <v>47</v>
      </c>
      <c r="P3285" s="4" t="b">
        <v>1</v>
      </c>
      <c r="Q3285" s="4" t="s">
        <v>8271</v>
      </c>
      <c r="R3285" s="17">
        <f>E3285/D3285*100</f>
        <v>104.75000000000001</v>
      </c>
      <c r="S3285">
        <f>AVERAGEIF(O:O,O3285,E:E)</f>
        <v>4347.336956521739</v>
      </c>
      <c r="T3285" t="str">
        <f t="shared" si="258"/>
        <v>theater</v>
      </c>
      <c r="U3285" t="str">
        <f t="shared" si="259"/>
        <v>plays</v>
      </c>
    </row>
    <row r="3286" spans="1:21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tr">
        <f t="shared" si="255"/>
        <v>successful</v>
      </c>
      <c r="G3286" s="4" t="s">
        <v>8219</v>
      </c>
      <c r="H3286" s="4" t="s">
        <v>8224</v>
      </c>
      <c r="I3286" s="4" t="s">
        <v>8246</v>
      </c>
      <c r="J3286" s="4">
        <v>1454047140</v>
      </c>
      <c r="K3286" s="13">
        <f t="shared" si="256"/>
        <v>42398.082638888889</v>
      </c>
      <c r="L3286" s="4">
        <v>1452546853</v>
      </c>
      <c r="M3286" s="13">
        <f t="shared" si="257"/>
        <v>42380.718206018522</v>
      </c>
      <c r="N3286" s="4" t="b">
        <v>0</v>
      </c>
      <c r="O3286" s="4">
        <v>15</v>
      </c>
      <c r="P3286" s="4" t="b">
        <v>1</v>
      </c>
      <c r="Q3286" s="4" t="s">
        <v>8271</v>
      </c>
      <c r="R3286" s="17">
        <f>E3286/D3286*100</f>
        <v>101.6</v>
      </c>
      <c r="S3286">
        <f>AVERAGEIF(O:O,O3286,E:E)</f>
        <v>2424.782608695652</v>
      </c>
      <c r="T3286" t="str">
        <f t="shared" si="258"/>
        <v>theater</v>
      </c>
      <c r="U3286" t="str">
        <f t="shared" si="259"/>
        <v>plays</v>
      </c>
    </row>
    <row r="3287" spans="1:21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tr">
        <f t="shared" si="255"/>
        <v>successful</v>
      </c>
      <c r="G3287" s="4" t="s">
        <v>8219</v>
      </c>
      <c r="H3287" s="4" t="s">
        <v>8224</v>
      </c>
      <c r="I3287" s="4" t="s">
        <v>8246</v>
      </c>
      <c r="J3287" s="4">
        <v>1488258000</v>
      </c>
      <c r="K3287" s="13">
        <f t="shared" si="256"/>
        <v>42794.041666666664</v>
      </c>
      <c r="L3287" s="4">
        <v>1485556626</v>
      </c>
      <c r="M3287" s="13">
        <f t="shared" si="257"/>
        <v>42762.775763888894</v>
      </c>
      <c r="N3287" s="4" t="b">
        <v>0</v>
      </c>
      <c r="O3287" s="4">
        <v>81</v>
      </c>
      <c r="P3287" s="4" t="b">
        <v>1</v>
      </c>
      <c r="Q3287" s="4" t="s">
        <v>8271</v>
      </c>
      <c r="R3287" s="17">
        <f>E3287/D3287*100</f>
        <v>112.10242048409683</v>
      </c>
      <c r="S3287">
        <f>AVERAGEIF(O:O,O3287,E:E)</f>
        <v>4602.4861538461537</v>
      </c>
      <c r="T3287" t="str">
        <f t="shared" si="258"/>
        <v>theater</v>
      </c>
      <c r="U3287" t="str">
        <f t="shared" si="259"/>
        <v>plays</v>
      </c>
    </row>
    <row r="3288" spans="1:21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tr">
        <f t="shared" si="255"/>
        <v>successful</v>
      </c>
      <c r="G3288" s="4" t="s">
        <v>8219</v>
      </c>
      <c r="H3288" s="4" t="s">
        <v>8224</v>
      </c>
      <c r="I3288" s="4" t="s">
        <v>8246</v>
      </c>
      <c r="J3288" s="4">
        <v>1471291782</v>
      </c>
      <c r="K3288" s="13">
        <f t="shared" si="256"/>
        <v>42597.673402777778</v>
      </c>
      <c r="L3288" s="4">
        <v>1468699782</v>
      </c>
      <c r="M3288" s="13">
        <f t="shared" si="257"/>
        <v>42567.673402777778</v>
      </c>
      <c r="N3288" s="4" t="b">
        <v>0</v>
      </c>
      <c r="O3288" s="4">
        <v>122</v>
      </c>
      <c r="P3288" s="4" t="b">
        <v>1</v>
      </c>
      <c r="Q3288" s="4" t="s">
        <v>8271</v>
      </c>
      <c r="R3288" s="17">
        <f>E3288/D3288*100</f>
        <v>101.76666666666667</v>
      </c>
      <c r="S3288">
        <f>AVERAGEIF(O:O,O3288,E:E)</f>
        <v>9157.5159999999996</v>
      </c>
      <c r="T3288" t="str">
        <f t="shared" si="258"/>
        <v>theater</v>
      </c>
      <c r="U3288" t="str">
        <f t="shared" si="259"/>
        <v>plays</v>
      </c>
    </row>
    <row r="3289" spans="1:21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tr">
        <f t="shared" si="255"/>
        <v>successful</v>
      </c>
      <c r="G3289" s="4" t="s">
        <v>8219</v>
      </c>
      <c r="H3289" s="4" t="s">
        <v>8229</v>
      </c>
      <c r="I3289" s="4" t="s">
        <v>8251</v>
      </c>
      <c r="J3289" s="4">
        <v>1448733628</v>
      </c>
      <c r="K3289" s="13">
        <f t="shared" si="256"/>
        <v>42336.583657407413</v>
      </c>
      <c r="L3289" s="4">
        <v>1446573628</v>
      </c>
      <c r="M3289" s="13">
        <f t="shared" si="257"/>
        <v>42311.583657407413</v>
      </c>
      <c r="N3289" s="4" t="b">
        <v>0</v>
      </c>
      <c r="O3289" s="4">
        <v>34</v>
      </c>
      <c r="P3289" s="4" t="b">
        <v>1</v>
      </c>
      <c r="Q3289" s="4" t="s">
        <v>8271</v>
      </c>
      <c r="R3289" s="17">
        <f>E3289/D3289*100</f>
        <v>100</v>
      </c>
      <c r="S3289">
        <f>AVERAGEIF(O:O,O3289,E:E)</f>
        <v>3216.0669696969699</v>
      </c>
      <c r="T3289" t="str">
        <f t="shared" si="258"/>
        <v>theater</v>
      </c>
      <c r="U3289" t="str">
        <f t="shared" si="259"/>
        <v>plays</v>
      </c>
    </row>
    <row r="3290" spans="1:21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tr">
        <f t="shared" si="255"/>
        <v>successful</v>
      </c>
      <c r="G3290" s="4" t="s">
        <v>8219</v>
      </c>
      <c r="H3290" s="4" t="s">
        <v>8225</v>
      </c>
      <c r="I3290" s="4" t="s">
        <v>8247</v>
      </c>
      <c r="J3290" s="4">
        <v>1466463600</v>
      </c>
      <c r="K3290" s="13">
        <f t="shared" si="256"/>
        <v>42541.791666666664</v>
      </c>
      <c r="L3290" s="4">
        <v>1463337315</v>
      </c>
      <c r="M3290" s="13">
        <f t="shared" si="257"/>
        <v>42505.607812499999</v>
      </c>
      <c r="N3290" s="4" t="b">
        <v>0</v>
      </c>
      <c r="O3290" s="4">
        <v>207</v>
      </c>
      <c r="P3290" s="4" t="b">
        <v>1</v>
      </c>
      <c r="Q3290" s="4" t="s">
        <v>8271</v>
      </c>
      <c r="R3290" s="17">
        <f>E3290/D3290*100</f>
        <v>100.26489999999998</v>
      </c>
      <c r="S3290">
        <f>AVERAGEIF(O:O,O3290,E:E)</f>
        <v>11009.244999999999</v>
      </c>
      <c r="T3290" t="str">
        <f t="shared" si="258"/>
        <v>theater</v>
      </c>
      <c r="U3290" t="str">
        <f t="shared" si="259"/>
        <v>plays</v>
      </c>
    </row>
    <row r="3291" spans="1:21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tr">
        <f t="shared" si="255"/>
        <v>successful</v>
      </c>
      <c r="G3291" s="4" t="s">
        <v>8219</v>
      </c>
      <c r="H3291" s="4" t="s">
        <v>8225</v>
      </c>
      <c r="I3291" s="4" t="s">
        <v>8247</v>
      </c>
      <c r="J3291" s="4">
        <v>1487580602</v>
      </c>
      <c r="K3291" s="13">
        <f t="shared" si="256"/>
        <v>42786.201412037037</v>
      </c>
      <c r="L3291" s="4">
        <v>1485161402</v>
      </c>
      <c r="M3291" s="13">
        <f t="shared" si="257"/>
        <v>42758.201412037037</v>
      </c>
      <c r="N3291" s="4" t="b">
        <v>0</v>
      </c>
      <c r="O3291" s="4">
        <v>25</v>
      </c>
      <c r="P3291" s="4" t="b">
        <v>1</v>
      </c>
      <c r="Q3291" s="4" t="s">
        <v>8271</v>
      </c>
      <c r="R3291" s="17">
        <f>E3291/D3291*100</f>
        <v>133.04200000000003</v>
      </c>
      <c r="S3291">
        <f>AVERAGEIF(O:O,O3291,E:E)</f>
        <v>1634.83275</v>
      </c>
      <c r="T3291" t="str">
        <f t="shared" si="258"/>
        <v>theater</v>
      </c>
      <c r="U3291" t="str">
        <f t="shared" si="259"/>
        <v>plays</v>
      </c>
    </row>
    <row r="3292" spans="1:21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tr">
        <f t="shared" si="255"/>
        <v>successful</v>
      </c>
      <c r="G3292" s="4" t="s">
        <v>8219</v>
      </c>
      <c r="H3292" s="4" t="s">
        <v>8225</v>
      </c>
      <c r="I3292" s="4" t="s">
        <v>8247</v>
      </c>
      <c r="J3292" s="4">
        <v>1489234891</v>
      </c>
      <c r="K3292" s="13">
        <f t="shared" si="256"/>
        <v>42805.348275462966</v>
      </c>
      <c r="L3292" s="4">
        <v>1486642891</v>
      </c>
      <c r="M3292" s="13">
        <f t="shared" si="257"/>
        <v>42775.348275462966</v>
      </c>
      <c r="N3292" s="4" t="b">
        <v>0</v>
      </c>
      <c r="O3292" s="4">
        <v>72</v>
      </c>
      <c r="P3292" s="4" t="b">
        <v>1</v>
      </c>
      <c r="Q3292" s="4" t="s">
        <v>8271</v>
      </c>
      <c r="R3292" s="17">
        <f>E3292/D3292*100</f>
        <v>121.2</v>
      </c>
      <c r="S3292">
        <f>AVERAGEIF(O:O,O3292,E:E)</f>
        <v>5956.7993333333325</v>
      </c>
      <c r="T3292" t="str">
        <f t="shared" si="258"/>
        <v>theater</v>
      </c>
      <c r="U3292" t="str">
        <f t="shared" si="259"/>
        <v>plays</v>
      </c>
    </row>
    <row r="3293" spans="1:21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tr">
        <f t="shared" si="255"/>
        <v>successful</v>
      </c>
      <c r="G3293" s="4" t="s">
        <v>8219</v>
      </c>
      <c r="H3293" s="4" t="s">
        <v>8224</v>
      </c>
      <c r="I3293" s="4" t="s">
        <v>8246</v>
      </c>
      <c r="J3293" s="4">
        <v>1442462340</v>
      </c>
      <c r="K3293" s="13">
        <f t="shared" si="256"/>
        <v>42263.999305555561</v>
      </c>
      <c r="L3293" s="4">
        <v>1439743900</v>
      </c>
      <c r="M3293" s="13">
        <f t="shared" si="257"/>
        <v>42232.535879629628</v>
      </c>
      <c r="N3293" s="4" t="b">
        <v>0</v>
      </c>
      <c r="O3293" s="4">
        <v>14</v>
      </c>
      <c r="P3293" s="4" t="b">
        <v>1</v>
      </c>
      <c r="Q3293" s="4" t="s">
        <v>8271</v>
      </c>
      <c r="R3293" s="17">
        <f>E3293/D3293*100</f>
        <v>113.99999999999999</v>
      </c>
      <c r="S3293">
        <f>AVERAGEIF(O:O,O3293,E:E)</f>
        <v>1006.2454545454545</v>
      </c>
      <c r="T3293" t="str">
        <f t="shared" si="258"/>
        <v>theater</v>
      </c>
      <c r="U3293" t="str">
        <f t="shared" si="259"/>
        <v>plays</v>
      </c>
    </row>
    <row r="3294" spans="1:21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tr">
        <f t="shared" si="255"/>
        <v>successful</v>
      </c>
      <c r="G3294" s="4" t="s">
        <v>8219</v>
      </c>
      <c r="H3294" s="4" t="s">
        <v>8225</v>
      </c>
      <c r="I3294" s="4" t="s">
        <v>8247</v>
      </c>
      <c r="J3294" s="4">
        <v>1449257348</v>
      </c>
      <c r="K3294" s="13">
        <f t="shared" si="256"/>
        <v>42342.645231481489</v>
      </c>
      <c r="L3294" s="4">
        <v>1444069748</v>
      </c>
      <c r="M3294" s="13">
        <f t="shared" si="257"/>
        <v>42282.603564814817</v>
      </c>
      <c r="N3294" s="4" t="b">
        <v>0</v>
      </c>
      <c r="O3294" s="4">
        <v>15</v>
      </c>
      <c r="P3294" s="4" t="b">
        <v>1</v>
      </c>
      <c r="Q3294" s="4" t="s">
        <v>8271</v>
      </c>
      <c r="R3294" s="17">
        <f>E3294/D3294*100</f>
        <v>286.13861386138615</v>
      </c>
      <c r="S3294">
        <f>AVERAGEIF(O:O,O3294,E:E)</f>
        <v>2424.782608695652</v>
      </c>
      <c r="T3294" t="str">
        <f t="shared" si="258"/>
        <v>theater</v>
      </c>
      <c r="U3294" t="str">
        <f t="shared" si="259"/>
        <v>plays</v>
      </c>
    </row>
    <row r="3295" spans="1:21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tr">
        <f t="shared" si="255"/>
        <v>successful</v>
      </c>
      <c r="G3295" s="4" t="s">
        <v>8219</v>
      </c>
      <c r="H3295" s="4" t="s">
        <v>8228</v>
      </c>
      <c r="I3295" s="4" t="s">
        <v>8250</v>
      </c>
      <c r="J3295" s="4">
        <v>1488622352</v>
      </c>
      <c r="K3295" s="13">
        <f t="shared" si="256"/>
        <v>42798.258703703708</v>
      </c>
      <c r="L3295" s="4">
        <v>1486030352</v>
      </c>
      <c r="M3295" s="13">
        <f t="shared" si="257"/>
        <v>42768.258703703708</v>
      </c>
      <c r="N3295" s="4" t="b">
        <v>0</v>
      </c>
      <c r="O3295" s="4">
        <v>91</v>
      </c>
      <c r="P3295" s="4" t="b">
        <v>1</v>
      </c>
      <c r="Q3295" s="4" t="s">
        <v>8271</v>
      </c>
      <c r="R3295" s="17">
        <f>E3295/D3295*100</f>
        <v>170.44444444444446</v>
      </c>
      <c r="S3295">
        <f>AVERAGEIF(O:O,O3295,E:E)</f>
        <v>6337.128333333334</v>
      </c>
      <c r="T3295" t="str">
        <f t="shared" si="258"/>
        <v>theater</v>
      </c>
      <c r="U3295" t="str">
        <f t="shared" si="259"/>
        <v>plays</v>
      </c>
    </row>
    <row r="3296" spans="1:21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tr">
        <f t="shared" si="255"/>
        <v>successful</v>
      </c>
      <c r="G3296" s="4" t="s">
        <v>8219</v>
      </c>
      <c r="H3296" s="4" t="s">
        <v>8225</v>
      </c>
      <c r="I3296" s="4" t="s">
        <v>8247</v>
      </c>
      <c r="J3296" s="4">
        <v>1434459554</v>
      </c>
      <c r="K3296" s="13">
        <f t="shared" si="256"/>
        <v>42171.374467592592</v>
      </c>
      <c r="L3296" s="4">
        <v>1431867554</v>
      </c>
      <c r="M3296" s="13">
        <f t="shared" si="257"/>
        <v>42141.374467592592</v>
      </c>
      <c r="N3296" s="4" t="b">
        <v>0</v>
      </c>
      <c r="O3296" s="4">
        <v>24</v>
      </c>
      <c r="P3296" s="4" t="b">
        <v>1</v>
      </c>
      <c r="Q3296" s="4" t="s">
        <v>8271</v>
      </c>
      <c r="R3296" s="17">
        <f>E3296/D3296*100</f>
        <v>118.33333333333333</v>
      </c>
      <c r="S3296">
        <f>AVERAGEIF(O:O,O3296,E:E)</f>
        <v>1764.2944117647057</v>
      </c>
      <c r="T3296" t="str">
        <f t="shared" si="258"/>
        <v>theater</v>
      </c>
      <c r="U3296" t="str">
        <f t="shared" si="259"/>
        <v>plays</v>
      </c>
    </row>
    <row r="3297" spans="1:21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tr">
        <f t="shared" si="255"/>
        <v>successful</v>
      </c>
      <c r="G3297" s="4" t="s">
        <v>8219</v>
      </c>
      <c r="H3297" s="4" t="s">
        <v>8225</v>
      </c>
      <c r="I3297" s="4" t="s">
        <v>8247</v>
      </c>
      <c r="J3297" s="4">
        <v>1474886229</v>
      </c>
      <c r="K3297" s="13">
        <f t="shared" si="256"/>
        <v>42639.275798611117</v>
      </c>
      <c r="L3297" s="4">
        <v>1472294229</v>
      </c>
      <c r="M3297" s="13">
        <f t="shared" si="257"/>
        <v>42609.275798611117</v>
      </c>
      <c r="N3297" s="4" t="b">
        <v>0</v>
      </c>
      <c r="O3297" s="4">
        <v>27</v>
      </c>
      <c r="P3297" s="4" t="b">
        <v>1</v>
      </c>
      <c r="Q3297" s="4" t="s">
        <v>8271</v>
      </c>
      <c r="R3297" s="17">
        <f>E3297/D3297*100</f>
        <v>102.85857142857142</v>
      </c>
      <c r="S3297">
        <f>AVERAGEIF(O:O,O3297,E:E)</f>
        <v>3204.2722222222224</v>
      </c>
      <c r="T3297" t="str">
        <f t="shared" si="258"/>
        <v>theater</v>
      </c>
      <c r="U3297" t="str">
        <f t="shared" si="259"/>
        <v>plays</v>
      </c>
    </row>
    <row r="3298" spans="1:21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tr">
        <f t="shared" si="255"/>
        <v>successful</v>
      </c>
      <c r="G3298" s="4" t="s">
        <v>8219</v>
      </c>
      <c r="H3298" s="4" t="s">
        <v>8225</v>
      </c>
      <c r="I3298" s="4" t="s">
        <v>8247</v>
      </c>
      <c r="J3298" s="4">
        <v>1448229600</v>
      </c>
      <c r="K3298" s="13">
        <f t="shared" si="256"/>
        <v>42330.750000000007</v>
      </c>
      <c r="L3298" s="4">
        <v>1446401372</v>
      </c>
      <c r="M3298" s="13">
        <f t="shared" si="257"/>
        <v>42309.589953703711</v>
      </c>
      <c r="N3298" s="4" t="b">
        <v>0</v>
      </c>
      <c r="O3298" s="4">
        <v>47</v>
      </c>
      <c r="P3298" s="4" t="b">
        <v>1</v>
      </c>
      <c r="Q3298" s="4" t="s">
        <v>8271</v>
      </c>
      <c r="R3298" s="17">
        <f>E3298/D3298*100</f>
        <v>144.06666666666666</v>
      </c>
      <c r="S3298">
        <f>AVERAGEIF(O:O,O3298,E:E)</f>
        <v>4347.336956521739</v>
      </c>
      <c r="T3298" t="str">
        <f t="shared" si="258"/>
        <v>theater</v>
      </c>
      <c r="U3298" t="str">
        <f t="shared" si="259"/>
        <v>plays</v>
      </c>
    </row>
    <row r="3299" spans="1:21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tr">
        <f t="shared" si="255"/>
        <v>successful</v>
      </c>
      <c r="G3299" s="4" t="s">
        <v>8219</v>
      </c>
      <c r="H3299" s="4" t="s">
        <v>8225</v>
      </c>
      <c r="I3299" s="4" t="s">
        <v>8247</v>
      </c>
      <c r="J3299" s="4">
        <v>1438037940</v>
      </c>
      <c r="K3299" s="13">
        <f t="shared" si="256"/>
        <v>42212.790972222225</v>
      </c>
      <c r="L3299" s="4">
        <v>1436380256</v>
      </c>
      <c r="M3299" s="13">
        <f t="shared" si="257"/>
        <v>42193.604814814818</v>
      </c>
      <c r="N3299" s="4" t="b">
        <v>0</v>
      </c>
      <c r="O3299" s="4">
        <v>44</v>
      </c>
      <c r="P3299" s="4" t="b">
        <v>1</v>
      </c>
      <c r="Q3299" s="4" t="s">
        <v>8271</v>
      </c>
      <c r="R3299" s="17">
        <f>E3299/D3299*100</f>
        <v>100.07272727272726</v>
      </c>
      <c r="S3299">
        <f>AVERAGEIF(O:O,O3299,E:E)</f>
        <v>3565.1529411764704</v>
      </c>
      <c r="T3299" t="str">
        <f t="shared" si="258"/>
        <v>theater</v>
      </c>
      <c r="U3299" t="str">
        <f t="shared" si="259"/>
        <v>plays</v>
      </c>
    </row>
    <row r="3300" spans="1:21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tr">
        <f t="shared" si="255"/>
        <v>successful</v>
      </c>
      <c r="G3300" s="4" t="s">
        <v>8219</v>
      </c>
      <c r="H3300" s="4" t="s">
        <v>8224</v>
      </c>
      <c r="I3300" s="4" t="s">
        <v>8246</v>
      </c>
      <c r="J3300" s="4">
        <v>1442102400</v>
      </c>
      <c r="K3300" s="13">
        <f t="shared" si="256"/>
        <v>42259.833333333336</v>
      </c>
      <c r="L3300" s="4">
        <v>1440370768</v>
      </c>
      <c r="M3300" s="13">
        <f t="shared" si="257"/>
        <v>42239.791296296295</v>
      </c>
      <c r="N3300" s="4" t="b">
        <v>0</v>
      </c>
      <c r="O3300" s="4">
        <v>72</v>
      </c>
      <c r="P3300" s="4" t="b">
        <v>1</v>
      </c>
      <c r="Q3300" s="4" t="s">
        <v>8271</v>
      </c>
      <c r="R3300" s="17">
        <f>E3300/D3300*100</f>
        <v>101.73</v>
      </c>
      <c r="S3300">
        <f>AVERAGEIF(O:O,O3300,E:E)</f>
        <v>5956.7993333333325</v>
      </c>
      <c r="T3300" t="str">
        <f t="shared" si="258"/>
        <v>theater</v>
      </c>
      <c r="U3300" t="str">
        <f t="shared" si="259"/>
        <v>plays</v>
      </c>
    </row>
    <row r="3301" spans="1:21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tr">
        <f t="shared" si="255"/>
        <v>successful</v>
      </c>
      <c r="G3301" s="4" t="s">
        <v>8219</v>
      </c>
      <c r="H3301" s="4" t="s">
        <v>8224</v>
      </c>
      <c r="I3301" s="4" t="s">
        <v>8246</v>
      </c>
      <c r="J3301" s="4">
        <v>1444860063</v>
      </c>
      <c r="K3301" s="13">
        <f t="shared" si="256"/>
        <v>42291.75072916667</v>
      </c>
      <c r="L3301" s="4">
        <v>1442268063</v>
      </c>
      <c r="M3301" s="13">
        <f t="shared" si="257"/>
        <v>42261.75072916667</v>
      </c>
      <c r="N3301" s="4" t="b">
        <v>0</v>
      </c>
      <c r="O3301" s="4">
        <v>63</v>
      </c>
      <c r="P3301" s="4" t="b">
        <v>1</v>
      </c>
      <c r="Q3301" s="4" t="s">
        <v>8271</v>
      </c>
      <c r="R3301" s="17">
        <f>E3301/D3301*100</f>
        <v>116.19999999999999</v>
      </c>
      <c r="S3301">
        <f>AVERAGEIF(O:O,O3301,E:E)</f>
        <v>4218.583333333333</v>
      </c>
      <c r="T3301" t="str">
        <f t="shared" si="258"/>
        <v>theater</v>
      </c>
      <c r="U3301" t="str">
        <f t="shared" si="259"/>
        <v>plays</v>
      </c>
    </row>
    <row r="3302" spans="1:21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tr">
        <f t="shared" si="255"/>
        <v>successful</v>
      </c>
      <c r="G3302" s="4" t="s">
        <v>8219</v>
      </c>
      <c r="H3302" s="4" t="s">
        <v>8224</v>
      </c>
      <c r="I3302" s="4" t="s">
        <v>8246</v>
      </c>
      <c r="J3302" s="4">
        <v>1430329862</v>
      </c>
      <c r="K3302" s="13">
        <f t="shared" si="256"/>
        <v>42123.577106481483</v>
      </c>
      <c r="L3302" s="4">
        <v>1428515462</v>
      </c>
      <c r="M3302" s="13">
        <f t="shared" si="257"/>
        <v>42102.577106481483</v>
      </c>
      <c r="N3302" s="4" t="b">
        <v>0</v>
      </c>
      <c r="O3302" s="4">
        <v>88</v>
      </c>
      <c r="P3302" s="4" t="b">
        <v>1</v>
      </c>
      <c r="Q3302" s="4" t="s">
        <v>8271</v>
      </c>
      <c r="R3302" s="17">
        <f>E3302/D3302*100</f>
        <v>136.16666666666666</v>
      </c>
      <c r="S3302">
        <f>AVERAGEIF(O:O,O3302,E:E)</f>
        <v>5830.295000000001</v>
      </c>
      <c r="T3302" t="str">
        <f t="shared" si="258"/>
        <v>theater</v>
      </c>
      <c r="U3302" t="str">
        <f t="shared" si="259"/>
        <v>plays</v>
      </c>
    </row>
    <row r="3303" spans="1:21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tr">
        <f t="shared" si="255"/>
        <v>successful</v>
      </c>
      <c r="G3303" s="4" t="s">
        <v>8219</v>
      </c>
      <c r="H3303" s="4" t="s">
        <v>8224</v>
      </c>
      <c r="I3303" s="4" t="s">
        <v>8246</v>
      </c>
      <c r="J3303" s="4">
        <v>1470034740</v>
      </c>
      <c r="K3303" s="13">
        <f t="shared" si="256"/>
        <v>42583.124305555561</v>
      </c>
      <c r="L3303" s="4">
        <v>1466185176</v>
      </c>
      <c r="M3303" s="13">
        <f t="shared" si="257"/>
        <v>42538.569166666675</v>
      </c>
      <c r="N3303" s="4" t="b">
        <v>0</v>
      </c>
      <c r="O3303" s="4">
        <v>70</v>
      </c>
      <c r="P3303" s="4" t="b">
        <v>1</v>
      </c>
      <c r="Q3303" s="4" t="s">
        <v>8271</v>
      </c>
      <c r="R3303" s="17">
        <f>E3303/D3303*100</f>
        <v>133.46666666666667</v>
      </c>
      <c r="S3303">
        <f>AVERAGEIF(O:O,O3303,E:E)</f>
        <v>15630.539500000003</v>
      </c>
      <c r="T3303" t="str">
        <f t="shared" si="258"/>
        <v>theater</v>
      </c>
      <c r="U3303" t="str">
        <f t="shared" si="259"/>
        <v>plays</v>
      </c>
    </row>
    <row r="3304" spans="1:21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tr">
        <f t="shared" si="255"/>
        <v>successful</v>
      </c>
      <c r="G3304" s="4" t="s">
        <v>8219</v>
      </c>
      <c r="H3304" s="4" t="s">
        <v>8227</v>
      </c>
      <c r="I3304" s="4" t="s">
        <v>8249</v>
      </c>
      <c r="J3304" s="4">
        <v>1481099176</v>
      </c>
      <c r="K3304" s="13">
        <f t="shared" si="256"/>
        <v>42711.184907407405</v>
      </c>
      <c r="L3304" s="4">
        <v>1478507176</v>
      </c>
      <c r="M3304" s="13">
        <f t="shared" si="257"/>
        <v>42681.184907407405</v>
      </c>
      <c r="N3304" s="4" t="b">
        <v>0</v>
      </c>
      <c r="O3304" s="4">
        <v>50</v>
      </c>
      <c r="P3304" s="4" t="b">
        <v>1</v>
      </c>
      <c r="Q3304" s="4" t="s">
        <v>8271</v>
      </c>
      <c r="R3304" s="17">
        <f>E3304/D3304*100</f>
        <v>103.39285714285715</v>
      </c>
      <c r="S3304">
        <f>AVERAGEIF(O:O,O3304,E:E)</f>
        <v>3773.9390909090912</v>
      </c>
      <c r="T3304" t="str">
        <f t="shared" si="258"/>
        <v>theater</v>
      </c>
      <c r="U3304" t="str">
        <f t="shared" si="259"/>
        <v>plays</v>
      </c>
    </row>
    <row r="3305" spans="1:21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tr">
        <f t="shared" si="255"/>
        <v>successful</v>
      </c>
      <c r="G3305" s="4" t="s">
        <v>8219</v>
      </c>
      <c r="H3305" s="4" t="s">
        <v>8224</v>
      </c>
      <c r="I3305" s="4" t="s">
        <v>8246</v>
      </c>
      <c r="J3305" s="4">
        <v>1427553484</v>
      </c>
      <c r="K3305" s="13">
        <f t="shared" si="256"/>
        <v>42091.443101851859</v>
      </c>
      <c r="L3305" s="4">
        <v>1424533084</v>
      </c>
      <c r="M3305" s="13">
        <f t="shared" si="257"/>
        <v>42056.484768518516</v>
      </c>
      <c r="N3305" s="4" t="b">
        <v>0</v>
      </c>
      <c r="O3305" s="4">
        <v>35</v>
      </c>
      <c r="P3305" s="4" t="b">
        <v>1</v>
      </c>
      <c r="Q3305" s="4" t="s">
        <v>8271</v>
      </c>
      <c r="R3305" s="17">
        <f>E3305/D3305*100</f>
        <v>115.88888888888889</v>
      </c>
      <c r="S3305">
        <f>AVERAGEIF(O:O,O3305,E:E)</f>
        <v>3370.6326923076922</v>
      </c>
      <c r="T3305" t="str">
        <f t="shared" si="258"/>
        <v>theater</v>
      </c>
      <c r="U3305" t="str">
        <f t="shared" si="259"/>
        <v>plays</v>
      </c>
    </row>
    <row r="3306" spans="1:21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tr">
        <f t="shared" si="255"/>
        <v>successful</v>
      </c>
      <c r="G3306" s="4" t="s">
        <v>8219</v>
      </c>
      <c r="H3306" s="4" t="s">
        <v>8224</v>
      </c>
      <c r="I3306" s="4" t="s">
        <v>8246</v>
      </c>
      <c r="J3306" s="4">
        <v>1482418752</v>
      </c>
      <c r="K3306" s="13">
        <f t="shared" si="256"/>
        <v>42726.457777777781</v>
      </c>
      <c r="L3306" s="4">
        <v>1479826752</v>
      </c>
      <c r="M3306" s="13">
        <f t="shared" si="257"/>
        <v>42696.457777777781</v>
      </c>
      <c r="N3306" s="4" t="b">
        <v>0</v>
      </c>
      <c r="O3306" s="4">
        <v>175</v>
      </c>
      <c r="P3306" s="4" t="b">
        <v>1</v>
      </c>
      <c r="Q3306" s="4" t="s">
        <v>8271</v>
      </c>
      <c r="R3306" s="17">
        <f>E3306/D3306*100</f>
        <v>104.51666666666665</v>
      </c>
      <c r="S3306">
        <f>AVERAGEIF(O:O,O3306,E:E)</f>
        <v>19334.254999999997</v>
      </c>
      <c r="T3306" t="str">
        <f t="shared" si="258"/>
        <v>theater</v>
      </c>
      <c r="U3306" t="str">
        <f t="shared" si="259"/>
        <v>plays</v>
      </c>
    </row>
    <row r="3307" spans="1:21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tr">
        <f t="shared" si="255"/>
        <v>successful</v>
      </c>
      <c r="G3307" s="4" t="s">
        <v>8219</v>
      </c>
      <c r="H3307" s="4" t="s">
        <v>8224</v>
      </c>
      <c r="I3307" s="4" t="s">
        <v>8246</v>
      </c>
      <c r="J3307" s="4">
        <v>1438374748</v>
      </c>
      <c r="K3307" s="13">
        <f t="shared" si="256"/>
        <v>42216.689212962963</v>
      </c>
      <c r="L3307" s="4">
        <v>1435782748</v>
      </c>
      <c r="M3307" s="13">
        <f t="shared" si="257"/>
        <v>42186.689212962963</v>
      </c>
      <c r="N3307" s="4" t="b">
        <v>0</v>
      </c>
      <c r="O3307" s="4">
        <v>20</v>
      </c>
      <c r="P3307" s="4" t="b">
        <v>1</v>
      </c>
      <c r="Q3307" s="4" t="s">
        <v>8271</v>
      </c>
      <c r="R3307" s="17">
        <f>E3307/D3307*100</f>
        <v>102.02500000000001</v>
      </c>
      <c r="S3307">
        <f>AVERAGEIF(O:O,O3307,E:E)</f>
        <v>1494.1595454545457</v>
      </c>
      <c r="T3307" t="str">
        <f t="shared" si="258"/>
        <v>theater</v>
      </c>
      <c r="U3307" t="str">
        <f t="shared" si="259"/>
        <v>plays</v>
      </c>
    </row>
    <row r="3308" spans="1:21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tr">
        <f t="shared" si="255"/>
        <v>successful</v>
      </c>
      <c r="G3308" s="4" t="s">
        <v>8219</v>
      </c>
      <c r="H3308" s="4" t="s">
        <v>8224</v>
      </c>
      <c r="I3308" s="4" t="s">
        <v>8246</v>
      </c>
      <c r="J3308" s="4">
        <v>1465527600</v>
      </c>
      <c r="K3308" s="13">
        <f t="shared" si="256"/>
        <v>42530.958333333336</v>
      </c>
      <c r="L3308" s="4">
        <v>1462252542</v>
      </c>
      <c r="M3308" s="13">
        <f t="shared" si="257"/>
        <v>42493.052569444444</v>
      </c>
      <c r="N3308" s="4" t="b">
        <v>0</v>
      </c>
      <c r="O3308" s="4">
        <v>54</v>
      </c>
      <c r="P3308" s="4" t="b">
        <v>1</v>
      </c>
      <c r="Q3308" s="4" t="s">
        <v>8271</v>
      </c>
      <c r="R3308" s="17">
        <f>E3308/D3308*100</f>
        <v>175.33333333333334</v>
      </c>
      <c r="S3308">
        <f>AVERAGEIF(O:O,O3308,E:E)</f>
        <v>3732.9341666666664</v>
      </c>
      <c r="T3308" t="str">
        <f t="shared" si="258"/>
        <v>theater</v>
      </c>
      <c r="U3308" t="str">
        <f t="shared" si="259"/>
        <v>plays</v>
      </c>
    </row>
    <row r="3309" spans="1:21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tr">
        <f t="shared" si="255"/>
        <v>successful</v>
      </c>
      <c r="G3309" s="4" t="s">
        <v>8219</v>
      </c>
      <c r="H3309" s="4" t="s">
        <v>8224</v>
      </c>
      <c r="I3309" s="4" t="s">
        <v>8246</v>
      </c>
      <c r="J3309" s="4">
        <v>1463275339</v>
      </c>
      <c r="K3309" s="13">
        <f t="shared" si="256"/>
        <v>42504.890497685185</v>
      </c>
      <c r="L3309" s="4">
        <v>1460683339</v>
      </c>
      <c r="M3309" s="13">
        <f t="shared" si="257"/>
        <v>42474.890497685185</v>
      </c>
      <c r="N3309" s="4" t="b">
        <v>0</v>
      </c>
      <c r="O3309" s="4">
        <v>20</v>
      </c>
      <c r="P3309" s="4" t="b">
        <v>1</v>
      </c>
      <c r="Q3309" s="4" t="s">
        <v>8271</v>
      </c>
      <c r="R3309" s="17">
        <f>E3309/D3309*100</f>
        <v>106.67999999999999</v>
      </c>
      <c r="S3309">
        <f>AVERAGEIF(O:O,O3309,E:E)</f>
        <v>1494.1595454545457</v>
      </c>
      <c r="T3309" t="str">
        <f t="shared" si="258"/>
        <v>theater</v>
      </c>
      <c r="U3309" t="str">
        <f t="shared" si="259"/>
        <v>plays</v>
      </c>
    </row>
    <row r="3310" spans="1:21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tr">
        <f t="shared" si="255"/>
        <v>successful</v>
      </c>
      <c r="G3310" s="4" t="s">
        <v>8219</v>
      </c>
      <c r="H3310" s="4" t="s">
        <v>8224</v>
      </c>
      <c r="I3310" s="4" t="s">
        <v>8246</v>
      </c>
      <c r="J3310" s="4">
        <v>1460581365</v>
      </c>
      <c r="K3310" s="13">
        <f t="shared" si="256"/>
        <v>42473.710243055561</v>
      </c>
      <c r="L3310" s="4">
        <v>1458766965</v>
      </c>
      <c r="M3310" s="13">
        <f t="shared" si="257"/>
        <v>42452.710243055561</v>
      </c>
      <c r="N3310" s="4" t="b">
        <v>0</v>
      </c>
      <c r="O3310" s="4">
        <v>57</v>
      </c>
      <c r="P3310" s="4" t="b">
        <v>1</v>
      </c>
      <c r="Q3310" s="4" t="s">
        <v>8271</v>
      </c>
      <c r="R3310" s="17">
        <f>E3310/D3310*100</f>
        <v>122.28571428571429</v>
      </c>
      <c r="S3310">
        <f>AVERAGEIF(O:O,O3310,E:E)</f>
        <v>5781.163043478261</v>
      </c>
      <c r="T3310" t="str">
        <f t="shared" si="258"/>
        <v>theater</v>
      </c>
      <c r="U3310" t="str">
        <f t="shared" si="259"/>
        <v>plays</v>
      </c>
    </row>
    <row r="3311" spans="1:21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tr">
        <f t="shared" si="255"/>
        <v>successful</v>
      </c>
      <c r="G3311" s="4" t="s">
        <v>8219</v>
      </c>
      <c r="H3311" s="4" t="s">
        <v>8225</v>
      </c>
      <c r="I3311" s="4" t="s">
        <v>8247</v>
      </c>
      <c r="J3311" s="4">
        <v>1476632178</v>
      </c>
      <c r="K3311" s="13">
        <f t="shared" si="256"/>
        <v>42659.483541666668</v>
      </c>
      <c r="L3311" s="4">
        <v>1473953778</v>
      </c>
      <c r="M3311" s="13">
        <f t="shared" si="257"/>
        <v>42628.483541666668</v>
      </c>
      <c r="N3311" s="4" t="b">
        <v>0</v>
      </c>
      <c r="O3311" s="4">
        <v>31</v>
      </c>
      <c r="P3311" s="4" t="b">
        <v>1</v>
      </c>
      <c r="Q3311" s="4" t="s">
        <v>8271</v>
      </c>
      <c r="R3311" s="17">
        <f>E3311/D3311*100</f>
        <v>159.42857142857144</v>
      </c>
      <c r="S3311">
        <f>AVERAGEIF(O:O,O3311,E:E)</f>
        <v>2489.3351851851853</v>
      </c>
      <c r="T3311" t="str">
        <f t="shared" si="258"/>
        <v>theater</v>
      </c>
      <c r="U3311" t="str">
        <f t="shared" si="259"/>
        <v>plays</v>
      </c>
    </row>
    <row r="3312" spans="1:21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tr">
        <f t="shared" si="255"/>
        <v>successful</v>
      </c>
      <c r="G3312" s="4" t="s">
        <v>8219</v>
      </c>
      <c r="H3312" s="4" t="s">
        <v>8224</v>
      </c>
      <c r="I3312" s="4" t="s">
        <v>8246</v>
      </c>
      <c r="J3312" s="4">
        <v>1444169825</v>
      </c>
      <c r="K3312" s="13">
        <f t="shared" si="256"/>
        <v>42283.761863425927</v>
      </c>
      <c r="L3312" s="4">
        <v>1441577825</v>
      </c>
      <c r="M3312" s="13">
        <f t="shared" si="257"/>
        <v>42253.761863425927</v>
      </c>
      <c r="N3312" s="4" t="b">
        <v>0</v>
      </c>
      <c r="O3312" s="4">
        <v>31</v>
      </c>
      <c r="P3312" s="4" t="b">
        <v>1</v>
      </c>
      <c r="Q3312" s="4" t="s">
        <v>8271</v>
      </c>
      <c r="R3312" s="17">
        <f>E3312/D3312*100</f>
        <v>100.07692307692308</v>
      </c>
      <c r="S3312">
        <f>AVERAGEIF(O:O,O3312,E:E)</f>
        <v>2489.3351851851853</v>
      </c>
      <c r="T3312" t="str">
        <f t="shared" si="258"/>
        <v>theater</v>
      </c>
      <c r="U3312" t="str">
        <f t="shared" si="259"/>
        <v>plays</v>
      </c>
    </row>
    <row r="3313" spans="1:21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tr">
        <f t="shared" si="255"/>
        <v>successful</v>
      </c>
      <c r="G3313" s="4" t="s">
        <v>8219</v>
      </c>
      <c r="H3313" s="4" t="s">
        <v>8224</v>
      </c>
      <c r="I3313" s="4" t="s">
        <v>8246</v>
      </c>
      <c r="J3313" s="4">
        <v>1445065210</v>
      </c>
      <c r="K3313" s="13">
        <f t="shared" si="256"/>
        <v>42294.125115740746</v>
      </c>
      <c r="L3313" s="4">
        <v>1442473210</v>
      </c>
      <c r="M3313" s="13">
        <f t="shared" si="257"/>
        <v>42264.125115740746</v>
      </c>
      <c r="N3313" s="4" t="b">
        <v>0</v>
      </c>
      <c r="O3313" s="4">
        <v>45</v>
      </c>
      <c r="P3313" s="4" t="b">
        <v>1</v>
      </c>
      <c r="Q3313" s="4" t="s">
        <v>8271</v>
      </c>
      <c r="R3313" s="17">
        <f>E3313/D3313*100</f>
        <v>109.84</v>
      </c>
      <c r="S3313">
        <f>AVERAGEIF(O:O,O3313,E:E)</f>
        <v>5035.5005000000001</v>
      </c>
      <c r="T3313" t="str">
        <f t="shared" si="258"/>
        <v>theater</v>
      </c>
      <c r="U3313" t="str">
        <f t="shared" si="259"/>
        <v>plays</v>
      </c>
    </row>
    <row r="3314" spans="1:21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tr">
        <f t="shared" si="255"/>
        <v>successful</v>
      </c>
      <c r="G3314" s="4" t="s">
        <v>8219</v>
      </c>
      <c r="H3314" s="4" t="s">
        <v>8224</v>
      </c>
      <c r="I3314" s="4" t="s">
        <v>8246</v>
      </c>
      <c r="J3314" s="4">
        <v>1478901600</v>
      </c>
      <c r="K3314" s="13">
        <f t="shared" si="256"/>
        <v>42685.750000000007</v>
      </c>
      <c r="L3314" s="4">
        <v>1477077946</v>
      </c>
      <c r="M3314" s="13">
        <f t="shared" si="257"/>
        <v>42664.642893518518</v>
      </c>
      <c r="N3314" s="4" t="b">
        <v>0</v>
      </c>
      <c r="O3314" s="4">
        <v>41</v>
      </c>
      <c r="P3314" s="4" t="b">
        <v>1</v>
      </c>
      <c r="Q3314" s="4" t="s">
        <v>8271</v>
      </c>
      <c r="R3314" s="17">
        <f>E3314/D3314*100</f>
        <v>100.03999999999999</v>
      </c>
      <c r="S3314">
        <f>AVERAGEIF(O:O,O3314,E:E)</f>
        <v>2792.8691304347826</v>
      </c>
      <c r="T3314" t="str">
        <f t="shared" si="258"/>
        <v>theater</v>
      </c>
      <c r="U3314" t="str">
        <f t="shared" si="259"/>
        <v>plays</v>
      </c>
    </row>
    <row r="3315" spans="1:21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tr">
        <f t="shared" si="255"/>
        <v>successful</v>
      </c>
      <c r="G3315" s="4" t="s">
        <v>8219</v>
      </c>
      <c r="H3315" s="4" t="s">
        <v>8224</v>
      </c>
      <c r="I3315" s="4" t="s">
        <v>8246</v>
      </c>
      <c r="J3315" s="4">
        <v>1453856400</v>
      </c>
      <c r="K3315" s="13">
        <f t="shared" si="256"/>
        <v>42395.875000000007</v>
      </c>
      <c r="L3315" s="4">
        <v>1452664317</v>
      </c>
      <c r="M3315" s="13">
        <f t="shared" si="257"/>
        <v>42382.077743055554</v>
      </c>
      <c r="N3315" s="4" t="b">
        <v>0</v>
      </c>
      <c r="O3315" s="4">
        <v>29</v>
      </c>
      <c r="P3315" s="4" t="b">
        <v>1</v>
      </c>
      <c r="Q3315" s="4" t="s">
        <v>8271</v>
      </c>
      <c r="R3315" s="17">
        <f>E3315/D3315*100</f>
        <v>116.05000000000001</v>
      </c>
      <c r="S3315">
        <f>AVERAGEIF(O:O,O3315,E:E)</f>
        <v>2554.6396296296298</v>
      </c>
      <c r="T3315" t="str">
        <f t="shared" si="258"/>
        <v>theater</v>
      </c>
      <c r="U3315" t="str">
        <f t="shared" si="259"/>
        <v>plays</v>
      </c>
    </row>
    <row r="3316" spans="1:21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tr">
        <f t="shared" si="255"/>
        <v>successful</v>
      </c>
      <c r="G3316" s="4" t="s">
        <v>8219</v>
      </c>
      <c r="H3316" s="4" t="s">
        <v>8225</v>
      </c>
      <c r="I3316" s="4" t="s">
        <v>8247</v>
      </c>
      <c r="J3316" s="4">
        <v>1431115500</v>
      </c>
      <c r="K3316" s="13">
        <f t="shared" si="256"/>
        <v>42132.670138888891</v>
      </c>
      <c r="L3316" s="4">
        <v>1428733511</v>
      </c>
      <c r="M3316" s="13">
        <f t="shared" si="257"/>
        <v>42105.100821759261</v>
      </c>
      <c r="N3316" s="4" t="b">
        <v>0</v>
      </c>
      <c r="O3316" s="4">
        <v>58</v>
      </c>
      <c r="P3316" s="4" t="b">
        <v>1</v>
      </c>
      <c r="Q3316" s="4" t="s">
        <v>8271</v>
      </c>
      <c r="R3316" s="17">
        <f>E3316/D3316*100</f>
        <v>210.75</v>
      </c>
      <c r="S3316">
        <f>AVERAGEIF(O:O,O3316,E:E)</f>
        <v>5705.3728571428574</v>
      </c>
      <c r="T3316" t="str">
        <f t="shared" si="258"/>
        <v>theater</v>
      </c>
      <c r="U3316" t="str">
        <f t="shared" si="259"/>
        <v>plays</v>
      </c>
    </row>
    <row r="3317" spans="1:21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tr">
        <f t="shared" si="255"/>
        <v>successful</v>
      </c>
      <c r="G3317" s="4" t="s">
        <v>8219</v>
      </c>
      <c r="H3317" s="4" t="s">
        <v>8225</v>
      </c>
      <c r="I3317" s="4" t="s">
        <v>8247</v>
      </c>
      <c r="J3317" s="4">
        <v>1462519041</v>
      </c>
      <c r="K3317" s="13">
        <f t="shared" si="256"/>
        <v>42496.137048611119</v>
      </c>
      <c r="L3317" s="4">
        <v>1459927041</v>
      </c>
      <c r="M3317" s="13">
        <f t="shared" si="257"/>
        <v>42466.137048611119</v>
      </c>
      <c r="N3317" s="4" t="b">
        <v>0</v>
      </c>
      <c r="O3317" s="4">
        <v>89</v>
      </c>
      <c r="P3317" s="4" t="b">
        <v>1</v>
      </c>
      <c r="Q3317" s="4" t="s">
        <v>8271</v>
      </c>
      <c r="R3317" s="17">
        <f>E3317/D3317*100</f>
        <v>110.00000000000001</v>
      </c>
      <c r="S3317">
        <f>AVERAGEIF(O:O,O3317,E:E)</f>
        <v>8175.8975</v>
      </c>
      <c r="T3317" t="str">
        <f t="shared" si="258"/>
        <v>theater</v>
      </c>
      <c r="U3317" t="str">
        <f t="shared" si="259"/>
        <v>plays</v>
      </c>
    </row>
    <row r="3318" spans="1:21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tr">
        <f t="shared" si="255"/>
        <v>successful</v>
      </c>
      <c r="G3318" s="4" t="s">
        <v>8219</v>
      </c>
      <c r="H3318" s="4" t="s">
        <v>8224</v>
      </c>
      <c r="I3318" s="4" t="s">
        <v>8246</v>
      </c>
      <c r="J3318" s="4">
        <v>1407506040</v>
      </c>
      <c r="K3318" s="13">
        <f t="shared" si="256"/>
        <v>41859.412500000006</v>
      </c>
      <c r="L3318" s="4">
        <v>1404680075</v>
      </c>
      <c r="M3318" s="13">
        <f t="shared" si="257"/>
        <v>41826.704571759263</v>
      </c>
      <c r="N3318" s="4" t="b">
        <v>0</v>
      </c>
      <c r="O3318" s="4">
        <v>125</v>
      </c>
      <c r="P3318" s="4" t="b">
        <v>1</v>
      </c>
      <c r="Q3318" s="4" t="s">
        <v>8271</v>
      </c>
      <c r="R3318" s="17">
        <f>E3318/D3318*100</f>
        <v>100.08673425918037</v>
      </c>
      <c r="S3318">
        <f>AVERAGEIF(O:O,O3318,E:E)</f>
        <v>14155.797500000001</v>
      </c>
      <c r="T3318" t="str">
        <f t="shared" si="258"/>
        <v>theater</v>
      </c>
      <c r="U3318" t="str">
        <f t="shared" si="259"/>
        <v>plays</v>
      </c>
    </row>
    <row r="3319" spans="1:21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tr">
        <f t="shared" si="255"/>
        <v>successful</v>
      </c>
      <c r="G3319" s="4" t="s">
        <v>8219</v>
      </c>
      <c r="H3319" s="4" t="s">
        <v>8224</v>
      </c>
      <c r="I3319" s="4" t="s">
        <v>8246</v>
      </c>
      <c r="J3319" s="4">
        <v>1465347424</v>
      </c>
      <c r="K3319" s="13">
        <f t="shared" si="256"/>
        <v>42528.87296296296</v>
      </c>
      <c r="L3319" s="4">
        <v>1462755424</v>
      </c>
      <c r="M3319" s="13">
        <f t="shared" si="257"/>
        <v>42498.87296296296</v>
      </c>
      <c r="N3319" s="4" t="b">
        <v>0</v>
      </c>
      <c r="O3319" s="4">
        <v>18</v>
      </c>
      <c r="P3319" s="4" t="b">
        <v>1</v>
      </c>
      <c r="Q3319" s="4" t="s">
        <v>8271</v>
      </c>
      <c r="R3319" s="17">
        <f>E3319/D3319*100</f>
        <v>106.19047619047619</v>
      </c>
      <c r="S3319">
        <f>AVERAGEIF(O:O,O3319,E:E)</f>
        <v>1443.423</v>
      </c>
      <c r="T3319" t="str">
        <f t="shared" si="258"/>
        <v>theater</v>
      </c>
      <c r="U3319" t="str">
        <f t="shared" si="259"/>
        <v>plays</v>
      </c>
    </row>
    <row r="3320" spans="1:21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tr">
        <f t="shared" si="255"/>
        <v>successful</v>
      </c>
      <c r="G3320" s="4" t="s">
        <v>8219</v>
      </c>
      <c r="H3320" s="4" t="s">
        <v>8229</v>
      </c>
      <c r="I3320" s="4" t="s">
        <v>8251</v>
      </c>
      <c r="J3320" s="4">
        <v>1460341800</v>
      </c>
      <c r="K3320" s="13">
        <f t="shared" si="256"/>
        <v>42470.937500000007</v>
      </c>
      <c r="L3320" s="4">
        <v>1456902893</v>
      </c>
      <c r="M3320" s="13">
        <f t="shared" si="257"/>
        <v>42431.135335648149</v>
      </c>
      <c r="N3320" s="4" t="b">
        <v>0</v>
      </c>
      <c r="O3320" s="4">
        <v>32</v>
      </c>
      <c r="P3320" s="4" t="b">
        <v>1</v>
      </c>
      <c r="Q3320" s="4" t="s">
        <v>8271</v>
      </c>
      <c r="R3320" s="17">
        <f>E3320/D3320*100</f>
        <v>125.6</v>
      </c>
      <c r="S3320">
        <f>AVERAGEIF(O:O,O3320,E:E)</f>
        <v>2546.9</v>
      </c>
      <c r="T3320" t="str">
        <f t="shared" si="258"/>
        <v>theater</v>
      </c>
      <c r="U3320" t="str">
        <f t="shared" si="259"/>
        <v>plays</v>
      </c>
    </row>
    <row r="3321" spans="1:21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tr">
        <f t="shared" si="255"/>
        <v>successful</v>
      </c>
      <c r="G3321" s="4" t="s">
        <v>8219</v>
      </c>
      <c r="H3321" s="4" t="s">
        <v>8225</v>
      </c>
      <c r="I3321" s="4" t="s">
        <v>8247</v>
      </c>
      <c r="J3321" s="4">
        <v>1422712986</v>
      </c>
      <c r="K3321" s="13">
        <f t="shared" si="256"/>
        <v>42035.41881944445</v>
      </c>
      <c r="L3321" s="4">
        <v>1418824986</v>
      </c>
      <c r="M3321" s="13">
        <f t="shared" si="257"/>
        <v>41990.41881944445</v>
      </c>
      <c r="N3321" s="4" t="b">
        <v>0</v>
      </c>
      <c r="O3321" s="4">
        <v>16</v>
      </c>
      <c r="P3321" s="4" t="b">
        <v>1</v>
      </c>
      <c r="Q3321" s="4" t="s">
        <v>8271</v>
      </c>
      <c r="R3321" s="17">
        <f>E3321/D3321*100</f>
        <v>108</v>
      </c>
      <c r="S3321">
        <f>AVERAGEIF(O:O,O3321,E:E)</f>
        <v>1278.3540625000001</v>
      </c>
      <c r="T3321" t="str">
        <f t="shared" si="258"/>
        <v>theater</v>
      </c>
      <c r="U3321" t="str">
        <f t="shared" si="259"/>
        <v>plays</v>
      </c>
    </row>
    <row r="3322" spans="1:21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tr">
        <f t="shared" si="255"/>
        <v>successful</v>
      </c>
      <c r="G3322" s="4" t="s">
        <v>8219</v>
      </c>
      <c r="H3322" s="4" t="s">
        <v>8224</v>
      </c>
      <c r="I3322" s="4" t="s">
        <v>8246</v>
      </c>
      <c r="J3322" s="4">
        <v>1466557557</v>
      </c>
      <c r="K3322" s="13">
        <f t="shared" si="256"/>
        <v>42542.87913194445</v>
      </c>
      <c r="L3322" s="4">
        <v>1463965557</v>
      </c>
      <c r="M3322" s="13">
        <f t="shared" si="257"/>
        <v>42512.87913194445</v>
      </c>
      <c r="N3322" s="4" t="b">
        <v>0</v>
      </c>
      <c r="O3322" s="4">
        <v>38</v>
      </c>
      <c r="P3322" s="4" t="b">
        <v>1</v>
      </c>
      <c r="Q3322" s="4" t="s">
        <v>8271</v>
      </c>
      <c r="R3322" s="17">
        <f>E3322/D3322*100</f>
        <v>101</v>
      </c>
      <c r="S3322">
        <f>AVERAGEIF(O:O,O3322,E:E)</f>
        <v>2935.7157894736843</v>
      </c>
      <c r="T3322" t="str">
        <f t="shared" si="258"/>
        <v>theater</v>
      </c>
      <c r="U3322" t="str">
        <f t="shared" si="259"/>
        <v>plays</v>
      </c>
    </row>
    <row r="3323" spans="1:21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tr">
        <f t="shared" si="255"/>
        <v>successful</v>
      </c>
      <c r="G3323" s="4" t="s">
        <v>8219</v>
      </c>
      <c r="H3323" s="4" t="s">
        <v>8224</v>
      </c>
      <c r="I3323" s="4" t="s">
        <v>8246</v>
      </c>
      <c r="J3323" s="4">
        <v>1413431940</v>
      </c>
      <c r="K3323" s="13">
        <f t="shared" si="256"/>
        <v>41927.999305555561</v>
      </c>
      <c r="L3323" s="4">
        <v>1412216665</v>
      </c>
      <c r="M3323" s="13">
        <f t="shared" si="257"/>
        <v>41913.933622685188</v>
      </c>
      <c r="N3323" s="4" t="b">
        <v>0</v>
      </c>
      <c r="O3323" s="4">
        <v>15</v>
      </c>
      <c r="P3323" s="4" t="b">
        <v>1</v>
      </c>
      <c r="Q3323" s="4" t="s">
        <v>8271</v>
      </c>
      <c r="R3323" s="17">
        <f>E3323/D3323*100</f>
        <v>107.4</v>
      </c>
      <c r="S3323">
        <f>AVERAGEIF(O:O,O3323,E:E)</f>
        <v>2424.782608695652</v>
      </c>
      <c r="T3323" t="str">
        <f t="shared" si="258"/>
        <v>theater</v>
      </c>
      <c r="U3323" t="str">
        <f t="shared" si="259"/>
        <v>plays</v>
      </c>
    </row>
    <row r="3324" spans="1:21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tr">
        <f t="shared" si="255"/>
        <v>successful</v>
      </c>
      <c r="G3324" s="4" t="s">
        <v>8219</v>
      </c>
      <c r="H3324" s="4" t="s">
        <v>8224</v>
      </c>
      <c r="I3324" s="4" t="s">
        <v>8246</v>
      </c>
      <c r="J3324" s="4">
        <v>1466567700</v>
      </c>
      <c r="K3324" s="13">
        <f t="shared" si="256"/>
        <v>42542.996527777781</v>
      </c>
      <c r="L3324" s="4">
        <v>1464653696</v>
      </c>
      <c r="M3324" s="13">
        <f t="shared" si="257"/>
        <v>42520.843703703707</v>
      </c>
      <c r="N3324" s="4" t="b">
        <v>0</v>
      </c>
      <c r="O3324" s="4">
        <v>23</v>
      </c>
      <c r="P3324" s="4" t="b">
        <v>1</v>
      </c>
      <c r="Q3324" s="4" t="s">
        <v>8271</v>
      </c>
      <c r="R3324" s="17">
        <f>E3324/D3324*100</f>
        <v>101.51515151515152</v>
      </c>
      <c r="S3324">
        <f>AVERAGEIF(O:O,O3324,E:E)</f>
        <v>2210.1433333333334</v>
      </c>
      <c r="T3324" t="str">
        <f t="shared" si="258"/>
        <v>theater</v>
      </c>
      <c r="U3324" t="str">
        <f t="shared" si="259"/>
        <v>plays</v>
      </c>
    </row>
    <row r="3325" spans="1:21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tr">
        <f t="shared" si="255"/>
        <v>successful</v>
      </c>
      <c r="G3325" s="4" t="s">
        <v>8219</v>
      </c>
      <c r="H3325" s="4" t="s">
        <v>8225</v>
      </c>
      <c r="I3325" s="4" t="s">
        <v>8247</v>
      </c>
      <c r="J3325" s="4">
        <v>1474793208</v>
      </c>
      <c r="K3325" s="13">
        <f t="shared" si="256"/>
        <v>42638.199166666665</v>
      </c>
      <c r="L3325" s="4">
        <v>1472201208</v>
      </c>
      <c r="M3325" s="13">
        <f t="shared" si="257"/>
        <v>42608.199166666665</v>
      </c>
      <c r="N3325" s="4" t="b">
        <v>0</v>
      </c>
      <c r="O3325" s="4">
        <v>49</v>
      </c>
      <c r="P3325" s="4" t="b">
        <v>1</v>
      </c>
      <c r="Q3325" s="4" t="s">
        <v>8271</v>
      </c>
      <c r="R3325" s="17">
        <f>E3325/D3325*100</f>
        <v>125.89999999999999</v>
      </c>
      <c r="S3325">
        <f>AVERAGEIF(O:O,O3325,E:E)</f>
        <v>2909.8</v>
      </c>
      <c r="T3325" t="str">
        <f t="shared" si="258"/>
        <v>theater</v>
      </c>
      <c r="U3325" t="str">
        <f t="shared" si="259"/>
        <v>plays</v>
      </c>
    </row>
    <row r="3326" spans="1:21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tr">
        <f t="shared" si="255"/>
        <v>successful</v>
      </c>
      <c r="G3326" s="4" t="s">
        <v>8219</v>
      </c>
      <c r="H3326" s="4" t="s">
        <v>8241</v>
      </c>
      <c r="I3326" s="4" t="s">
        <v>8249</v>
      </c>
      <c r="J3326" s="4">
        <v>1465135190</v>
      </c>
      <c r="K3326" s="13">
        <f t="shared" si="256"/>
        <v>42526.416550925926</v>
      </c>
      <c r="L3326" s="4">
        <v>1463925590</v>
      </c>
      <c r="M3326" s="13">
        <f t="shared" si="257"/>
        <v>42512.416550925926</v>
      </c>
      <c r="N3326" s="4" t="b">
        <v>0</v>
      </c>
      <c r="O3326" s="4">
        <v>10</v>
      </c>
      <c r="P3326" s="4" t="b">
        <v>1</v>
      </c>
      <c r="Q3326" s="4" t="s">
        <v>8271</v>
      </c>
      <c r="R3326" s="17">
        <f>E3326/D3326*100</f>
        <v>101.66666666666666</v>
      </c>
      <c r="S3326">
        <f>AVERAGEIF(O:O,O3326,E:E)</f>
        <v>842.98978723404264</v>
      </c>
      <c r="T3326" t="str">
        <f t="shared" si="258"/>
        <v>theater</v>
      </c>
      <c r="U3326" t="str">
        <f t="shared" si="259"/>
        <v>plays</v>
      </c>
    </row>
    <row r="3327" spans="1:21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tr">
        <f t="shared" si="255"/>
        <v>successful</v>
      </c>
      <c r="G3327" s="4" t="s">
        <v>8219</v>
      </c>
      <c r="H3327" s="4" t="s">
        <v>8225</v>
      </c>
      <c r="I3327" s="4" t="s">
        <v>8247</v>
      </c>
      <c r="J3327" s="4">
        <v>1428256277</v>
      </c>
      <c r="K3327" s="13">
        <f t="shared" si="256"/>
        <v>42099.577280092599</v>
      </c>
      <c r="L3327" s="4">
        <v>1425235877</v>
      </c>
      <c r="M3327" s="13">
        <f t="shared" si="257"/>
        <v>42064.618946759263</v>
      </c>
      <c r="N3327" s="4" t="b">
        <v>0</v>
      </c>
      <c r="O3327" s="4">
        <v>15</v>
      </c>
      <c r="P3327" s="4" t="b">
        <v>1</v>
      </c>
      <c r="Q3327" s="4" t="s">
        <v>8271</v>
      </c>
      <c r="R3327" s="17">
        <f>E3327/D3327*100</f>
        <v>112.5</v>
      </c>
      <c r="S3327">
        <f>AVERAGEIF(O:O,O3327,E:E)</f>
        <v>2424.782608695652</v>
      </c>
      <c r="T3327" t="str">
        <f t="shared" si="258"/>
        <v>theater</v>
      </c>
      <c r="U3327" t="str">
        <f t="shared" si="259"/>
        <v>plays</v>
      </c>
    </row>
    <row r="3328" spans="1:21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tr">
        <f t="shared" si="255"/>
        <v>successful</v>
      </c>
      <c r="G3328" s="4" t="s">
        <v>8219</v>
      </c>
      <c r="H3328" s="4" t="s">
        <v>8224</v>
      </c>
      <c r="I3328" s="4" t="s">
        <v>8246</v>
      </c>
      <c r="J3328" s="4">
        <v>1425830905</v>
      </c>
      <c r="K3328" s="13">
        <f t="shared" si="256"/>
        <v>42071.505844907406</v>
      </c>
      <c r="L3328" s="4">
        <v>1423242505</v>
      </c>
      <c r="M3328" s="13">
        <f t="shared" si="257"/>
        <v>42041.547511574077</v>
      </c>
      <c r="N3328" s="4" t="b">
        <v>0</v>
      </c>
      <c r="O3328" s="4">
        <v>57</v>
      </c>
      <c r="P3328" s="4" t="b">
        <v>1</v>
      </c>
      <c r="Q3328" s="4" t="s">
        <v>8271</v>
      </c>
      <c r="R3328" s="17">
        <f>E3328/D3328*100</f>
        <v>101.375</v>
      </c>
      <c r="S3328">
        <f>AVERAGEIF(O:O,O3328,E:E)</f>
        <v>5781.163043478261</v>
      </c>
      <c r="T3328" t="str">
        <f t="shared" si="258"/>
        <v>theater</v>
      </c>
      <c r="U3328" t="str">
        <f t="shared" si="259"/>
        <v>plays</v>
      </c>
    </row>
    <row r="3329" spans="1:21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tr">
        <f t="shared" si="255"/>
        <v>successful</v>
      </c>
      <c r="G3329" s="4" t="s">
        <v>8219</v>
      </c>
      <c r="H3329" s="4" t="s">
        <v>8225</v>
      </c>
      <c r="I3329" s="4" t="s">
        <v>8247</v>
      </c>
      <c r="J3329" s="4">
        <v>1462697966</v>
      </c>
      <c r="K3329" s="13">
        <f t="shared" si="256"/>
        <v>42498.207939814813</v>
      </c>
      <c r="L3329" s="4">
        <v>1460105966</v>
      </c>
      <c r="M3329" s="13">
        <f t="shared" si="257"/>
        <v>42468.207939814813</v>
      </c>
      <c r="N3329" s="4" t="b">
        <v>0</v>
      </c>
      <c r="O3329" s="4">
        <v>33</v>
      </c>
      <c r="P3329" s="4" t="b">
        <v>1</v>
      </c>
      <c r="Q3329" s="4" t="s">
        <v>8271</v>
      </c>
      <c r="R3329" s="17">
        <f>E3329/D3329*100</f>
        <v>101.25</v>
      </c>
      <c r="S3329">
        <f>AVERAGEIF(O:O,O3329,E:E)</f>
        <v>5887.1719354838715</v>
      </c>
      <c r="T3329" t="str">
        <f t="shared" si="258"/>
        <v>theater</v>
      </c>
      <c r="U3329" t="str">
        <f t="shared" si="259"/>
        <v>plays</v>
      </c>
    </row>
    <row r="3330" spans="1:21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tr">
        <f t="shared" si="255"/>
        <v>successful</v>
      </c>
      <c r="G3330" s="4" t="s">
        <v>8219</v>
      </c>
      <c r="H3330" s="4" t="s">
        <v>8224</v>
      </c>
      <c r="I3330" s="4" t="s">
        <v>8246</v>
      </c>
      <c r="J3330" s="4">
        <v>1404522000</v>
      </c>
      <c r="K3330" s="13">
        <f t="shared" si="256"/>
        <v>41824.875</v>
      </c>
      <c r="L3330" s="4">
        <v>1404308883</v>
      </c>
      <c r="M3330" s="13">
        <f t="shared" si="257"/>
        <v>41822.408368055556</v>
      </c>
      <c r="N3330" s="4" t="b">
        <v>0</v>
      </c>
      <c r="O3330" s="4">
        <v>9</v>
      </c>
      <c r="P3330" s="4" t="b">
        <v>1</v>
      </c>
      <c r="Q3330" s="4" t="s">
        <v>8271</v>
      </c>
      <c r="R3330" s="17">
        <f>E3330/D3330*100</f>
        <v>146.38888888888889</v>
      </c>
      <c r="S3330">
        <f>AVERAGEIF(O:O,O3330,E:E)</f>
        <v>751.21245614035092</v>
      </c>
      <c r="T3330" t="str">
        <f t="shared" si="258"/>
        <v>theater</v>
      </c>
      <c r="U3330" t="str">
        <f t="shared" si="259"/>
        <v>plays</v>
      </c>
    </row>
    <row r="3331" spans="1:21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tr">
        <f t="shared" ref="F3331:F3394" si="260">IF(E3331&gt;=D3331,"successful")</f>
        <v>successful</v>
      </c>
      <c r="G3331" s="4" t="s">
        <v>8219</v>
      </c>
      <c r="H3331" s="4" t="s">
        <v>8225</v>
      </c>
      <c r="I3331" s="4" t="s">
        <v>8247</v>
      </c>
      <c r="J3331" s="4">
        <v>1406502000</v>
      </c>
      <c r="K3331" s="13">
        <f t="shared" ref="K3331:K3394" si="261">(J3331/60)/60/24+DATE(1970,1,1)+(-4/24)</f>
        <v>41847.791666666672</v>
      </c>
      <c r="L3331" s="4">
        <v>1405583108</v>
      </c>
      <c r="M3331" s="13">
        <f t="shared" ref="M3331:M3394" si="262">(L3331/60)/60/24+DATE(1970,1,1)+(-4/24)</f>
        <v>41837.156342592592</v>
      </c>
      <c r="N3331" s="4" t="b">
        <v>0</v>
      </c>
      <c r="O3331" s="4">
        <v>26</v>
      </c>
      <c r="P3331" s="4" t="b">
        <v>1</v>
      </c>
      <c r="Q3331" s="4" t="s">
        <v>8271</v>
      </c>
      <c r="R3331" s="17">
        <f>E3331/D3331*100</f>
        <v>116.8</v>
      </c>
      <c r="S3331">
        <f>AVERAGEIF(O:O,O3331,E:E)</f>
        <v>2505.9714285714285</v>
      </c>
      <c r="T3331" t="str">
        <f t="shared" ref="T3331:T3394" si="263">LEFT(Q3331,FIND("/",Q3331)-1)</f>
        <v>theater</v>
      </c>
      <c r="U3331" t="str">
        <f t="shared" ref="U3331:U3394" si="264">RIGHT(Q3331,LEN(Q3331)-FIND("/",Q3331))</f>
        <v>plays</v>
      </c>
    </row>
    <row r="3332" spans="1:21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tr">
        <f t="shared" si="260"/>
        <v>successful</v>
      </c>
      <c r="G3332" s="4" t="s">
        <v>8219</v>
      </c>
      <c r="H3332" s="4" t="s">
        <v>8225</v>
      </c>
      <c r="I3332" s="4" t="s">
        <v>8247</v>
      </c>
      <c r="J3332" s="4">
        <v>1427919468</v>
      </c>
      <c r="K3332" s="13">
        <f t="shared" si="261"/>
        <v>42095.679027777784</v>
      </c>
      <c r="L3332" s="4">
        <v>1425331068</v>
      </c>
      <c r="M3332" s="13">
        <f t="shared" si="262"/>
        <v>42065.720694444448</v>
      </c>
      <c r="N3332" s="4" t="b">
        <v>0</v>
      </c>
      <c r="O3332" s="4">
        <v>69</v>
      </c>
      <c r="P3332" s="4" t="b">
        <v>1</v>
      </c>
      <c r="Q3332" s="4" t="s">
        <v>8271</v>
      </c>
      <c r="R3332" s="17">
        <f>E3332/D3332*100</f>
        <v>106.26666666666667</v>
      </c>
      <c r="S3332">
        <f>AVERAGEIF(O:O,O3332,E:E)</f>
        <v>6062.6021428571421</v>
      </c>
      <c r="T3332" t="str">
        <f t="shared" si="263"/>
        <v>theater</v>
      </c>
      <c r="U3332" t="str">
        <f t="shared" si="264"/>
        <v>plays</v>
      </c>
    </row>
    <row r="3333" spans="1:21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tr">
        <f t="shared" si="260"/>
        <v>successful</v>
      </c>
      <c r="G3333" s="4" t="s">
        <v>8219</v>
      </c>
      <c r="H3333" s="4" t="s">
        <v>8224</v>
      </c>
      <c r="I3333" s="4" t="s">
        <v>8246</v>
      </c>
      <c r="J3333" s="4">
        <v>1444149886</v>
      </c>
      <c r="K3333" s="13">
        <f t="shared" si="261"/>
        <v>42283.531087962961</v>
      </c>
      <c r="L3333" s="4">
        <v>1441125886</v>
      </c>
      <c r="M3333" s="13">
        <f t="shared" si="262"/>
        <v>42248.531087962961</v>
      </c>
      <c r="N3333" s="4" t="b">
        <v>0</v>
      </c>
      <c r="O3333" s="4">
        <v>65</v>
      </c>
      <c r="P3333" s="4" t="b">
        <v>1</v>
      </c>
      <c r="Q3333" s="4" t="s">
        <v>8271</v>
      </c>
      <c r="R3333" s="17">
        <f>E3333/D3333*100</f>
        <v>104.52</v>
      </c>
      <c r="S3333">
        <f>AVERAGEIF(O:O,O3333,E:E)</f>
        <v>5722.2508333333344</v>
      </c>
      <c r="T3333" t="str">
        <f t="shared" si="263"/>
        <v>theater</v>
      </c>
      <c r="U3333" t="str">
        <f t="shared" si="264"/>
        <v>plays</v>
      </c>
    </row>
    <row r="3334" spans="1:21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tr">
        <f t="shared" si="260"/>
        <v>successful</v>
      </c>
      <c r="G3334" s="4" t="s">
        <v>8219</v>
      </c>
      <c r="H3334" s="4" t="s">
        <v>8224</v>
      </c>
      <c r="I3334" s="4" t="s">
        <v>8246</v>
      </c>
      <c r="J3334" s="4">
        <v>1405802330</v>
      </c>
      <c r="K3334" s="13">
        <f t="shared" si="261"/>
        <v>41839.69363425926</v>
      </c>
      <c r="L3334" s="4">
        <v>1403210330</v>
      </c>
      <c r="M3334" s="13">
        <f t="shared" si="262"/>
        <v>41809.69363425926</v>
      </c>
      <c r="N3334" s="4" t="b">
        <v>0</v>
      </c>
      <c r="O3334" s="4">
        <v>83</v>
      </c>
      <c r="P3334" s="4" t="b">
        <v>1</v>
      </c>
      <c r="Q3334" s="4" t="s">
        <v>8271</v>
      </c>
      <c r="R3334" s="17">
        <f>E3334/D3334*100</f>
        <v>100</v>
      </c>
      <c r="S3334">
        <f>AVERAGEIF(O:O,O3334,E:E)</f>
        <v>4174.1111111111113</v>
      </c>
      <c r="T3334" t="str">
        <f t="shared" si="263"/>
        <v>theater</v>
      </c>
      <c r="U3334" t="str">
        <f t="shared" si="264"/>
        <v>plays</v>
      </c>
    </row>
    <row r="3335" spans="1:21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tr">
        <f t="shared" si="260"/>
        <v>successful</v>
      </c>
      <c r="G3335" s="4" t="s">
        <v>8219</v>
      </c>
      <c r="H3335" s="4" t="s">
        <v>8224</v>
      </c>
      <c r="I3335" s="4" t="s">
        <v>8246</v>
      </c>
      <c r="J3335" s="4">
        <v>1434384880</v>
      </c>
      <c r="K3335" s="13">
        <f t="shared" si="261"/>
        <v>42170.510185185187</v>
      </c>
      <c r="L3335" s="4">
        <v>1432484080</v>
      </c>
      <c r="M3335" s="13">
        <f t="shared" si="262"/>
        <v>42148.510185185187</v>
      </c>
      <c r="N3335" s="4" t="b">
        <v>0</v>
      </c>
      <c r="O3335" s="4">
        <v>111</v>
      </c>
      <c r="P3335" s="4" t="b">
        <v>1</v>
      </c>
      <c r="Q3335" s="4" t="s">
        <v>8271</v>
      </c>
      <c r="R3335" s="17">
        <f>E3335/D3335*100</f>
        <v>104.57142857142858</v>
      </c>
      <c r="S3335">
        <f>AVERAGEIF(O:O,O3335,E:E)</f>
        <v>8121.8957142857153</v>
      </c>
      <c r="T3335" t="str">
        <f t="shared" si="263"/>
        <v>theater</v>
      </c>
      <c r="U3335" t="str">
        <f t="shared" si="264"/>
        <v>plays</v>
      </c>
    </row>
    <row r="3336" spans="1:21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tr">
        <f t="shared" si="260"/>
        <v>successful</v>
      </c>
      <c r="G3336" s="4" t="s">
        <v>8219</v>
      </c>
      <c r="H3336" s="4" t="s">
        <v>8224</v>
      </c>
      <c r="I3336" s="4" t="s">
        <v>8246</v>
      </c>
      <c r="J3336" s="4">
        <v>1438259422</v>
      </c>
      <c r="K3336" s="13">
        <f t="shared" si="261"/>
        <v>42215.354421296295</v>
      </c>
      <c r="L3336" s="4">
        <v>1435667422</v>
      </c>
      <c r="M3336" s="13">
        <f t="shared" si="262"/>
        <v>42185.354421296295</v>
      </c>
      <c r="N3336" s="4" t="b">
        <v>0</v>
      </c>
      <c r="O3336" s="4">
        <v>46</v>
      </c>
      <c r="P3336" s="4" t="b">
        <v>1</v>
      </c>
      <c r="Q3336" s="4" t="s">
        <v>8271</v>
      </c>
      <c r="R3336" s="17">
        <f>E3336/D3336*100</f>
        <v>138.62051149573753</v>
      </c>
      <c r="S3336">
        <f>AVERAGEIF(O:O,O3336,E:E)</f>
        <v>4256.6611999999996</v>
      </c>
      <c r="T3336" t="str">
        <f t="shared" si="263"/>
        <v>theater</v>
      </c>
      <c r="U3336" t="str">
        <f t="shared" si="264"/>
        <v>plays</v>
      </c>
    </row>
    <row r="3337" spans="1:21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tr">
        <f t="shared" si="260"/>
        <v>successful</v>
      </c>
      <c r="G3337" s="4" t="s">
        <v>8219</v>
      </c>
      <c r="H3337" s="4" t="s">
        <v>8225</v>
      </c>
      <c r="I3337" s="4" t="s">
        <v>8247</v>
      </c>
      <c r="J3337" s="4">
        <v>1407106800</v>
      </c>
      <c r="K3337" s="13">
        <f t="shared" si="261"/>
        <v>41854.791666666672</v>
      </c>
      <c r="L3337" s="4">
        <v>1404749446</v>
      </c>
      <c r="M3337" s="13">
        <f t="shared" si="262"/>
        <v>41827.507476851853</v>
      </c>
      <c r="N3337" s="4" t="b">
        <v>0</v>
      </c>
      <c r="O3337" s="4">
        <v>63</v>
      </c>
      <c r="P3337" s="4" t="b">
        <v>1</v>
      </c>
      <c r="Q3337" s="4" t="s">
        <v>8271</v>
      </c>
      <c r="R3337" s="17">
        <f>E3337/D3337*100</f>
        <v>100.32000000000001</v>
      </c>
      <c r="S3337">
        <f>AVERAGEIF(O:O,O3337,E:E)</f>
        <v>4218.583333333333</v>
      </c>
      <c r="T3337" t="str">
        <f t="shared" si="263"/>
        <v>theater</v>
      </c>
      <c r="U3337" t="str">
        <f t="shared" si="264"/>
        <v>plays</v>
      </c>
    </row>
    <row r="3338" spans="1:21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tr">
        <f t="shared" si="260"/>
        <v>successful</v>
      </c>
      <c r="G3338" s="4" t="s">
        <v>8219</v>
      </c>
      <c r="H3338" s="4" t="s">
        <v>8225</v>
      </c>
      <c r="I3338" s="4" t="s">
        <v>8247</v>
      </c>
      <c r="J3338" s="4">
        <v>1459845246</v>
      </c>
      <c r="K3338" s="13">
        <f t="shared" si="261"/>
        <v>42465.190347222226</v>
      </c>
      <c r="L3338" s="4">
        <v>1457429646</v>
      </c>
      <c r="M3338" s="13">
        <f t="shared" si="262"/>
        <v>42437.232013888897</v>
      </c>
      <c r="N3338" s="4" t="b">
        <v>0</v>
      </c>
      <c r="O3338" s="4">
        <v>9</v>
      </c>
      <c r="P3338" s="4" t="b">
        <v>1</v>
      </c>
      <c r="Q3338" s="4" t="s">
        <v>8271</v>
      </c>
      <c r="R3338" s="17">
        <f>E3338/D3338*100</f>
        <v>100</v>
      </c>
      <c r="S3338">
        <f>AVERAGEIF(O:O,O3338,E:E)</f>
        <v>751.21245614035092</v>
      </c>
      <c r="T3338" t="str">
        <f t="shared" si="263"/>
        <v>theater</v>
      </c>
      <c r="U3338" t="str">
        <f t="shared" si="264"/>
        <v>plays</v>
      </c>
    </row>
    <row r="3339" spans="1:21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tr">
        <f t="shared" si="260"/>
        <v>successful</v>
      </c>
      <c r="G3339" s="4" t="s">
        <v>8219</v>
      </c>
      <c r="H3339" s="4" t="s">
        <v>8225</v>
      </c>
      <c r="I3339" s="4" t="s">
        <v>8247</v>
      </c>
      <c r="J3339" s="4">
        <v>1412974800</v>
      </c>
      <c r="K3339" s="13">
        <f t="shared" si="261"/>
        <v>41922.708333333336</v>
      </c>
      <c r="L3339" s="4">
        <v>1411109167</v>
      </c>
      <c r="M3339" s="13">
        <f t="shared" si="262"/>
        <v>41901.115358796298</v>
      </c>
      <c r="N3339" s="4" t="b">
        <v>0</v>
      </c>
      <c r="O3339" s="4">
        <v>34</v>
      </c>
      <c r="P3339" s="4" t="b">
        <v>1</v>
      </c>
      <c r="Q3339" s="4" t="s">
        <v>8271</v>
      </c>
      <c r="R3339" s="17">
        <f>E3339/D3339*100</f>
        <v>110.2</v>
      </c>
      <c r="S3339">
        <f>AVERAGEIF(O:O,O3339,E:E)</f>
        <v>3216.0669696969699</v>
      </c>
      <c r="T3339" t="str">
        <f t="shared" si="263"/>
        <v>theater</v>
      </c>
      <c r="U3339" t="str">
        <f t="shared" si="264"/>
        <v>plays</v>
      </c>
    </row>
    <row r="3340" spans="1:21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tr">
        <f t="shared" si="260"/>
        <v>successful</v>
      </c>
      <c r="G3340" s="4" t="s">
        <v>8219</v>
      </c>
      <c r="H3340" s="4" t="s">
        <v>8224</v>
      </c>
      <c r="I3340" s="4" t="s">
        <v>8246</v>
      </c>
      <c r="J3340" s="4">
        <v>1487944080</v>
      </c>
      <c r="K3340" s="13">
        <f t="shared" si="261"/>
        <v>42790.408333333333</v>
      </c>
      <c r="L3340" s="4">
        <v>1486129680</v>
      </c>
      <c r="M3340" s="13">
        <f t="shared" si="262"/>
        <v>42769.408333333333</v>
      </c>
      <c r="N3340" s="4" t="b">
        <v>0</v>
      </c>
      <c r="O3340" s="4">
        <v>112</v>
      </c>
      <c r="P3340" s="4" t="b">
        <v>1</v>
      </c>
      <c r="Q3340" s="4" t="s">
        <v>8271</v>
      </c>
      <c r="R3340" s="17">
        <f>E3340/D3340*100</f>
        <v>102.18</v>
      </c>
      <c r="S3340">
        <f>AVERAGEIF(O:O,O3340,E:E)</f>
        <v>7654.6820000000007</v>
      </c>
      <c r="T3340" t="str">
        <f t="shared" si="263"/>
        <v>theater</v>
      </c>
      <c r="U3340" t="str">
        <f t="shared" si="264"/>
        <v>plays</v>
      </c>
    </row>
    <row r="3341" spans="1:21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tr">
        <f t="shared" si="260"/>
        <v>successful</v>
      </c>
      <c r="G3341" s="4" t="s">
        <v>8219</v>
      </c>
      <c r="H3341" s="4" t="s">
        <v>8224</v>
      </c>
      <c r="I3341" s="4" t="s">
        <v>8246</v>
      </c>
      <c r="J3341" s="4">
        <v>1469721518</v>
      </c>
      <c r="K3341" s="13">
        <f t="shared" si="261"/>
        <v>42579.49905092593</v>
      </c>
      <c r="L3341" s="4">
        <v>1467129518</v>
      </c>
      <c r="M3341" s="13">
        <f t="shared" si="262"/>
        <v>42549.49905092593</v>
      </c>
      <c r="N3341" s="4" t="b">
        <v>0</v>
      </c>
      <c r="O3341" s="4">
        <v>47</v>
      </c>
      <c r="P3341" s="4" t="b">
        <v>1</v>
      </c>
      <c r="Q3341" s="4" t="s">
        <v>8271</v>
      </c>
      <c r="R3341" s="17">
        <f>E3341/D3341*100</f>
        <v>104.35000000000001</v>
      </c>
      <c r="S3341">
        <f>AVERAGEIF(O:O,O3341,E:E)</f>
        <v>4347.336956521739</v>
      </c>
      <c r="T3341" t="str">
        <f t="shared" si="263"/>
        <v>theater</v>
      </c>
      <c r="U3341" t="str">
        <f t="shared" si="264"/>
        <v>plays</v>
      </c>
    </row>
    <row r="3342" spans="1:21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tr">
        <f t="shared" si="260"/>
        <v>successful</v>
      </c>
      <c r="G3342" s="4" t="s">
        <v>8219</v>
      </c>
      <c r="H3342" s="4" t="s">
        <v>8224</v>
      </c>
      <c r="I3342" s="4" t="s">
        <v>8246</v>
      </c>
      <c r="J3342" s="4">
        <v>1481066554</v>
      </c>
      <c r="K3342" s="13">
        <f t="shared" si="261"/>
        <v>42710.807337962964</v>
      </c>
      <c r="L3342" s="4">
        <v>1478906554</v>
      </c>
      <c r="M3342" s="13">
        <f t="shared" si="262"/>
        <v>42685.807337962964</v>
      </c>
      <c r="N3342" s="4" t="b">
        <v>0</v>
      </c>
      <c r="O3342" s="4">
        <v>38</v>
      </c>
      <c r="P3342" s="4" t="b">
        <v>1</v>
      </c>
      <c r="Q3342" s="4" t="s">
        <v>8271</v>
      </c>
      <c r="R3342" s="17">
        <f>E3342/D3342*100</f>
        <v>138.16666666666666</v>
      </c>
      <c r="S3342">
        <f>AVERAGEIF(O:O,O3342,E:E)</f>
        <v>2935.7157894736843</v>
      </c>
      <c r="T3342" t="str">
        <f t="shared" si="263"/>
        <v>theater</v>
      </c>
      <c r="U3342" t="str">
        <f t="shared" si="264"/>
        <v>plays</v>
      </c>
    </row>
    <row r="3343" spans="1:21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tr">
        <f t="shared" si="260"/>
        <v>successful</v>
      </c>
      <c r="G3343" s="4" t="s">
        <v>8219</v>
      </c>
      <c r="H3343" s="4" t="s">
        <v>8225</v>
      </c>
      <c r="I3343" s="4" t="s">
        <v>8247</v>
      </c>
      <c r="J3343" s="4">
        <v>1465750800</v>
      </c>
      <c r="K3343" s="13">
        <f t="shared" si="261"/>
        <v>42533.541666666664</v>
      </c>
      <c r="L3343" s="4">
        <v>1463771421</v>
      </c>
      <c r="M3343" s="13">
        <f t="shared" si="262"/>
        <v>42510.632187500007</v>
      </c>
      <c r="N3343" s="4" t="b">
        <v>0</v>
      </c>
      <c r="O3343" s="4">
        <v>28</v>
      </c>
      <c r="P3343" s="4" t="b">
        <v>1</v>
      </c>
      <c r="Q3343" s="4" t="s">
        <v>8271</v>
      </c>
      <c r="R3343" s="17">
        <f>E3343/D3343*100</f>
        <v>100</v>
      </c>
      <c r="S3343">
        <f>AVERAGEIF(O:O,O3343,E:E)</f>
        <v>3472.1178947368426</v>
      </c>
      <c r="T3343" t="str">
        <f t="shared" si="263"/>
        <v>theater</v>
      </c>
      <c r="U3343" t="str">
        <f t="shared" si="264"/>
        <v>plays</v>
      </c>
    </row>
    <row r="3344" spans="1:21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tr">
        <f t="shared" si="260"/>
        <v>successful</v>
      </c>
      <c r="G3344" s="4" t="s">
        <v>8219</v>
      </c>
      <c r="H3344" s="4" t="s">
        <v>8224</v>
      </c>
      <c r="I3344" s="4" t="s">
        <v>8246</v>
      </c>
      <c r="J3344" s="4">
        <v>1427864340</v>
      </c>
      <c r="K3344" s="13">
        <f t="shared" si="261"/>
        <v>42095.040972222225</v>
      </c>
      <c r="L3344" s="4">
        <v>1425020810</v>
      </c>
      <c r="M3344" s="13">
        <f t="shared" si="262"/>
        <v>42062.129745370366</v>
      </c>
      <c r="N3344" s="4" t="b">
        <v>0</v>
      </c>
      <c r="O3344" s="4">
        <v>78</v>
      </c>
      <c r="P3344" s="4" t="b">
        <v>1</v>
      </c>
      <c r="Q3344" s="4" t="s">
        <v>8271</v>
      </c>
      <c r="R3344" s="17">
        <f>E3344/D3344*100</f>
        <v>101.66666666666666</v>
      </c>
      <c r="S3344">
        <f>AVERAGEIF(O:O,O3344,E:E)</f>
        <v>7578.5161538461534</v>
      </c>
      <c r="T3344" t="str">
        <f t="shared" si="263"/>
        <v>theater</v>
      </c>
      <c r="U3344" t="str">
        <f t="shared" si="264"/>
        <v>plays</v>
      </c>
    </row>
    <row r="3345" spans="1:21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tr">
        <f t="shared" si="260"/>
        <v>successful</v>
      </c>
      <c r="G3345" s="4" t="s">
        <v>8219</v>
      </c>
      <c r="H3345" s="4" t="s">
        <v>8225</v>
      </c>
      <c r="I3345" s="4" t="s">
        <v>8247</v>
      </c>
      <c r="J3345" s="4">
        <v>1460553480</v>
      </c>
      <c r="K3345" s="13">
        <f t="shared" si="261"/>
        <v>42473.387500000004</v>
      </c>
      <c r="L3345" s="4">
        <v>1458770384</v>
      </c>
      <c r="M3345" s="13">
        <f t="shared" si="262"/>
        <v>42452.749814814822</v>
      </c>
      <c r="N3345" s="4" t="b">
        <v>0</v>
      </c>
      <c r="O3345" s="4">
        <v>23</v>
      </c>
      <c r="P3345" s="4" t="b">
        <v>1</v>
      </c>
      <c r="Q3345" s="4" t="s">
        <v>8271</v>
      </c>
      <c r="R3345" s="17">
        <f>E3345/D3345*100</f>
        <v>171.42857142857142</v>
      </c>
      <c r="S3345">
        <f>AVERAGEIF(O:O,O3345,E:E)</f>
        <v>2210.1433333333334</v>
      </c>
      <c r="T3345" t="str">
        <f t="shared" si="263"/>
        <v>theater</v>
      </c>
      <c r="U3345" t="str">
        <f t="shared" si="264"/>
        <v>plays</v>
      </c>
    </row>
    <row r="3346" spans="1:21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tr">
        <f t="shared" si="260"/>
        <v>successful</v>
      </c>
      <c r="G3346" s="4" t="s">
        <v>8219</v>
      </c>
      <c r="H3346" s="4" t="s">
        <v>8224</v>
      </c>
      <c r="I3346" s="4" t="s">
        <v>8246</v>
      </c>
      <c r="J3346" s="4">
        <v>1409374093</v>
      </c>
      <c r="K3346" s="13">
        <f t="shared" si="261"/>
        <v>41881.033483796295</v>
      </c>
      <c r="L3346" s="4">
        <v>1406782093</v>
      </c>
      <c r="M3346" s="13">
        <f t="shared" si="262"/>
        <v>41851.033483796295</v>
      </c>
      <c r="N3346" s="4" t="b">
        <v>0</v>
      </c>
      <c r="O3346" s="4">
        <v>40</v>
      </c>
      <c r="P3346" s="4" t="b">
        <v>1</v>
      </c>
      <c r="Q3346" s="4" t="s">
        <v>8271</v>
      </c>
      <c r="R3346" s="17">
        <f>E3346/D3346*100</f>
        <v>101.44444444444444</v>
      </c>
      <c r="S3346">
        <f>AVERAGEIF(O:O,O3346,E:E)</f>
        <v>3923.4666666666667</v>
      </c>
      <c r="T3346" t="str">
        <f t="shared" si="263"/>
        <v>theater</v>
      </c>
      <c r="U3346" t="str">
        <f t="shared" si="264"/>
        <v>plays</v>
      </c>
    </row>
    <row r="3347" spans="1:21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tr">
        <f t="shared" si="260"/>
        <v>successful</v>
      </c>
      <c r="G3347" s="4" t="s">
        <v>8219</v>
      </c>
      <c r="H3347" s="4" t="s">
        <v>8224</v>
      </c>
      <c r="I3347" s="4" t="s">
        <v>8246</v>
      </c>
      <c r="J3347" s="4">
        <v>1429317420</v>
      </c>
      <c r="K3347" s="13">
        <f t="shared" si="261"/>
        <v>42111.859027777777</v>
      </c>
      <c r="L3347" s="4">
        <v>1424226768</v>
      </c>
      <c r="M3347" s="13">
        <f t="shared" si="262"/>
        <v>42052.939444444448</v>
      </c>
      <c r="N3347" s="4" t="b">
        <v>0</v>
      </c>
      <c r="O3347" s="4">
        <v>13</v>
      </c>
      <c r="P3347" s="4" t="b">
        <v>1</v>
      </c>
      <c r="Q3347" s="4" t="s">
        <v>8271</v>
      </c>
      <c r="R3347" s="17">
        <f>E3347/D3347*100</f>
        <v>130</v>
      </c>
      <c r="S3347">
        <f>AVERAGEIF(O:O,O3347,E:E)</f>
        <v>969.35458333333338</v>
      </c>
      <c r="T3347" t="str">
        <f t="shared" si="263"/>
        <v>theater</v>
      </c>
      <c r="U3347" t="str">
        <f t="shared" si="264"/>
        <v>plays</v>
      </c>
    </row>
    <row r="3348" spans="1:21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tr">
        <f t="shared" si="260"/>
        <v>successful</v>
      </c>
      <c r="G3348" s="4" t="s">
        <v>8219</v>
      </c>
      <c r="H3348" s="4" t="s">
        <v>8224</v>
      </c>
      <c r="I3348" s="4" t="s">
        <v>8246</v>
      </c>
      <c r="J3348" s="4">
        <v>1424910910</v>
      </c>
      <c r="K3348" s="13">
        <f t="shared" si="261"/>
        <v>42060.857754629636</v>
      </c>
      <c r="L3348" s="4">
        <v>1424306110</v>
      </c>
      <c r="M3348" s="13">
        <f t="shared" si="262"/>
        <v>42053.857754629636</v>
      </c>
      <c r="N3348" s="4" t="b">
        <v>0</v>
      </c>
      <c r="O3348" s="4">
        <v>18</v>
      </c>
      <c r="P3348" s="4" t="b">
        <v>1</v>
      </c>
      <c r="Q3348" s="4" t="s">
        <v>8271</v>
      </c>
      <c r="R3348" s="17">
        <f>E3348/D3348*100</f>
        <v>110.00000000000001</v>
      </c>
      <c r="S3348">
        <f>AVERAGEIF(O:O,O3348,E:E)</f>
        <v>1443.423</v>
      </c>
      <c r="T3348" t="str">
        <f t="shared" si="263"/>
        <v>theater</v>
      </c>
      <c r="U3348" t="str">
        <f t="shared" si="264"/>
        <v>plays</v>
      </c>
    </row>
    <row r="3349" spans="1:21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tr">
        <f t="shared" si="260"/>
        <v>successful</v>
      </c>
      <c r="G3349" s="4" t="s">
        <v>8219</v>
      </c>
      <c r="H3349" s="4" t="s">
        <v>8225</v>
      </c>
      <c r="I3349" s="4" t="s">
        <v>8247</v>
      </c>
      <c r="J3349" s="4">
        <v>1462741200</v>
      </c>
      <c r="K3349" s="13">
        <f t="shared" si="261"/>
        <v>42498.708333333336</v>
      </c>
      <c r="L3349" s="4">
        <v>1461503654</v>
      </c>
      <c r="M3349" s="13">
        <f t="shared" si="262"/>
        <v>42484.384884259263</v>
      </c>
      <c r="N3349" s="4" t="b">
        <v>0</v>
      </c>
      <c r="O3349" s="4">
        <v>22</v>
      </c>
      <c r="P3349" s="4" t="b">
        <v>1</v>
      </c>
      <c r="Q3349" s="4" t="s">
        <v>8271</v>
      </c>
      <c r="R3349" s="17">
        <f>E3349/D3349*100</f>
        <v>119.44999999999999</v>
      </c>
      <c r="S3349">
        <f>AVERAGEIF(O:O,O3349,E:E)</f>
        <v>1547.9137931034484</v>
      </c>
      <c r="T3349" t="str">
        <f t="shared" si="263"/>
        <v>theater</v>
      </c>
      <c r="U3349" t="str">
        <f t="shared" si="264"/>
        <v>plays</v>
      </c>
    </row>
    <row r="3350" spans="1:21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tr">
        <f t="shared" si="260"/>
        <v>successful</v>
      </c>
      <c r="G3350" s="4" t="s">
        <v>8219</v>
      </c>
      <c r="H3350" s="4" t="s">
        <v>8224</v>
      </c>
      <c r="I3350" s="4" t="s">
        <v>8246</v>
      </c>
      <c r="J3350" s="4">
        <v>1461988740</v>
      </c>
      <c r="K3350" s="13">
        <f t="shared" si="261"/>
        <v>42489.999305555561</v>
      </c>
      <c r="L3350" s="4">
        <v>1459949080</v>
      </c>
      <c r="M3350" s="13">
        <f t="shared" si="262"/>
        <v>42466.392129629632</v>
      </c>
      <c r="N3350" s="4" t="b">
        <v>0</v>
      </c>
      <c r="O3350" s="4">
        <v>79</v>
      </c>
      <c r="P3350" s="4" t="b">
        <v>1</v>
      </c>
      <c r="Q3350" s="4" t="s">
        <v>8271</v>
      </c>
      <c r="R3350" s="17">
        <f>E3350/D3350*100</f>
        <v>100.2909090909091</v>
      </c>
      <c r="S3350">
        <f>AVERAGEIF(O:O,O3350,E:E)</f>
        <v>5590.7553846153851</v>
      </c>
      <c r="T3350" t="str">
        <f t="shared" si="263"/>
        <v>theater</v>
      </c>
      <c r="U3350" t="str">
        <f t="shared" si="264"/>
        <v>plays</v>
      </c>
    </row>
    <row r="3351" spans="1:21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tr">
        <f t="shared" si="260"/>
        <v>successful</v>
      </c>
      <c r="G3351" s="4" t="s">
        <v>8219</v>
      </c>
      <c r="H3351" s="4" t="s">
        <v>8224</v>
      </c>
      <c r="I3351" s="4" t="s">
        <v>8246</v>
      </c>
      <c r="J3351" s="4">
        <v>1465837200</v>
      </c>
      <c r="K3351" s="13">
        <f t="shared" si="261"/>
        <v>42534.541666666664</v>
      </c>
      <c r="L3351" s="4">
        <v>1463971172</v>
      </c>
      <c r="M3351" s="13">
        <f t="shared" si="262"/>
        <v>42512.944120370368</v>
      </c>
      <c r="N3351" s="4" t="b">
        <v>0</v>
      </c>
      <c r="O3351" s="4">
        <v>14</v>
      </c>
      <c r="P3351" s="4" t="b">
        <v>1</v>
      </c>
      <c r="Q3351" s="4" t="s">
        <v>8271</v>
      </c>
      <c r="R3351" s="17">
        <f>E3351/D3351*100</f>
        <v>153.4</v>
      </c>
      <c r="S3351">
        <f>AVERAGEIF(O:O,O3351,E:E)</f>
        <v>1006.2454545454545</v>
      </c>
      <c r="T3351" t="str">
        <f t="shared" si="263"/>
        <v>theater</v>
      </c>
      <c r="U3351" t="str">
        <f t="shared" si="264"/>
        <v>plays</v>
      </c>
    </row>
    <row r="3352" spans="1:21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tr">
        <f t="shared" si="260"/>
        <v>successful</v>
      </c>
      <c r="G3352" s="4" t="s">
        <v>8219</v>
      </c>
      <c r="H3352" s="4" t="s">
        <v>8243</v>
      </c>
      <c r="I3352" s="4" t="s">
        <v>8249</v>
      </c>
      <c r="J3352" s="4">
        <v>1448838000</v>
      </c>
      <c r="K3352" s="13">
        <f t="shared" si="261"/>
        <v>42337.791666666664</v>
      </c>
      <c r="L3352" s="4">
        <v>1445791811</v>
      </c>
      <c r="M3352" s="13">
        <f t="shared" si="262"/>
        <v>42302.534849537034</v>
      </c>
      <c r="N3352" s="4" t="b">
        <v>0</v>
      </c>
      <c r="O3352" s="4">
        <v>51</v>
      </c>
      <c r="P3352" s="4" t="b">
        <v>1</v>
      </c>
      <c r="Q3352" s="4" t="s">
        <v>8271</v>
      </c>
      <c r="R3352" s="17">
        <f>E3352/D3352*100</f>
        <v>104.42857142857143</v>
      </c>
      <c r="S3352">
        <f>AVERAGEIF(O:O,O3352,E:E)</f>
        <v>3143.8429999999998</v>
      </c>
      <c r="T3352" t="str">
        <f t="shared" si="263"/>
        <v>theater</v>
      </c>
      <c r="U3352" t="str">
        <f t="shared" si="264"/>
        <v>plays</v>
      </c>
    </row>
    <row r="3353" spans="1:21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tr">
        <f t="shared" si="260"/>
        <v>successful</v>
      </c>
      <c r="G3353" s="4" t="s">
        <v>8219</v>
      </c>
      <c r="H3353" s="4" t="s">
        <v>8225</v>
      </c>
      <c r="I3353" s="4" t="s">
        <v>8247</v>
      </c>
      <c r="J3353" s="4">
        <v>1406113200</v>
      </c>
      <c r="K3353" s="13">
        <f t="shared" si="261"/>
        <v>41843.291666666672</v>
      </c>
      <c r="L3353" s="4">
        <v>1402910965</v>
      </c>
      <c r="M3353" s="13">
        <f t="shared" si="262"/>
        <v>41806.228761574079</v>
      </c>
      <c r="N3353" s="4" t="b">
        <v>0</v>
      </c>
      <c r="O3353" s="4">
        <v>54</v>
      </c>
      <c r="P3353" s="4" t="b">
        <v>1</v>
      </c>
      <c r="Q3353" s="4" t="s">
        <v>8271</v>
      </c>
      <c r="R3353" s="17">
        <f>E3353/D3353*100</f>
        <v>101.1</v>
      </c>
      <c r="S3353">
        <f>AVERAGEIF(O:O,O3353,E:E)</f>
        <v>3732.9341666666664</v>
      </c>
      <c r="T3353" t="str">
        <f t="shared" si="263"/>
        <v>theater</v>
      </c>
      <c r="U3353" t="str">
        <f t="shared" si="264"/>
        <v>plays</v>
      </c>
    </row>
    <row r="3354" spans="1:21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tr">
        <f t="shared" si="260"/>
        <v>successful</v>
      </c>
      <c r="G3354" s="4" t="s">
        <v>8219</v>
      </c>
      <c r="H3354" s="4" t="s">
        <v>8225</v>
      </c>
      <c r="I3354" s="4" t="s">
        <v>8247</v>
      </c>
      <c r="J3354" s="4">
        <v>1467414000</v>
      </c>
      <c r="K3354" s="13">
        <f t="shared" si="261"/>
        <v>42552.791666666664</v>
      </c>
      <c r="L3354" s="4">
        <v>1462492178</v>
      </c>
      <c r="M3354" s="13">
        <f t="shared" si="262"/>
        <v>42495.826134259267</v>
      </c>
      <c r="N3354" s="4" t="b">
        <v>0</v>
      </c>
      <c r="O3354" s="4">
        <v>70</v>
      </c>
      <c r="P3354" s="4" t="b">
        <v>1</v>
      </c>
      <c r="Q3354" s="4" t="s">
        <v>8271</v>
      </c>
      <c r="R3354" s="17">
        <f>E3354/D3354*100</f>
        <v>107.52</v>
      </c>
      <c r="S3354">
        <f>AVERAGEIF(O:O,O3354,E:E)</f>
        <v>15630.539500000003</v>
      </c>
      <c r="T3354" t="str">
        <f t="shared" si="263"/>
        <v>theater</v>
      </c>
      <c r="U3354" t="str">
        <f t="shared" si="264"/>
        <v>plays</v>
      </c>
    </row>
    <row r="3355" spans="1:21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tr">
        <f t="shared" si="260"/>
        <v>successful</v>
      </c>
      <c r="G3355" s="4" t="s">
        <v>8219</v>
      </c>
      <c r="H3355" s="4" t="s">
        <v>8225</v>
      </c>
      <c r="I3355" s="4" t="s">
        <v>8247</v>
      </c>
      <c r="J3355" s="4">
        <v>1462230000</v>
      </c>
      <c r="K3355" s="13">
        <f t="shared" si="261"/>
        <v>42492.791666666664</v>
      </c>
      <c r="L3355" s="4">
        <v>1461061350</v>
      </c>
      <c r="M3355" s="13">
        <f t="shared" si="262"/>
        <v>42479.265625000007</v>
      </c>
      <c r="N3355" s="4" t="b">
        <v>0</v>
      </c>
      <c r="O3355" s="4">
        <v>44</v>
      </c>
      <c r="P3355" s="4" t="b">
        <v>1</v>
      </c>
      <c r="Q3355" s="4" t="s">
        <v>8271</v>
      </c>
      <c r="R3355" s="17">
        <f>E3355/D3355*100</f>
        <v>315</v>
      </c>
      <c r="S3355">
        <f>AVERAGEIF(O:O,O3355,E:E)</f>
        <v>3565.1529411764704</v>
      </c>
      <c r="T3355" t="str">
        <f t="shared" si="263"/>
        <v>theater</v>
      </c>
      <c r="U3355" t="str">
        <f t="shared" si="264"/>
        <v>plays</v>
      </c>
    </row>
    <row r="3356" spans="1:21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tr">
        <f t="shared" si="260"/>
        <v>successful</v>
      </c>
      <c r="G3356" s="4" t="s">
        <v>8219</v>
      </c>
      <c r="H3356" s="4" t="s">
        <v>8224</v>
      </c>
      <c r="I3356" s="4" t="s">
        <v>8246</v>
      </c>
      <c r="J3356" s="4">
        <v>1446091260</v>
      </c>
      <c r="K3356" s="13">
        <f t="shared" si="261"/>
        <v>42306.000694444447</v>
      </c>
      <c r="L3356" s="4">
        <v>1443029206</v>
      </c>
      <c r="M3356" s="13">
        <f t="shared" si="262"/>
        <v>42270.560254629636</v>
      </c>
      <c r="N3356" s="4" t="b">
        <v>0</v>
      </c>
      <c r="O3356" s="4">
        <v>55</v>
      </c>
      <c r="P3356" s="4" t="b">
        <v>1</v>
      </c>
      <c r="Q3356" s="4" t="s">
        <v>8271</v>
      </c>
      <c r="R3356" s="17">
        <f>E3356/D3356*100</f>
        <v>101.93333333333334</v>
      </c>
      <c r="S3356">
        <f>AVERAGEIF(O:O,O3356,E:E)</f>
        <v>4138.9825000000001</v>
      </c>
      <c r="T3356" t="str">
        <f t="shared" si="263"/>
        <v>theater</v>
      </c>
      <c r="U3356" t="str">
        <f t="shared" si="264"/>
        <v>plays</v>
      </c>
    </row>
    <row r="3357" spans="1:21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tr">
        <f t="shared" si="260"/>
        <v>successful</v>
      </c>
      <c r="G3357" s="4" t="s">
        <v>8219</v>
      </c>
      <c r="H3357" s="4" t="s">
        <v>8225</v>
      </c>
      <c r="I3357" s="4" t="s">
        <v>8247</v>
      </c>
      <c r="J3357" s="4">
        <v>1462879020</v>
      </c>
      <c r="K3357" s="13">
        <f t="shared" si="261"/>
        <v>42500.303472222229</v>
      </c>
      <c r="L3357" s="4">
        <v>1461941527</v>
      </c>
      <c r="M3357" s="13">
        <f t="shared" si="262"/>
        <v>42489.4528587963</v>
      </c>
      <c r="N3357" s="4" t="b">
        <v>0</v>
      </c>
      <c r="O3357" s="4">
        <v>15</v>
      </c>
      <c r="P3357" s="4" t="b">
        <v>1</v>
      </c>
      <c r="Q3357" s="4" t="s">
        <v>8271</v>
      </c>
      <c r="R3357" s="17">
        <f>E3357/D3357*100</f>
        <v>126.28571428571429</v>
      </c>
      <c r="S3357">
        <f>AVERAGEIF(O:O,O3357,E:E)</f>
        <v>2424.782608695652</v>
      </c>
      <c r="T3357" t="str">
        <f t="shared" si="263"/>
        <v>theater</v>
      </c>
      <c r="U3357" t="str">
        <f t="shared" si="264"/>
        <v>plays</v>
      </c>
    </row>
    <row r="3358" spans="1:21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tr">
        <f t="shared" si="260"/>
        <v>successful</v>
      </c>
      <c r="G3358" s="4" t="s">
        <v>8219</v>
      </c>
      <c r="H3358" s="4" t="s">
        <v>8225</v>
      </c>
      <c r="I3358" s="4" t="s">
        <v>8247</v>
      </c>
      <c r="J3358" s="4">
        <v>1468611272</v>
      </c>
      <c r="K3358" s="13">
        <f t="shared" si="261"/>
        <v>42566.648981481485</v>
      </c>
      <c r="L3358" s="4">
        <v>1466019272</v>
      </c>
      <c r="M3358" s="13">
        <f t="shared" si="262"/>
        <v>42536.648981481485</v>
      </c>
      <c r="N3358" s="4" t="b">
        <v>0</v>
      </c>
      <c r="O3358" s="4">
        <v>27</v>
      </c>
      <c r="P3358" s="4" t="b">
        <v>1</v>
      </c>
      <c r="Q3358" s="4" t="s">
        <v>8271</v>
      </c>
      <c r="R3358" s="17">
        <f>E3358/D3358*100</f>
        <v>101.4</v>
      </c>
      <c r="S3358">
        <f>AVERAGEIF(O:O,O3358,E:E)</f>
        <v>3204.2722222222224</v>
      </c>
      <c r="T3358" t="str">
        <f t="shared" si="263"/>
        <v>theater</v>
      </c>
      <c r="U3358" t="str">
        <f t="shared" si="264"/>
        <v>plays</v>
      </c>
    </row>
    <row r="3359" spans="1:21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tr">
        <f t="shared" si="260"/>
        <v>successful</v>
      </c>
      <c r="G3359" s="4" t="s">
        <v>8219</v>
      </c>
      <c r="H3359" s="4" t="s">
        <v>8225</v>
      </c>
      <c r="I3359" s="4" t="s">
        <v>8247</v>
      </c>
      <c r="J3359" s="4">
        <v>1406887310</v>
      </c>
      <c r="K3359" s="13">
        <f t="shared" si="261"/>
        <v>41852.251273148147</v>
      </c>
      <c r="L3359" s="4">
        <v>1404295310</v>
      </c>
      <c r="M3359" s="13">
        <f t="shared" si="262"/>
        <v>41822.251273148147</v>
      </c>
      <c r="N3359" s="4" t="b">
        <v>0</v>
      </c>
      <c r="O3359" s="4">
        <v>21</v>
      </c>
      <c r="P3359" s="4" t="b">
        <v>1</v>
      </c>
      <c r="Q3359" s="4" t="s">
        <v>8271</v>
      </c>
      <c r="R3359" s="17">
        <f>E3359/D3359*100</f>
        <v>101</v>
      </c>
      <c r="S3359">
        <f>AVERAGEIF(O:O,O3359,E:E)</f>
        <v>1658.1821621621621</v>
      </c>
      <c r="T3359" t="str">
        <f t="shared" si="263"/>
        <v>theater</v>
      </c>
      <c r="U3359" t="str">
        <f t="shared" si="264"/>
        <v>plays</v>
      </c>
    </row>
    <row r="3360" spans="1:21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tr">
        <f t="shared" si="260"/>
        <v>successful</v>
      </c>
      <c r="G3360" s="4" t="s">
        <v>8219</v>
      </c>
      <c r="H3360" s="4" t="s">
        <v>8224</v>
      </c>
      <c r="I3360" s="4" t="s">
        <v>8246</v>
      </c>
      <c r="J3360" s="4">
        <v>1416385679</v>
      </c>
      <c r="K3360" s="13">
        <f t="shared" si="261"/>
        <v>41962.186099537044</v>
      </c>
      <c r="L3360" s="4">
        <v>1413790079</v>
      </c>
      <c r="M3360" s="13">
        <f t="shared" si="262"/>
        <v>41932.144432870373</v>
      </c>
      <c r="N3360" s="4" t="b">
        <v>0</v>
      </c>
      <c r="O3360" s="4">
        <v>162</v>
      </c>
      <c r="P3360" s="4" t="b">
        <v>1</v>
      </c>
      <c r="Q3360" s="4" t="s">
        <v>8271</v>
      </c>
      <c r="R3360" s="17">
        <f>E3360/D3360*100</f>
        <v>102.99000000000001</v>
      </c>
      <c r="S3360">
        <f>AVERAGEIF(O:O,O3360,E:E)</f>
        <v>9217.505000000001</v>
      </c>
      <c r="T3360" t="str">
        <f t="shared" si="263"/>
        <v>theater</v>
      </c>
      <c r="U3360" t="str">
        <f t="shared" si="264"/>
        <v>plays</v>
      </c>
    </row>
    <row r="3361" spans="1:21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tr">
        <f t="shared" si="260"/>
        <v>successful</v>
      </c>
      <c r="G3361" s="4" t="s">
        <v>8219</v>
      </c>
      <c r="H3361" s="4" t="s">
        <v>8224</v>
      </c>
      <c r="I3361" s="4" t="s">
        <v>8246</v>
      </c>
      <c r="J3361" s="4">
        <v>1487985734</v>
      </c>
      <c r="K3361" s="13">
        <f t="shared" si="261"/>
        <v>42790.890439814822</v>
      </c>
      <c r="L3361" s="4">
        <v>1484097734</v>
      </c>
      <c r="M3361" s="13">
        <f t="shared" si="262"/>
        <v>42745.890439814822</v>
      </c>
      <c r="N3361" s="4" t="b">
        <v>0</v>
      </c>
      <c r="O3361" s="4">
        <v>23</v>
      </c>
      <c r="P3361" s="4" t="b">
        <v>1</v>
      </c>
      <c r="Q3361" s="4" t="s">
        <v>8271</v>
      </c>
      <c r="R3361" s="17">
        <f>E3361/D3361*100</f>
        <v>106.25</v>
      </c>
      <c r="S3361">
        <f>AVERAGEIF(O:O,O3361,E:E)</f>
        <v>2210.1433333333334</v>
      </c>
      <c r="T3361" t="str">
        <f t="shared" si="263"/>
        <v>theater</v>
      </c>
      <c r="U3361" t="str">
        <f t="shared" si="264"/>
        <v>plays</v>
      </c>
    </row>
    <row r="3362" spans="1:21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tr">
        <f t="shared" si="260"/>
        <v>successful</v>
      </c>
      <c r="G3362" s="4" t="s">
        <v>8219</v>
      </c>
      <c r="H3362" s="4" t="s">
        <v>8244</v>
      </c>
      <c r="I3362" s="4" t="s">
        <v>8258</v>
      </c>
      <c r="J3362" s="4">
        <v>1481731140</v>
      </c>
      <c r="K3362" s="13">
        <f t="shared" si="261"/>
        <v>42718.499305555561</v>
      </c>
      <c r="L3362" s="4">
        <v>1479866343</v>
      </c>
      <c r="M3362" s="13">
        <f t="shared" si="262"/>
        <v>42696.916006944448</v>
      </c>
      <c r="N3362" s="4" t="b">
        <v>0</v>
      </c>
      <c r="O3362" s="4">
        <v>72</v>
      </c>
      <c r="P3362" s="4" t="b">
        <v>1</v>
      </c>
      <c r="Q3362" s="4" t="s">
        <v>8271</v>
      </c>
      <c r="R3362" s="17">
        <f>E3362/D3362*100</f>
        <v>101.37777777777779</v>
      </c>
      <c r="S3362">
        <f>AVERAGEIF(O:O,O3362,E:E)</f>
        <v>5956.7993333333325</v>
      </c>
      <c r="T3362" t="str">
        <f t="shared" si="263"/>
        <v>theater</v>
      </c>
      <c r="U3362" t="str">
        <f t="shared" si="264"/>
        <v>plays</v>
      </c>
    </row>
    <row r="3363" spans="1:21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tr">
        <f t="shared" si="260"/>
        <v>successful</v>
      </c>
      <c r="G3363" s="4" t="s">
        <v>8219</v>
      </c>
      <c r="H3363" s="4" t="s">
        <v>8224</v>
      </c>
      <c r="I3363" s="4" t="s">
        <v>8246</v>
      </c>
      <c r="J3363" s="4">
        <v>1409587140</v>
      </c>
      <c r="K3363" s="13">
        <f t="shared" si="261"/>
        <v>41883.499305555561</v>
      </c>
      <c r="L3363" s="4">
        <v>1408062990</v>
      </c>
      <c r="M3363" s="13">
        <f t="shared" si="262"/>
        <v>41865.858680555561</v>
      </c>
      <c r="N3363" s="4" t="b">
        <v>0</v>
      </c>
      <c r="O3363" s="4">
        <v>68</v>
      </c>
      <c r="P3363" s="4" t="b">
        <v>1</v>
      </c>
      <c r="Q3363" s="4" t="s">
        <v>8271</v>
      </c>
      <c r="R3363" s="17">
        <f>E3363/D3363*100</f>
        <v>113.46000000000001</v>
      </c>
      <c r="S3363">
        <f>AVERAGEIF(O:O,O3363,E:E)</f>
        <v>4475.4349999999995</v>
      </c>
      <c r="T3363" t="str">
        <f t="shared" si="263"/>
        <v>theater</v>
      </c>
      <c r="U3363" t="str">
        <f t="shared" si="264"/>
        <v>plays</v>
      </c>
    </row>
    <row r="3364" spans="1:21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tr">
        <f t="shared" si="260"/>
        <v>successful</v>
      </c>
      <c r="G3364" s="4" t="s">
        <v>8219</v>
      </c>
      <c r="H3364" s="4" t="s">
        <v>8224</v>
      </c>
      <c r="I3364" s="4" t="s">
        <v>8246</v>
      </c>
      <c r="J3364" s="4">
        <v>1425704100</v>
      </c>
      <c r="K3364" s="13">
        <f t="shared" si="261"/>
        <v>42070.038194444445</v>
      </c>
      <c r="L3364" s="4">
        <v>1424484717</v>
      </c>
      <c r="M3364" s="13">
        <f t="shared" si="262"/>
        <v>42055.92496527778</v>
      </c>
      <c r="N3364" s="4" t="b">
        <v>0</v>
      </c>
      <c r="O3364" s="4">
        <v>20</v>
      </c>
      <c r="P3364" s="4" t="b">
        <v>1</v>
      </c>
      <c r="Q3364" s="4" t="s">
        <v>8271</v>
      </c>
      <c r="R3364" s="17">
        <f>E3364/D3364*100</f>
        <v>218.00000000000003</v>
      </c>
      <c r="S3364">
        <f>AVERAGEIF(O:O,O3364,E:E)</f>
        <v>1494.1595454545457</v>
      </c>
      <c r="T3364" t="str">
        <f t="shared" si="263"/>
        <v>theater</v>
      </c>
      <c r="U3364" t="str">
        <f t="shared" si="264"/>
        <v>plays</v>
      </c>
    </row>
    <row r="3365" spans="1:21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tr">
        <f t="shared" si="260"/>
        <v>successful</v>
      </c>
      <c r="G3365" s="4" t="s">
        <v>8219</v>
      </c>
      <c r="H3365" s="4" t="s">
        <v>8224</v>
      </c>
      <c r="I3365" s="4" t="s">
        <v>8246</v>
      </c>
      <c r="J3365" s="4">
        <v>1408464000</v>
      </c>
      <c r="K3365" s="13">
        <f t="shared" si="261"/>
        <v>41870.5</v>
      </c>
      <c r="L3365" s="4">
        <v>1406831445</v>
      </c>
      <c r="M3365" s="13">
        <f t="shared" si="262"/>
        <v>41851.604687500003</v>
      </c>
      <c r="N3365" s="4" t="b">
        <v>0</v>
      </c>
      <c r="O3365" s="4">
        <v>26</v>
      </c>
      <c r="P3365" s="4" t="b">
        <v>1</v>
      </c>
      <c r="Q3365" s="4" t="s">
        <v>8271</v>
      </c>
      <c r="R3365" s="17">
        <f>E3365/D3365*100</f>
        <v>101.41935483870968</v>
      </c>
      <c r="S3365">
        <f>AVERAGEIF(O:O,O3365,E:E)</f>
        <v>2505.9714285714285</v>
      </c>
      <c r="T3365" t="str">
        <f t="shared" si="263"/>
        <v>theater</v>
      </c>
      <c r="U3365" t="str">
        <f t="shared" si="264"/>
        <v>plays</v>
      </c>
    </row>
    <row r="3366" spans="1:21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tr">
        <f t="shared" si="260"/>
        <v>successful</v>
      </c>
      <c r="G3366" s="4" t="s">
        <v>8219</v>
      </c>
      <c r="H3366" s="4" t="s">
        <v>8225</v>
      </c>
      <c r="I3366" s="4" t="s">
        <v>8247</v>
      </c>
      <c r="J3366" s="4">
        <v>1458075600</v>
      </c>
      <c r="K3366" s="13">
        <f t="shared" si="261"/>
        <v>42444.708333333336</v>
      </c>
      <c r="L3366" s="4">
        <v>1456183649</v>
      </c>
      <c r="M3366" s="13">
        <f t="shared" si="262"/>
        <v>42422.810752314814</v>
      </c>
      <c r="N3366" s="4" t="b">
        <v>0</v>
      </c>
      <c r="O3366" s="4">
        <v>72</v>
      </c>
      <c r="P3366" s="4" t="b">
        <v>1</v>
      </c>
      <c r="Q3366" s="4" t="s">
        <v>8271</v>
      </c>
      <c r="R3366" s="17">
        <f>E3366/D3366*100</f>
        <v>105.93333333333332</v>
      </c>
      <c r="S3366">
        <f>AVERAGEIF(O:O,O3366,E:E)</f>
        <v>5956.7993333333325</v>
      </c>
      <c r="T3366" t="str">
        <f t="shared" si="263"/>
        <v>theater</v>
      </c>
      <c r="U3366" t="str">
        <f t="shared" si="264"/>
        <v>plays</v>
      </c>
    </row>
    <row r="3367" spans="1:21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tr">
        <f t="shared" si="260"/>
        <v>successful</v>
      </c>
      <c r="G3367" s="4" t="s">
        <v>8219</v>
      </c>
      <c r="H3367" s="4" t="s">
        <v>8224</v>
      </c>
      <c r="I3367" s="4" t="s">
        <v>8246</v>
      </c>
      <c r="J3367" s="4">
        <v>1449973592</v>
      </c>
      <c r="K3367" s="13">
        <f t="shared" si="261"/>
        <v>42350.935092592597</v>
      </c>
      <c r="L3367" s="4">
        <v>1447381592</v>
      </c>
      <c r="M3367" s="13">
        <f t="shared" si="262"/>
        <v>42320.935092592597</v>
      </c>
      <c r="N3367" s="4" t="b">
        <v>0</v>
      </c>
      <c r="O3367" s="4">
        <v>3</v>
      </c>
      <c r="P3367" s="4" t="b">
        <v>1</v>
      </c>
      <c r="Q3367" s="4" t="s">
        <v>8271</v>
      </c>
      <c r="R3367" s="17">
        <f>E3367/D3367*100</f>
        <v>104</v>
      </c>
      <c r="S3367">
        <f>AVERAGEIF(O:O,O3367,E:E)</f>
        <v>191.76785714285714</v>
      </c>
      <c r="T3367" t="str">
        <f t="shared" si="263"/>
        <v>theater</v>
      </c>
      <c r="U3367" t="str">
        <f t="shared" si="264"/>
        <v>plays</v>
      </c>
    </row>
    <row r="3368" spans="1:21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tr">
        <f t="shared" si="260"/>
        <v>successful</v>
      </c>
      <c r="G3368" s="4" t="s">
        <v>8219</v>
      </c>
      <c r="H3368" s="4" t="s">
        <v>8224</v>
      </c>
      <c r="I3368" s="4" t="s">
        <v>8246</v>
      </c>
      <c r="J3368" s="4">
        <v>1431481037</v>
      </c>
      <c r="K3368" s="13">
        <f t="shared" si="261"/>
        <v>42136.900891203702</v>
      </c>
      <c r="L3368" s="4">
        <v>1428889037</v>
      </c>
      <c r="M3368" s="13">
        <f t="shared" si="262"/>
        <v>42106.900891203702</v>
      </c>
      <c r="N3368" s="4" t="b">
        <v>0</v>
      </c>
      <c r="O3368" s="4">
        <v>18</v>
      </c>
      <c r="P3368" s="4" t="b">
        <v>1</v>
      </c>
      <c r="Q3368" s="4" t="s">
        <v>8271</v>
      </c>
      <c r="R3368" s="17">
        <f>E3368/D3368*100</f>
        <v>221</v>
      </c>
      <c r="S3368">
        <f>AVERAGEIF(O:O,O3368,E:E)</f>
        <v>1443.423</v>
      </c>
      <c r="T3368" t="str">
        <f t="shared" si="263"/>
        <v>theater</v>
      </c>
      <c r="U3368" t="str">
        <f t="shared" si="264"/>
        <v>plays</v>
      </c>
    </row>
    <row r="3369" spans="1:21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tr">
        <f t="shared" si="260"/>
        <v>successful</v>
      </c>
      <c r="G3369" s="4" t="s">
        <v>8219</v>
      </c>
      <c r="H3369" s="4" t="s">
        <v>8225</v>
      </c>
      <c r="I3369" s="4" t="s">
        <v>8247</v>
      </c>
      <c r="J3369" s="4">
        <v>1438467894</v>
      </c>
      <c r="K3369" s="13">
        <f t="shared" si="261"/>
        <v>42217.767291666671</v>
      </c>
      <c r="L3369" s="4">
        <v>1436307894</v>
      </c>
      <c r="M3369" s="13">
        <f t="shared" si="262"/>
        <v>42192.767291666671</v>
      </c>
      <c r="N3369" s="4" t="b">
        <v>0</v>
      </c>
      <c r="O3369" s="4">
        <v>30</v>
      </c>
      <c r="P3369" s="4" t="b">
        <v>1</v>
      </c>
      <c r="Q3369" s="4" t="s">
        <v>8271</v>
      </c>
      <c r="R3369" s="17">
        <f>E3369/D3369*100</f>
        <v>118.66666666666667</v>
      </c>
      <c r="S3369">
        <f>AVERAGEIF(O:O,O3369,E:E)</f>
        <v>2533.3331250000001</v>
      </c>
      <c r="T3369" t="str">
        <f t="shared" si="263"/>
        <v>theater</v>
      </c>
      <c r="U3369" t="str">
        <f t="shared" si="264"/>
        <v>plays</v>
      </c>
    </row>
    <row r="3370" spans="1:21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tr">
        <f t="shared" si="260"/>
        <v>successful</v>
      </c>
      <c r="G3370" s="4" t="s">
        <v>8219</v>
      </c>
      <c r="H3370" s="4" t="s">
        <v>8224</v>
      </c>
      <c r="I3370" s="4" t="s">
        <v>8246</v>
      </c>
      <c r="J3370" s="4">
        <v>1420088400</v>
      </c>
      <c r="K3370" s="13">
        <f t="shared" si="261"/>
        <v>42005.041666666664</v>
      </c>
      <c r="L3370" s="4">
        <v>1416977259</v>
      </c>
      <c r="M3370" s="13">
        <f t="shared" si="262"/>
        <v>41969.033090277779</v>
      </c>
      <c r="N3370" s="4" t="b">
        <v>0</v>
      </c>
      <c r="O3370" s="4">
        <v>23</v>
      </c>
      <c r="P3370" s="4" t="b">
        <v>1</v>
      </c>
      <c r="Q3370" s="4" t="s">
        <v>8271</v>
      </c>
      <c r="R3370" s="17">
        <f>E3370/D3370*100</f>
        <v>104.60000000000001</v>
      </c>
      <c r="S3370">
        <f>AVERAGEIF(O:O,O3370,E:E)</f>
        <v>2210.1433333333334</v>
      </c>
      <c r="T3370" t="str">
        <f t="shared" si="263"/>
        <v>theater</v>
      </c>
      <c r="U3370" t="str">
        <f t="shared" si="264"/>
        <v>plays</v>
      </c>
    </row>
    <row r="3371" spans="1:21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tr">
        <f t="shared" si="260"/>
        <v>successful</v>
      </c>
      <c r="G3371" s="4" t="s">
        <v>8219</v>
      </c>
      <c r="H3371" s="4" t="s">
        <v>8241</v>
      </c>
      <c r="I3371" s="4" t="s">
        <v>8249</v>
      </c>
      <c r="J3371" s="4">
        <v>1484441980</v>
      </c>
      <c r="K3371" s="13">
        <f t="shared" si="261"/>
        <v>42749.874768518523</v>
      </c>
      <c r="L3371" s="4">
        <v>1479257980</v>
      </c>
      <c r="M3371" s="13">
        <f t="shared" si="262"/>
        <v>42689.874768518523</v>
      </c>
      <c r="N3371" s="4" t="b">
        <v>0</v>
      </c>
      <c r="O3371" s="4">
        <v>54</v>
      </c>
      <c r="P3371" s="4" t="b">
        <v>1</v>
      </c>
      <c r="Q3371" s="4" t="s">
        <v>8271</v>
      </c>
      <c r="R3371" s="17">
        <f>E3371/D3371*100</f>
        <v>103.89999999999999</v>
      </c>
      <c r="S3371">
        <f>AVERAGEIF(O:O,O3371,E:E)</f>
        <v>3732.9341666666664</v>
      </c>
      <c r="T3371" t="str">
        <f t="shared" si="263"/>
        <v>theater</v>
      </c>
      <c r="U3371" t="str">
        <f t="shared" si="264"/>
        <v>plays</v>
      </c>
    </row>
    <row r="3372" spans="1:21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tr">
        <f t="shared" si="260"/>
        <v>successful</v>
      </c>
      <c r="G3372" s="4" t="s">
        <v>8219</v>
      </c>
      <c r="H3372" s="4" t="s">
        <v>8224</v>
      </c>
      <c r="I3372" s="4" t="s">
        <v>8246</v>
      </c>
      <c r="J3372" s="4">
        <v>1481961600</v>
      </c>
      <c r="K3372" s="13">
        <f t="shared" si="261"/>
        <v>42721.166666666664</v>
      </c>
      <c r="L3372" s="4">
        <v>1479283285</v>
      </c>
      <c r="M3372" s="13">
        <f t="shared" si="262"/>
        <v>42690.167650462965</v>
      </c>
      <c r="N3372" s="4" t="b">
        <v>0</v>
      </c>
      <c r="O3372" s="4">
        <v>26</v>
      </c>
      <c r="P3372" s="4" t="b">
        <v>1</v>
      </c>
      <c r="Q3372" s="4" t="s">
        <v>8271</v>
      </c>
      <c r="R3372" s="17">
        <f>E3372/D3372*100</f>
        <v>117.73333333333333</v>
      </c>
      <c r="S3372">
        <f>AVERAGEIF(O:O,O3372,E:E)</f>
        <v>2505.9714285714285</v>
      </c>
      <c r="T3372" t="str">
        <f t="shared" si="263"/>
        <v>theater</v>
      </c>
      <c r="U3372" t="str">
        <f t="shared" si="264"/>
        <v>plays</v>
      </c>
    </row>
    <row r="3373" spans="1:21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tr">
        <f t="shared" si="260"/>
        <v>successful</v>
      </c>
      <c r="G3373" s="4" t="s">
        <v>8219</v>
      </c>
      <c r="H3373" s="4" t="s">
        <v>8224</v>
      </c>
      <c r="I3373" s="4" t="s">
        <v>8246</v>
      </c>
      <c r="J3373" s="4">
        <v>1449089965</v>
      </c>
      <c r="K3373" s="13">
        <f t="shared" si="261"/>
        <v>42340.707928240743</v>
      </c>
      <c r="L3373" s="4">
        <v>1446670765</v>
      </c>
      <c r="M3373" s="13">
        <f t="shared" si="262"/>
        <v>42312.707928240743</v>
      </c>
      <c r="N3373" s="4" t="b">
        <v>0</v>
      </c>
      <c r="O3373" s="4">
        <v>9</v>
      </c>
      <c r="P3373" s="4" t="b">
        <v>1</v>
      </c>
      <c r="Q3373" s="4" t="s">
        <v>8271</v>
      </c>
      <c r="R3373" s="17">
        <f>E3373/D3373*100</f>
        <v>138.5</v>
      </c>
      <c r="S3373">
        <f>AVERAGEIF(O:O,O3373,E:E)</f>
        <v>751.21245614035092</v>
      </c>
      <c r="T3373" t="str">
        <f t="shared" si="263"/>
        <v>theater</v>
      </c>
      <c r="U3373" t="str">
        <f t="shared" si="264"/>
        <v>plays</v>
      </c>
    </row>
    <row r="3374" spans="1:21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tr">
        <f t="shared" si="260"/>
        <v>successful</v>
      </c>
      <c r="G3374" s="4" t="s">
        <v>8219</v>
      </c>
      <c r="H3374" s="4" t="s">
        <v>8224</v>
      </c>
      <c r="I3374" s="4" t="s">
        <v>8246</v>
      </c>
      <c r="J3374" s="4">
        <v>1408942740</v>
      </c>
      <c r="K3374" s="13">
        <f t="shared" si="261"/>
        <v>41876.040972222225</v>
      </c>
      <c r="L3374" s="4">
        <v>1407157756</v>
      </c>
      <c r="M3374" s="13">
        <f t="shared" si="262"/>
        <v>41855.381435185183</v>
      </c>
      <c r="N3374" s="4" t="b">
        <v>0</v>
      </c>
      <c r="O3374" s="4">
        <v>27</v>
      </c>
      <c r="P3374" s="4" t="b">
        <v>1</v>
      </c>
      <c r="Q3374" s="4" t="s">
        <v>8271</v>
      </c>
      <c r="R3374" s="17">
        <f>E3374/D3374*100</f>
        <v>103.49999999999999</v>
      </c>
      <c r="S3374">
        <f>AVERAGEIF(O:O,O3374,E:E)</f>
        <v>3204.2722222222224</v>
      </c>
      <c r="T3374" t="str">
        <f t="shared" si="263"/>
        <v>theater</v>
      </c>
      <c r="U3374" t="str">
        <f t="shared" si="264"/>
        <v>plays</v>
      </c>
    </row>
    <row r="3375" spans="1:21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tr">
        <f t="shared" si="260"/>
        <v>successful</v>
      </c>
      <c r="G3375" s="4" t="s">
        <v>8219</v>
      </c>
      <c r="H3375" s="4" t="s">
        <v>8225</v>
      </c>
      <c r="I3375" s="4" t="s">
        <v>8247</v>
      </c>
      <c r="J3375" s="4">
        <v>1437235200</v>
      </c>
      <c r="K3375" s="13">
        <f t="shared" si="261"/>
        <v>42203.500000000007</v>
      </c>
      <c r="L3375" s="4">
        <v>1435177840</v>
      </c>
      <c r="M3375" s="13">
        <f t="shared" si="262"/>
        <v>42179.687962962962</v>
      </c>
      <c r="N3375" s="4" t="b">
        <v>0</v>
      </c>
      <c r="O3375" s="4">
        <v>30</v>
      </c>
      <c r="P3375" s="4" t="b">
        <v>1</v>
      </c>
      <c r="Q3375" s="4" t="s">
        <v>8271</v>
      </c>
      <c r="R3375" s="17">
        <f>E3375/D3375*100</f>
        <v>100.25</v>
      </c>
      <c r="S3375">
        <f>AVERAGEIF(O:O,O3375,E:E)</f>
        <v>2533.3331250000001</v>
      </c>
      <c r="T3375" t="str">
        <f t="shared" si="263"/>
        <v>theater</v>
      </c>
      <c r="U3375" t="str">
        <f t="shared" si="264"/>
        <v>plays</v>
      </c>
    </row>
    <row r="3376" spans="1:21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tr">
        <f t="shared" si="260"/>
        <v>successful</v>
      </c>
      <c r="G3376" s="4" t="s">
        <v>8219</v>
      </c>
      <c r="H3376" s="4" t="s">
        <v>8229</v>
      </c>
      <c r="I3376" s="4" t="s">
        <v>8251</v>
      </c>
      <c r="J3376" s="4">
        <v>1446053616</v>
      </c>
      <c r="K3376" s="13">
        <f t="shared" si="261"/>
        <v>42305.565000000002</v>
      </c>
      <c r="L3376" s="4">
        <v>1443461616</v>
      </c>
      <c r="M3376" s="13">
        <f t="shared" si="262"/>
        <v>42275.565000000002</v>
      </c>
      <c r="N3376" s="4" t="b">
        <v>0</v>
      </c>
      <c r="O3376" s="4">
        <v>52</v>
      </c>
      <c r="P3376" s="4" t="b">
        <v>1</v>
      </c>
      <c r="Q3376" s="4" t="s">
        <v>8271</v>
      </c>
      <c r="R3376" s="17">
        <f>E3376/D3376*100</f>
        <v>106.57142857142856</v>
      </c>
      <c r="S3376">
        <f>AVERAGEIF(O:O,O3376,E:E)</f>
        <v>4562.0091666666667</v>
      </c>
      <c r="T3376" t="str">
        <f t="shared" si="263"/>
        <v>theater</v>
      </c>
      <c r="U3376" t="str">
        <f t="shared" si="264"/>
        <v>plays</v>
      </c>
    </row>
    <row r="3377" spans="1:21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tr">
        <f t="shared" si="260"/>
        <v>successful</v>
      </c>
      <c r="G3377" s="4" t="s">
        <v>8219</v>
      </c>
      <c r="H3377" s="4" t="s">
        <v>8225</v>
      </c>
      <c r="I3377" s="4" t="s">
        <v>8247</v>
      </c>
      <c r="J3377" s="4">
        <v>1400423973</v>
      </c>
      <c r="K3377" s="13">
        <f t="shared" si="261"/>
        <v>41777.444131944445</v>
      </c>
      <c r="L3377" s="4">
        <v>1399387173</v>
      </c>
      <c r="M3377" s="13">
        <f t="shared" si="262"/>
        <v>41765.444131944445</v>
      </c>
      <c r="N3377" s="4" t="b">
        <v>0</v>
      </c>
      <c r="O3377" s="4">
        <v>17</v>
      </c>
      <c r="P3377" s="4" t="b">
        <v>1</v>
      </c>
      <c r="Q3377" s="4" t="s">
        <v>8271</v>
      </c>
      <c r="R3377" s="17">
        <f>E3377/D3377*100</f>
        <v>100</v>
      </c>
      <c r="S3377">
        <f>AVERAGEIF(O:O,O3377,E:E)</f>
        <v>1808.7556603773585</v>
      </c>
      <c r="T3377" t="str">
        <f t="shared" si="263"/>
        <v>theater</v>
      </c>
      <c r="U3377" t="str">
        <f t="shared" si="264"/>
        <v>plays</v>
      </c>
    </row>
    <row r="3378" spans="1:21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tr">
        <f t="shared" si="260"/>
        <v>successful</v>
      </c>
      <c r="G3378" s="4" t="s">
        <v>8219</v>
      </c>
      <c r="H3378" s="4" t="s">
        <v>8224</v>
      </c>
      <c r="I3378" s="4" t="s">
        <v>8246</v>
      </c>
      <c r="J3378" s="4">
        <v>1429976994</v>
      </c>
      <c r="K3378" s="13">
        <f t="shared" si="261"/>
        <v>42119.492986111109</v>
      </c>
      <c r="L3378" s="4">
        <v>1424796594</v>
      </c>
      <c r="M3378" s="13">
        <f t="shared" si="262"/>
        <v>42059.53465277778</v>
      </c>
      <c r="N3378" s="4" t="b">
        <v>0</v>
      </c>
      <c r="O3378" s="4">
        <v>19</v>
      </c>
      <c r="P3378" s="4" t="b">
        <v>1</v>
      </c>
      <c r="Q3378" s="4" t="s">
        <v>8271</v>
      </c>
      <c r="R3378" s="17">
        <f>E3378/D3378*100</f>
        <v>100.01249999999999</v>
      </c>
      <c r="S3378">
        <f>AVERAGEIF(O:O,O3378,E:E)</f>
        <v>2005.9729729729729</v>
      </c>
      <c r="T3378" t="str">
        <f t="shared" si="263"/>
        <v>theater</v>
      </c>
      <c r="U3378" t="str">
        <f t="shared" si="264"/>
        <v>plays</v>
      </c>
    </row>
    <row r="3379" spans="1:21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tr">
        <f t="shared" si="260"/>
        <v>successful</v>
      </c>
      <c r="G3379" s="4" t="s">
        <v>8219</v>
      </c>
      <c r="H3379" s="4" t="s">
        <v>8225</v>
      </c>
      <c r="I3379" s="4" t="s">
        <v>8247</v>
      </c>
      <c r="J3379" s="4">
        <v>1426870560</v>
      </c>
      <c r="K3379" s="13">
        <f t="shared" si="261"/>
        <v>42083.538888888892</v>
      </c>
      <c r="L3379" s="4">
        <v>1424280899</v>
      </c>
      <c r="M3379" s="13">
        <f t="shared" si="262"/>
        <v>42053.565960648157</v>
      </c>
      <c r="N3379" s="4" t="b">
        <v>0</v>
      </c>
      <c r="O3379" s="4">
        <v>77</v>
      </c>
      <c r="P3379" s="4" t="b">
        <v>1</v>
      </c>
      <c r="Q3379" s="4" t="s">
        <v>8271</v>
      </c>
      <c r="R3379" s="17">
        <f>E3379/D3379*100</f>
        <v>101.05</v>
      </c>
      <c r="S3379">
        <f>AVERAGEIF(O:O,O3379,E:E)</f>
        <v>6230.9337500000001</v>
      </c>
      <c r="T3379" t="str">
        <f t="shared" si="263"/>
        <v>theater</v>
      </c>
      <c r="U3379" t="str">
        <f t="shared" si="264"/>
        <v>plays</v>
      </c>
    </row>
    <row r="3380" spans="1:21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tr">
        <f t="shared" si="260"/>
        <v>successful</v>
      </c>
      <c r="G3380" s="4" t="s">
        <v>8219</v>
      </c>
      <c r="H3380" s="4" t="s">
        <v>8225</v>
      </c>
      <c r="I3380" s="4" t="s">
        <v>8247</v>
      </c>
      <c r="J3380" s="4">
        <v>1409490480</v>
      </c>
      <c r="K3380" s="13">
        <f t="shared" si="261"/>
        <v>41882.380555555559</v>
      </c>
      <c r="L3380" s="4">
        <v>1407400306</v>
      </c>
      <c r="M3380" s="13">
        <f t="shared" si="262"/>
        <v>41858.188726851855</v>
      </c>
      <c r="N3380" s="4" t="b">
        <v>0</v>
      </c>
      <c r="O3380" s="4">
        <v>21</v>
      </c>
      <c r="P3380" s="4" t="b">
        <v>1</v>
      </c>
      <c r="Q3380" s="4" t="s">
        <v>8271</v>
      </c>
      <c r="R3380" s="17">
        <f>E3380/D3380*100</f>
        <v>107.63636363636364</v>
      </c>
      <c r="S3380">
        <f>AVERAGEIF(O:O,O3380,E:E)</f>
        <v>1658.1821621621621</v>
      </c>
      <c r="T3380" t="str">
        <f t="shared" si="263"/>
        <v>theater</v>
      </c>
      <c r="U3380" t="str">
        <f t="shared" si="264"/>
        <v>plays</v>
      </c>
    </row>
    <row r="3381" spans="1:21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tr">
        <f t="shared" si="260"/>
        <v>successful</v>
      </c>
      <c r="G3381" s="4" t="s">
        <v>8219</v>
      </c>
      <c r="H3381" s="4" t="s">
        <v>8225</v>
      </c>
      <c r="I3381" s="4" t="s">
        <v>8247</v>
      </c>
      <c r="J3381" s="4">
        <v>1440630000</v>
      </c>
      <c r="K3381" s="13">
        <f t="shared" si="261"/>
        <v>42242.791666666664</v>
      </c>
      <c r="L3381" s="4">
        <v>1439122800</v>
      </c>
      <c r="M3381" s="13">
        <f t="shared" si="262"/>
        <v>42225.347222222226</v>
      </c>
      <c r="N3381" s="4" t="b">
        <v>0</v>
      </c>
      <c r="O3381" s="4">
        <v>38</v>
      </c>
      <c r="P3381" s="4" t="b">
        <v>1</v>
      </c>
      <c r="Q3381" s="4" t="s">
        <v>8271</v>
      </c>
      <c r="R3381" s="17">
        <f>E3381/D3381*100</f>
        <v>103.64999999999999</v>
      </c>
      <c r="S3381">
        <f>AVERAGEIF(O:O,O3381,E:E)</f>
        <v>2935.7157894736843</v>
      </c>
      <c r="T3381" t="str">
        <f t="shared" si="263"/>
        <v>theater</v>
      </c>
      <c r="U3381" t="str">
        <f t="shared" si="264"/>
        <v>plays</v>
      </c>
    </row>
    <row r="3382" spans="1:21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tr">
        <f t="shared" si="260"/>
        <v>successful</v>
      </c>
      <c r="G3382" s="4" t="s">
        <v>8219</v>
      </c>
      <c r="H3382" s="4" t="s">
        <v>8224</v>
      </c>
      <c r="I3382" s="4" t="s">
        <v>8246</v>
      </c>
      <c r="J3382" s="4">
        <v>1417305178</v>
      </c>
      <c r="K3382" s="13">
        <f t="shared" si="261"/>
        <v>41972.82844907407</v>
      </c>
      <c r="L3382" s="4">
        <v>1414277578</v>
      </c>
      <c r="M3382" s="13">
        <f t="shared" si="262"/>
        <v>41937.786782407406</v>
      </c>
      <c r="N3382" s="4" t="b">
        <v>0</v>
      </c>
      <c r="O3382" s="4">
        <v>28</v>
      </c>
      <c r="P3382" s="4" t="b">
        <v>1</v>
      </c>
      <c r="Q3382" s="4" t="s">
        <v>8271</v>
      </c>
      <c r="R3382" s="17">
        <f>E3382/D3382*100</f>
        <v>104.43333333333334</v>
      </c>
      <c r="S3382">
        <f>AVERAGEIF(O:O,O3382,E:E)</f>
        <v>3472.1178947368426</v>
      </c>
      <c r="T3382" t="str">
        <f t="shared" si="263"/>
        <v>theater</v>
      </c>
      <c r="U3382" t="str">
        <f t="shared" si="264"/>
        <v>plays</v>
      </c>
    </row>
    <row r="3383" spans="1:21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tr">
        <f t="shared" si="260"/>
        <v>successful</v>
      </c>
      <c r="G3383" s="4" t="s">
        <v>8219</v>
      </c>
      <c r="H3383" s="4" t="s">
        <v>8224</v>
      </c>
      <c r="I3383" s="4" t="s">
        <v>8246</v>
      </c>
      <c r="J3383" s="4">
        <v>1426044383</v>
      </c>
      <c r="K3383" s="13">
        <f t="shared" si="261"/>
        <v>42073.976655092592</v>
      </c>
      <c r="L3383" s="4">
        <v>1423455983</v>
      </c>
      <c r="M3383" s="13">
        <f t="shared" si="262"/>
        <v>42044.018321759264</v>
      </c>
      <c r="N3383" s="4" t="b">
        <v>0</v>
      </c>
      <c r="O3383" s="4">
        <v>48</v>
      </c>
      <c r="P3383" s="4" t="b">
        <v>1</v>
      </c>
      <c r="Q3383" s="4" t="s">
        <v>8271</v>
      </c>
      <c r="R3383" s="17">
        <f>E3383/D3383*100</f>
        <v>102.25</v>
      </c>
      <c r="S3383">
        <f>AVERAGEIF(O:O,O3383,E:E)</f>
        <v>6681.7362499999999</v>
      </c>
      <c r="T3383" t="str">
        <f t="shared" si="263"/>
        <v>theater</v>
      </c>
      <c r="U3383" t="str">
        <f t="shared" si="264"/>
        <v>plays</v>
      </c>
    </row>
    <row r="3384" spans="1:21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tr">
        <f t="shared" si="260"/>
        <v>successful</v>
      </c>
      <c r="G3384" s="4" t="s">
        <v>8219</v>
      </c>
      <c r="H3384" s="4" t="s">
        <v>8225</v>
      </c>
      <c r="I3384" s="4" t="s">
        <v>8247</v>
      </c>
      <c r="J3384" s="4">
        <v>1470092340</v>
      </c>
      <c r="K3384" s="13">
        <f t="shared" si="261"/>
        <v>42583.790972222225</v>
      </c>
      <c r="L3384" s="4">
        <v>1467973256</v>
      </c>
      <c r="M3384" s="13">
        <f t="shared" si="262"/>
        <v>42559.264537037037</v>
      </c>
      <c r="N3384" s="4" t="b">
        <v>0</v>
      </c>
      <c r="O3384" s="4">
        <v>46</v>
      </c>
      <c r="P3384" s="4" t="b">
        <v>1</v>
      </c>
      <c r="Q3384" s="4" t="s">
        <v>8271</v>
      </c>
      <c r="R3384" s="17">
        <f>E3384/D3384*100</f>
        <v>100.74285714285713</v>
      </c>
      <c r="S3384">
        <f>AVERAGEIF(O:O,O3384,E:E)</f>
        <v>4256.6611999999996</v>
      </c>
      <c r="T3384" t="str">
        <f t="shared" si="263"/>
        <v>theater</v>
      </c>
      <c r="U3384" t="str">
        <f t="shared" si="264"/>
        <v>plays</v>
      </c>
    </row>
    <row r="3385" spans="1:21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tr">
        <f t="shared" si="260"/>
        <v>successful</v>
      </c>
      <c r="G3385" s="4" t="s">
        <v>8219</v>
      </c>
      <c r="H3385" s="4" t="s">
        <v>8224</v>
      </c>
      <c r="I3385" s="4" t="s">
        <v>8246</v>
      </c>
      <c r="J3385" s="4">
        <v>1466707620</v>
      </c>
      <c r="K3385" s="13">
        <f t="shared" si="261"/>
        <v>42544.615972222229</v>
      </c>
      <c r="L3385" s="4">
        <v>1464979620</v>
      </c>
      <c r="M3385" s="13">
        <f t="shared" si="262"/>
        <v>42524.615972222229</v>
      </c>
      <c r="N3385" s="4" t="b">
        <v>0</v>
      </c>
      <c r="O3385" s="4">
        <v>30</v>
      </c>
      <c r="P3385" s="4" t="b">
        <v>1</v>
      </c>
      <c r="Q3385" s="4" t="s">
        <v>8271</v>
      </c>
      <c r="R3385" s="17">
        <f>E3385/D3385*100</f>
        <v>111.71428571428572</v>
      </c>
      <c r="S3385">
        <f>AVERAGEIF(O:O,O3385,E:E)</f>
        <v>2533.3331250000001</v>
      </c>
      <c r="T3385" t="str">
        <f t="shared" si="263"/>
        <v>theater</v>
      </c>
      <c r="U3385" t="str">
        <f t="shared" si="264"/>
        <v>plays</v>
      </c>
    </row>
    <row r="3386" spans="1:21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tr">
        <f t="shared" si="260"/>
        <v>successful</v>
      </c>
      <c r="G3386" s="4" t="s">
        <v>8219</v>
      </c>
      <c r="H3386" s="4" t="s">
        <v>8224</v>
      </c>
      <c r="I3386" s="4" t="s">
        <v>8246</v>
      </c>
      <c r="J3386" s="4">
        <v>1448074800</v>
      </c>
      <c r="K3386" s="13">
        <f t="shared" si="261"/>
        <v>42328.958333333336</v>
      </c>
      <c r="L3386" s="4">
        <v>1444874768</v>
      </c>
      <c r="M3386" s="13">
        <f t="shared" si="262"/>
        <v>42291.92092592593</v>
      </c>
      <c r="N3386" s="4" t="b">
        <v>0</v>
      </c>
      <c r="O3386" s="4">
        <v>64</v>
      </c>
      <c r="P3386" s="4" t="b">
        <v>1</v>
      </c>
      <c r="Q3386" s="4" t="s">
        <v>8271</v>
      </c>
      <c r="R3386" s="17">
        <f>E3386/D3386*100</f>
        <v>100.01100000000001</v>
      </c>
      <c r="S3386">
        <f>AVERAGEIF(O:O,O3386,E:E)</f>
        <v>3333.5607692307685</v>
      </c>
      <c r="T3386" t="str">
        <f t="shared" si="263"/>
        <v>theater</v>
      </c>
      <c r="U3386" t="str">
        <f t="shared" si="264"/>
        <v>plays</v>
      </c>
    </row>
    <row r="3387" spans="1:21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tr">
        <f t="shared" si="260"/>
        <v>successful</v>
      </c>
      <c r="G3387" s="4" t="s">
        <v>8219</v>
      </c>
      <c r="H3387" s="4" t="s">
        <v>8224</v>
      </c>
      <c r="I3387" s="4" t="s">
        <v>8246</v>
      </c>
      <c r="J3387" s="4">
        <v>1418244552</v>
      </c>
      <c r="K3387" s="13">
        <f t="shared" si="261"/>
        <v>41983.700833333336</v>
      </c>
      <c r="L3387" s="4">
        <v>1415652552</v>
      </c>
      <c r="M3387" s="13">
        <f t="shared" si="262"/>
        <v>41953.700833333336</v>
      </c>
      <c r="N3387" s="4" t="b">
        <v>0</v>
      </c>
      <c r="O3387" s="4">
        <v>15</v>
      </c>
      <c r="P3387" s="4" t="b">
        <v>1</v>
      </c>
      <c r="Q3387" s="4" t="s">
        <v>8271</v>
      </c>
      <c r="R3387" s="17">
        <f>E3387/D3387*100</f>
        <v>100</v>
      </c>
      <c r="S3387">
        <f>AVERAGEIF(O:O,O3387,E:E)</f>
        <v>2424.782608695652</v>
      </c>
      <c r="T3387" t="str">
        <f t="shared" si="263"/>
        <v>theater</v>
      </c>
      <c r="U3387" t="str">
        <f t="shared" si="264"/>
        <v>plays</v>
      </c>
    </row>
    <row r="3388" spans="1:21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tr">
        <f t="shared" si="260"/>
        <v>successful</v>
      </c>
      <c r="G3388" s="4" t="s">
        <v>8219</v>
      </c>
      <c r="H3388" s="4" t="s">
        <v>8224</v>
      </c>
      <c r="I3388" s="4" t="s">
        <v>8246</v>
      </c>
      <c r="J3388" s="4">
        <v>1417620506</v>
      </c>
      <c r="K3388" s="13">
        <f t="shared" si="261"/>
        <v>41976.478078703709</v>
      </c>
      <c r="L3388" s="4">
        <v>1415028506</v>
      </c>
      <c r="M3388" s="13">
        <f t="shared" si="262"/>
        <v>41946.478078703709</v>
      </c>
      <c r="N3388" s="4" t="b">
        <v>0</v>
      </c>
      <c r="O3388" s="4">
        <v>41</v>
      </c>
      <c r="P3388" s="4" t="b">
        <v>1</v>
      </c>
      <c r="Q3388" s="4" t="s">
        <v>8271</v>
      </c>
      <c r="R3388" s="17">
        <f>E3388/D3388*100</f>
        <v>105</v>
      </c>
      <c r="S3388">
        <f>AVERAGEIF(O:O,O3388,E:E)</f>
        <v>2792.8691304347826</v>
      </c>
      <c r="T3388" t="str">
        <f t="shared" si="263"/>
        <v>theater</v>
      </c>
      <c r="U3388" t="str">
        <f t="shared" si="264"/>
        <v>plays</v>
      </c>
    </row>
    <row r="3389" spans="1:21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tr">
        <f t="shared" si="260"/>
        <v>successful</v>
      </c>
      <c r="G3389" s="4" t="s">
        <v>8219</v>
      </c>
      <c r="H3389" s="4" t="s">
        <v>8224</v>
      </c>
      <c r="I3389" s="4" t="s">
        <v>8246</v>
      </c>
      <c r="J3389" s="4">
        <v>1418581088</v>
      </c>
      <c r="K3389" s="13">
        <f t="shared" si="261"/>
        <v>41987.595925925933</v>
      </c>
      <c r="L3389" s="4">
        <v>1415125088</v>
      </c>
      <c r="M3389" s="13">
        <f t="shared" si="262"/>
        <v>41947.595925925925</v>
      </c>
      <c r="N3389" s="4" t="b">
        <v>0</v>
      </c>
      <c r="O3389" s="4">
        <v>35</v>
      </c>
      <c r="P3389" s="4" t="b">
        <v>1</v>
      </c>
      <c r="Q3389" s="4" t="s">
        <v>8271</v>
      </c>
      <c r="R3389" s="17">
        <f>E3389/D3389*100</f>
        <v>116.86666666666667</v>
      </c>
      <c r="S3389">
        <f>AVERAGEIF(O:O,O3389,E:E)</f>
        <v>3370.6326923076922</v>
      </c>
      <c r="T3389" t="str">
        <f t="shared" si="263"/>
        <v>theater</v>
      </c>
      <c r="U3389" t="str">
        <f t="shared" si="264"/>
        <v>plays</v>
      </c>
    </row>
    <row r="3390" spans="1:21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tr">
        <f t="shared" si="260"/>
        <v>successful</v>
      </c>
      <c r="G3390" s="4" t="s">
        <v>8219</v>
      </c>
      <c r="H3390" s="4" t="s">
        <v>8225</v>
      </c>
      <c r="I3390" s="4" t="s">
        <v>8247</v>
      </c>
      <c r="J3390" s="4">
        <v>1434625441</v>
      </c>
      <c r="K3390" s="13">
        <f t="shared" si="261"/>
        <v>42173.294456018521</v>
      </c>
      <c r="L3390" s="4">
        <v>1432033441</v>
      </c>
      <c r="M3390" s="13">
        <f t="shared" si="262"/>
        <v>42143.294456018521</v>
      </c>
      <c r="N3390" s="4" t="b">
        <v>0</v>
      </c>
      <c r="O3390" s="4">
        <v>45</v>
      </c>
      <c r="P3390" s="4" t="b">
        <v>1</v>
      </c>
      <c r="Q3390" s="4" t="s">
        <v>8271</v>
      </c>
      <c r="R3390" s="17">
        <f>E3390/D3390*100</f>
        <v>103.8</v>
      </c>
      <c r="S3390">
        <f>AVERAGEIF(O:O,O3390,E:E)</f>
        <v>5035.5005000000001</v>
      </c>
      <c r="T3390" t="str">
        <f t="shared" si="263"/>
        <v>theater</v>
      </c>
      <c r="U3390" t="str">
        <f t="shared" si="264"/>
        <v>plays</v>
      </c>
    </row>
    <row r="3391" spans="1:21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tr">
        <f t="shared" si="260"/>
        <v>successful</v>
      </c>
      <c r="G3391" s="4" t="s">
        <v>8219</v>
      </c>
      <c r="H3391" s="4" t="s">
        <v>8224</v>
      </c>
      <c r="I3391" s="4" t="s">
        <v>8246</v>
      </c>
      <c r="J3391" s="4">
        <v>1464960682</v>
      </c>
      <c r="K3391" s="13">
        <f t="shared" si="261"/>
        <v>42524.396782407413</v>
      </c>
      <c r="L3391" s="4">
        <v>1462368682</v>
      </c>
      <c r="M3391" s="13">
        <f t="shared" si="262"/>
        <v>42494.396782407413</v>
      </c>
      <c r="N3391" s="4" t="b">
        <v>0</v>
      </c>
      <c r="O3391" s="4">
        <v>62</v>
      </c>
      <c r="P3391" s="4" t="b">
        <v>1</v>
      </c>
      <c r="Q3391" s="4" t="s">
        <v>8271</v>
      </c>
      <c r="R3391" s="17">
        <f>E3391/D3391*100</f>
        <v>114.5</v>
      </c>
      <c r="S3391">
        <f>AVERAGEIF(O:O,O3391,E:E)</f>
        <v>6333.2266666666674</v>
      </c>
      <c r="T3391" t="str">
        <f t="shared" si="263"/>
        <v>theater</v>
      </c>
      <c r="U3391" t="str">
        <f t="shared" si="264"/>
        <v>plays</v>
      </c>
    </row>
    <row r="3392" spans="1:21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tr">
        <f t="shared" si="260"/>
        <v>successful</v>
      </c>
      <c r="G3392" s="4" t="s">
        <v>8219</v>
      </c>
      <c r="H3392" s="4" t="s">
        <v>8224</v>
      </c>
      <c r="I3392" s="4" t="s">
        <v>8246</v>
      </c>
      <c r="J3392" s="4">
        <v>1405017345</v>
      </c>
      <c r="K3392" s="13">
        <f t="shared" si="261"/>
        <v>41830.608159722222</v>
      </c>
      <c r="L3392" s="4">
        <v>1403721345</v>
      </c>
      <c r="M3392" s="13">
        <f t="shared" si="262"/>
        <v>41815.608159722222</v>
      </c>
      <c r="N3392" s="4" t="b">
        <v>0</v>
      </c>
      <c r="O3392" s="4">
        <v>22</v>
      </c>
      <c r="P3392" s="4" t="b">
        <v>1</v>
      </c>
      <c r="Q3392" s="4" t="s">
        <v>8271</v>
      </c>
      <c r="R3392" s="17">
        <f>E3392/D3392*100</f>
        <v>102.4</v>
      </c>
      <c r="S3392">
        <f>AVERAGEIF(O:O,O3392,E:E)</f>
        <v>1547.9137931034484</v>
      </c>
      <c r="T3392" t="str">
        <f t="shared" si="263"/>
        <v>theater</v>
      </c>
      <c r="U3392" t="str">
        <f t="shared" si="264"/>
        <v>plays</v>
      </c>
    </row>
    <row r="3393" spans="1:21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tr">
        <f t="shared" si="260"/>
        <v>successful</v>
      </c>
      <c r="G3393" s="4" t="s">
        <v>8219</v>
      </c>
      <c r="H3393" s="4" t="s">
        <v>8224</v>
      </c>
      <c r="I3393" s="4" t="s">
        <v>8246</v>
      </c>
      <c r="J3393" s="4">
        <v>1407536880</v>
      </c>
      <c r="K3393" s="13">
        <f t="shared" si="261"/>
        <v>41859.76944444445</v>
      </c>
      <c r="L3393" s="4">
        <v>1404997548</v>
      </c>
      <c r="M3393" s="13">
        <f t="shared" si="262"/>
        <v>41830.379027777781</v>
      </c>
      <c r="N3393" s="4" t="b">
        <v>0</v>
      </c>
      <c r="O3393" s="4">
        <v>18</v>
      </c>
      <c r="P3393" s="4" t="b">
        <v>1</v>
      </c>
      <c r="Q3393" s="4" t="s">
        <v>8271</v>
      </c>
      <c r="R3393" s="17">
        <f>E3393/D3393*100</f>
        <v>223</v>
      </c>
      <c r="S3393">
        <f>AVERAGEIF(O:O,O3393,E:E)</f>
        <v>1443.423</v>
      </c>
      <c r="T3393" t="str">
        <f t="shared" si="263"/>
        <v>theater</v>
      </c>
      <c r="U3393" t="str">
        <f t="shared" si="264"/>
        <v>plays</v>
      </c>
    </row>
    <row r="3394" spans="1:21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tr">
        <f t="shared" si="260"/>
        <v>successful</v>
      </c>
      <c r="G3394" s="4" t="s">
        <v>8219</v>
      </c>
      <c r="H3394" s="4" t="s">
        <v>8225</v>
      </c>
      <c r="I3394" s="4" t="s">
        <v>8247</v>
      </c>
      <c r="J3394" s="4">
        <v>1462565855</v>
      </c>
      <c r="K3394" s="13">
        <f t="shared" si="261"/>
        <v>42496.678877314822</v>
      </c>
      <c r="L3394" s="4">
        <v>1458245855</v>
      </c>
      <c r="M3394" s="13">
        <f t="shared" si="262"/>
        <v>42446.678877314822</v>
      </c>
      <c r="N3394" s="4" t="b">
        <v>0</v>
      </c>
      <c r="O3394" s="4">
        <v>12</v>
      </c>
      <c r="P3394" s="4" t="b">
        <v>1</v>
      </c>
      <c r="Q3394" s="4" t="s">
        <v>8271</v>
      </c>
      <c r="R3394" s="17">
        <f>E3394/D3394*100</f>
        <v>100</v>
      </c>
      <c r="S3394">
        <f>AVERAGEIF(O:O,O3394,E:E)</f>
        <v>1176.7069565217391</v>
      </c>
      <c r="T3394" t="str">
        <f t="shared" si="263"/>
        <v>theater</v>
      </c>
      <c r="U3394" t="str">
        <f t="shared" si="264"/>
        <v>plays</v>
      </c>
    </row>
    <row r="3395" spans="1:21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tr">
        <f t="shared" ref="F3395:F3458" si="265">IF(E3395&gt;=D3395,"successful")</f>
        <v>successful</v>
      </c>
      <c r="G3395" s="4" t="s">
        <v>8219</v>
      </c>
      <c r="H3395" s="4" t="s">
        <v>8224</v>
      </c>
      <c r="I3395" s="4" t="s">
        <v>8246</v>
      </c>
      <c r="J3395" s="4">
        <v>1415234760</v>
      </c>
      <c r="K3395" s="13">
        <f t="shared" ref="K3395:K3458" si="266">(J3395/60)/60/24+DATE(1970,1,1)+(-4/24)</f>
        <v>41948.865277777782</v>
      </c>
      <c r="L3395" s="4">
        <v>1413065230</v>
      </c>
      <c r="M3395" s="13">
        <f t="shared" ref="M3395:M3458" si="267">(L3395/60)/60/24+DATE(1970,1,1)+(-4/24)</f>
        <v>41923.754976851858</v>
      </c>
      <c r="N3395" s="4" t="b">
        <v>0</v>
      </c>
      <c r="O3395" s="4">
        <v>44</v>
      </c>
      <c r="P3395" s="4" t="b">
        <v>1</v>
      </c>
      <c r="Q3395" s="4" t="s">
        <v>8271</v>
      </c>
      <c r="R3395" s="17">
        <f>E3395/D3395*100</f>
        <v>105.80000000000001</v>
      </c>
      <c r="S3395">
        <f>AVERAGEIF(O:O,O3395,E:E)</f>
        <v>3565.1529411764704</v>
      </c>
      <c r="T3395" t="str">
        <f t="shared" ref="T3395:T3458" si="268">LEFT(Q3395,FIND("/",Q3395)-1)</f>
        <v>theater</v>
      </c>
      <c r="U3395" t="str">
        <f t="shared" ref="U3395:U3458" si="269">RIGHT(Q3395,LEN(Q3395)-FIND("/",Q3395))</f>
        <v>plays</v>
      </c>
    </row>
    <row r="3396" spans="1:21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tr">
        <f t="shared" si="265"/>
        <v>successful</v>
      </c>
      <c r="G3396" s="4" t="s">
        <v>8219</v>
      </c>
      <c r="H3396" s="4" t="s">
        <v>8225</v>
      </c>
      <c r="I3396" s="4" t="s">
        <v>8247</v>
      </c>
      <c r="J3396" s="4">
        <v>1406470645</v>
      </c>
      <c r="K3396" s="13">
        <f t="shared" si="266"/>
        <v>41847.428761574076</v>
      </c>
      <c r="L3396" s="4">
        <v>1403878645</v>
      </c>
      <c r="M3396" s="13">
        <f t="shared" si="267"/>
        <v>41817.428761574076</v>
      </c>
      <c r="N3396" s="4" t="b">
        <v>0</v>
      </c>
      <c r="O3396" s="4">
        <v>27</v>
      </c>
      <c r="P3396" s="4" t="b">
        <v>1</v>
      </c>
      <c r="Q3396" s="4" t="s">
        <v>8271</v>
      </c>
      <c r="R3396" s="17">
        <f>E3396/D3396*100</f>
        <v>142.36363636363635</v>
      </c>
      <c r="S3396">
        <f>AVERAGEIF(O:O,O3396,E:E)</f>
        <v>3204.2722222222224</v>
      </c>
      <c r="T3396" t="str">
        <f t="shared" si="268"/>
        <v>theater</v>
      </c>
      <c r="U3396" t="str">
        <f t="shared" si="269"/>
        <v>plays</v>
      </c>
    </row>
    <row r="3397" spans="1:21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tr">
        <f t="shared" si="265"/>
        <v>successful</v>
      </c>
      <c r="G3397" s="4" t="s">
        <v>8219</v>
      </c>
      <c r="H3397" s="4" t="s">
        <v>8225</v>
      </c>
      <c r="I3397" s="4" t="s">
        <v>8247</v>
      </c>
      <c r="J3397" s="4">
        <v>1433009400</v>
      </c>
      <c r="K3397" s="13">
        <f t="shared" si="266"/>
        <v>42154.590277777781</v>
      </c>
      <c r="L3397" s="4">
        <v>1431795944</v>
      </c>
      <c r="M3397" s="13">
        <f t="shared" si="267"/>
        <v>42140.545648148152</v>
      </c>
      <c r="N3397" s="4" t="b">
        <v>0</v>
      </c>
      <c r="O3397" s="4">
        <v>38</v>
      </c>
      <c r="P3397" s="4" t="b">
        <v>1</v>
      </c>
      <c r="Q3397" s="4" t="s">
        <v>8271</v>
      </c>
      <c r="R3397" s="17">
        <f>E3397/D3397*100</f>
        <v>184</v>
      </c>
      <c r="S3397">
        <f>AVERAGEIF(O:O,O3397,E:E)</f>
        <v>2935.7157894736843</v>
      </c>
      <c r="T3397" t="str">
        <f t="shared" si="268"/>
        <v>theater</v>
      </c>
      <c r="U3397" t="str">
        <f t="shared" si="269"/>
        <v>plays</v>
      </c>
    </row>
    <row r="3398" spans="1:21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tr">
        <f t="shared" si="265"/>
        <v>successful</v>
      </c>
      <c r="G3398" s="4" t="s">
        <v>8219</v>
      </c>
      <c r="H3398" s="4" t="s">
        <v>8224</v>
      </c>
      <c r="I3398" s="4" t="s">
        <v>8246</v>
      </c>
      <c r="J3398" s="4">
        <v>1401595140</v>
      </c>
      <c r="K3398" s="13">
        <f t="shared" si="266"/>
        <v>41790.999305555561</v>
      </c>
      <c r="L3398" s="4">
        <v>1399286589</v>
      </c>
      <c r="M3398" s="13">
        <f t="shared" si="267"/>
        <v>41764.279965277776</v>
      </c>
      <c r="N3398" s="4" t="b">
        <v>0</v>
      </c>
      <c r="O3398" s="4">
        <v>28</v>
      </c>
      <c r="P3398" s="4" t="b">
        <v>1</v>
      </c>
      <c r="Q3398" s="4" t="s">
        <v>8271</v>
      </c>
      <c r="R3398" s="17">
        <f>E3398/D3398*100</f>
        <v>104.33333333333333</v>
      </c>
      <c r="S3398">
        <f>AVERAGEIF(O:O,O3398,E:E)</f>
        <v>3472.1178947368426</v>
      </c>
      <c r="T3398" t="str">
        <f t="shared" si="268"/>
        <v>theater</v>
      </c>
      <c r="U3398" t="str">
        <f t="shared" si="269"/>
        <v>plays</v>
      </c>
    </row>
    <row r="3399" spans="1:21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tr">
        <f t="shared" si="265"/>
        <v>successful</v>
      </c>
      <c r="G3399" s="4" t="s">
        <v>8219</v>
      </c>
      <c r="H3399" s="4" t="s">
        <v>8225</v>
      </c>
      <c r="I3399" s="4" t="s">
        <v>8247</v>
      </c>
      <c r="J3399" s="4">
        <v>1455832800</v>
      </c>
      <c r="K3399" s="13">
        <f t="shared" si="266"/>
        <v>42418.750000000007</v>
      </c>
      <c r="L3399" s="4">
        <v>1452338929</v>
      </c>
      <c r="M3399" s="13">
        <f t="shared" si="267"/>
        <v>42378.311678240738</v>
      </c>
      <c r="N3399" s="4" t="b">
        <v>0</v>
      </c>
      <c r="O3399" s="4">
        <v>24</v>
      </c>
      <c r="P3399" s="4" t="b">
        <v>1</v>
      </c>
      <c r="Q3399" s="4" t="s">
        <v>8271</v>
      </c>
      <c r="R3399" s="17">
        <f>E3399/D3399*100</f>
        <v>112.00000000000001</v>
      </c>
      <c r="S3399">
        <f>AVERAGEIF(O:O,O3399,E:E)</f>
        <v>1764.2944117647057</v>
      </c>
      <c r="T3399" t="str">
        <f t="shared" si="268"/>
        <v>theater</v>
      </c>
      <c r="U3399" t="str">
        <f t="shared" si="269"/>
        <v>plays</v>
      </c>
    </row>
    <row r="3400" spans="1:21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tr">
        <f t="shared" si="265"/>
        <v>successful</v>
      </c>
      <c r="G3400" s="4" t="s">
        <v>8219</v>
      </c>
      <c r="H3400" s="4" t="s">
        <v>8224</v>
      </c>
      <c r="I3400" s="4" t="s">
        <v>8246</v>
      </c>
      <c r="J3400" s="4">
        <v>1416589200</v>
      </c>
      <c r="K3400" s="13">
        <f t="shared" si="266"/>
        <v>41964.541666666664</v>
      </c>
      <c r="L3400" s="4">
        <v>1414605776</v>
      </c>
      <c r="M3400" s="13">
        <f t="shared" si="267"/>
        <v>41941.585370370376</v>
      </c>
      <c r="N3400" s="4" t="b">
        <v>0</v>
      </c>
      <c r="O3400" s="4">
        <v>65</v>
      </c>
      <c r="P3400" s="4" t="b">
        <v>1</v>
      </c>
      <c r="Q3400" s="4" t="s">
        <v>8271</v>
      </c>
      <c r="R3400" s="17">
        <f>E3400/D3400*100</f>
        <v>111.07499999999999</v>
      </c>
      <c r="S3400">
        <f>AVERAGEIF(O:O,O3400,E:E)</f>
        <v>5722.2508333333344</v>
      </c>
      <c r="T3400" t="str">
        <f t="shared" si="268"/>
        <v>theater</v>
      </c>
      <c r="U3400" t="str">
        <f t="shared" si="269"/>
        <v>plays</v>
      </c>
    </row>
    <row r="3401" spans="1:21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tr">
        <f t="shared" si="265"/>
        <v>successful</v>
      </c>
      <c r="G3401" s="4" t="s">
        <v>8219</v>
      </c>
      <c r="H3401" s="4" t="s">
        <v>8225</v>
      </c>
      <c r="I3401" s="4" t="s">
        <v>8247</v>
      </c>
      <c r="J3401" s="4">
        <v>1424556325</v>
      </c>
      <c r="K3401" s="13">
        <f t="shared" si="266"/>
        <v>42056.75376157408</v>
      </c>
      <c r="L3401" s="4">
        <v>1421964325</v>
      </c>
      <c r="M3401" s="13">
        <f t="shared" si="267"/>
        <v>42026.75376157408</v>
      </c>
      <c r="N3401" s="4" t="b">
        <v>0</v>
      </c>
      <c r="O3401" s="4">
        <v>46</v>
      </c>
      <c r="P3401" s="4" t="b">
        <v>1</v>
      </c>
      <c r="Q3401" s="4" t="s">
        <v>8271</v>
      </c>
      <c r="R3401" s="17">
        <f>E3401/D3401*100</f>
        <v>103.75000000000001</v>
      </c>
      <c r="S3401">
        <f>AVERAGEIF(O:O,O3401,E:E)</f>
        <v>4256.6611999999996</v>
      </c>
      <c r="T3401" t="str">
        <f t="shared" si="268"/>
        <v>theater</v>
      </c>
      <c r="U3401" t="str">
        <f t="shared" si="269"/>
        <v>plays</v>
      </c>
    </row>
    <row r="3402" spans="1:21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tr">
        <f t="shared" si="265"/>
        <v>successful</v>
      </c>
      <c r="G3402" s="4" t="s">
        <v>8219</v>
      </c>
      <c r="H3402" s="4" t="s">
        <v>8224</v>
      </c>
      <c r="I3402" s="4" t="s">
        <v>8246</v>
      </c>
      <c r="J3402" s="4">
        <v>1409266414</v>
      </c>
      <c r="K3402" s="13">
        <f t="shared" si="266"/>
        <v>41879.787199074075</v>
      </c>
      <c r="L3402" s="4">
        <v>1405378414</v>
      </c>
      <c r="M3402" s="13">
        <f t="shared" si="267"/>
        <v>41834.787199074075</v>
      </c>
      <c r="N3402" s="4" t="b">
        <v>0</v>
      </c>
      <c r="O3402" s="4">
        <v>85</v>
      </c>
      <c r="P3402" s="4" t="b">
        <v>1</v>
      </c>
      <c r="Q3402" s="4" t="s">
        <v>8271</v>
      </c>
      <c r="R3402" s="17">
        <f>E3402/D3402*100</f>
        <v>100.41</v>
      </c>
      <c r="S3402">
        <f>AVERAGEIF(O:O,O3402,E:E)</f>
        <v>5735</v>
      </c>
      <c r="T3402" t="str">
        <f t="shared" si="268"/>
        <v>theater</v>
      </c>
      <c r="U3402" t="str">
        <f t="shared" si="269"/>
        <v>plays</v>
      </c>
    </row>
    <row r="3403" spans="1:21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tr">
        <f t="shared" si="265"/>
        <v>successful</v>
      </c>
      <c r="G3403" s="4" t="s">
        <v>8219</v>
      </c>
      <c r="H3403" s="4" t="s">
        <v>8225</v>
      </c>
      <c r="I3403" s="4" t="s">
        <v>8247</v>
      </c>
      <c r="J3403" s="4">
        <v>1438968146</v>
      </c>
      <c r="K3403" s="13">
        <f t="shared" si="266"/>
        <v>42223.557245370372</v>
      </c>
      <c r="L3403" s="4">
        <v>1436376146</v>
      </c>
      <c r="M3403" s="13">
        <f t="shared" si="267"/>
        <v>42193.557245370372</v>
      </c>
      <c r="N3403" s="4" t="b">
        <v>0</v>
      </c>
      <c r="O3403" s="4">
        <v>66</v>
      </c>
      <c r="P3403" s="4" t="b">
        <v>1</v>
      </c>
      <c r="Q3403" s="4" t="s">
        <v>8271</v>
      </c>
      <c r="R3403" s="17">
        <f>E3403/D3403*100</f>
        <v>101.86206896551724</v>
      </c>
      <c r="S3403">
        <f>AVERAGEIF(O:O,O3403,E:E)</f>
        <v>4160.7966666666662</v>
      </c>
      <c r="T3403" t="str">
        <f t="shared" si="268"/>
        <v>theater</v>
      </c>
      <c r="U3403" t="str">
        <f t="shared" si="269"/>
        <v>plays</v>
      </c>
    </row>
    <row r="3404" spans="1:21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tr">
        <f t="shared" si="265"/>
        <v>successful</v>
      </c>
      <c r="G3404" s="4" t="s">
        <v>8219</v>
      </c>
      <c r="H3404" s="4" t="s">
        <v>8224</v>
      </c>
      <c r="I3404" s="4" t="s">
        <v>8246</v>
      </c>
      <c r="J3404" s="4">
        <v>1447295460</v>
      </c>
      <c r="K3404" s="13">
        <f t="shared" si="266"/>
        <v>42319.938194444447</v>
      </c>
      <c r="L3404" s="4">
        <v>1444747843</v>
      </c>
      <c r="M3404" s="13">
        <f t="shared" si="267"/>
        <v>42290.451886574076</v>
      </c>
      <c r="N3404" s="4" t="b">
        <v>0</v>
      </c>
      <c r="O3404" s="4">
        <v>165</v>
      </c>
      <c r="P3404" s="4" t="b">
        <v>1</v>
      </c>
      <c r="Q3404" s="4" t="s">
        <v>8271</v>
      </c>
      <c r="R3404" s="17">
        <f>E3404/D3404*100</f>
        <v>109.76666666666665</v>
      </c>
      <c r="S3404">
        <f>AVERAGEIF(O:O,O3404,E:E)</f>
        <v>23373.48</v>
      </c>
      <c r="T3404" t="str">
        <f t="shared" si="268"/>
        <v>theater</v>
      </c>
      <c r="U3404" t="str">
        <f t="shared" si="269"/>
        <v>plays</v>
      </c>
    </row>
    <row r="3405" spans="1:21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tr">
        <f t="shared" si="265"/>
        <v>successful</v>
      </c>
      <c r="G3405" s="4" t="s">
        <v>8219</v>
      </c>
      <c r="H3405" s="4" t="s">
        <v>8225</v>
      </c>
      <c r="I3405" s="4" t="s">
        <v>8247</v>
      </c>
      <c r="J3405" s="4">
        <v>1435230324</v>
      </c>
      <c r="K3405" s="13">
        <f t="shared" si="266"/>
        <v>42180.295416666668</v>
      </c>
      <c r="L3405" s="4">
        <v>1432638324</v>
      </c>
      <c r="M3405" s="13">
        <f t="shared" si="267"/>
        <v>42150.295416666668</v>
      </c>
      <c r="N3405" s="4" t="b">
        <v>0</v>
      </c>
      <c r="O3405" s="4">
        <v>17</v>
      </c>
      <c r="P3405" s="4" t="b">
        <v>1</v>
      </c>
      <c r="Q3405" s="4" t="s">
        <v>8271</v>
      </c>
      <c r="R3405" s="17">
        <f>E3405/D3405*100</f>
        <v>100</v>
      </c>
      <c r="S3405">
        <f>AVERAGEIF(O:O,O3405,E:E)</f>
        <v>1808.7556603773585</v>
      </c>
      <c r="T3405" t="str">
        <f t="shared" si="268"/>
        <v>theater</v>
      </c>
      <c r="U3405" t="str">
        <f t="shared" si="269"/>
        <v>plays</v>
      </c>
    </row>
    <row r="3406" spans="1:21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tr">
        <f t="shared" si="265"/>
        <v>successful</v>
      </c>
      <c r="G3406" s="4" t="s">
        <v>8219</v>
      </c>
      <c r="H3406" s="4" t="s">
        <v>8224</v>
      </c>
      <c r="I3406" s="4" t="s">
        <v>8246</v>
      </c>
      <c r="J3406" s="4">
        <v>1434542702</v>
      </c>
      <c r="K3406" s="13">
        <f t="shared" si="266"/>
        <v>42172.336828703708</v>
      </c>
      <c r="L3406" s="4">
        <v>1432814702</v>
      </c>
      <c r="M3406" s="13">
        <f t="shared" si="267"/>
        <v>42152.336828703708</v>
      </c>
      <c r="N3406" s="4" t="b">
        <v>0</v>
      </c>
      <c r="O3406" s="4">
        <v>3</v>
      </c>
      <c r="P3406" s="4" t="b">
        <v>1</v>
      </c>
      <c r="Q3406" s="4" t="s">
        <v>8271</v>
      </c>
      <c r="R3406" s="17">
        <f>E3406/D3406*100</f>
        <v>122</v>
      </c>
      <c r="S3406">
        <f>AVERAGEIF(O:O,O3406,E:E)</f>
        <v>191.76785714285714</v>
      </c>
      <c r="T3406" t="str">
        <f t="shared" si="268"/>
        <v>theater</v>
      </c>
      <c r="U3406" t="str">
        <f t="shared" si="269"/>
        <v>plays</v>
      </c>
    </row>
    <row r="3407" spans="1:21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tr">
        <f t="shared" si="265"/>
        <v>successful</v>
      </c>
      <c r="G3407" s="4" t="s">
        <v>8219</v>
      </c>
      <c r="H3407" s="4" t="s">
        <v>8225</v>
      </c>
      <c r="I3407" s="4" t="s">
        <v>8247</v>
      </c>
      <c r="J3407" s="4">
        <v>1456876740</v>
      </c>
      <c r="K3407" s="13">
        <f t="shared" si="266"/>
        <v>42430.832638888889</v>
      </c>
      <c r="L3407" s="4">
        <v>1455063886</v>
      </c>
      <c r="M3407" s="13">
        <f t="shared" si="267"/>
        <v>42409.850532407414</v>
      </c>
      <c r="N3407" s="4" t="b">
        <v>0</v>
      </c>
      <c r="O3407" s="4">
        <v>17</v>
      </c>
      <c r="P3407" s="4" t="b">
        <v>1</v>
      </c>
      <c r="Q3407" s="4" t="s">
        <v>8271</v>
      </c>
      <c r="R3407" s="17">
        <f>E3407/D3407*100</f>
        <v>137.57142857142856</v>
      </c>
      <c r="S3407">
        <f>AVERAGEIF(O:O,O3407,E:E)</f>
        <v>1808.7556603773585</v>
      </c>
      <c r="T3407" t="str">
        <f t="shared" si="268"/>
        <v>theater</v>
      </c>
      <c r="U3407" t="str">
        <f t="shared" si="269"/>
        <v>plays</v>
      </c>
    </row>
    <row r="3408" spans="1:21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tr">
        <f t="shared" si="265"/>
        <v>successful</v>
      </c>
      <c r="G3408" s="4" t="s">
        <v>8219</v>
      </c>
      <c r="H3408" s="4" t="s">
        <v>8224</v>
      </c>
      <c r="I3408" s="4" t="s">
        <v>8246</v>
      </c>
      <c r="J3408" s="4">
        <v>1405511376</v>
      </c>
      <c r="K3408" s="13">
        <f t="shared" si="266"/>
        <v>41836.326111111113</v>
      </c>
      <c r="L3408" s="4">
        <v>1401623376</v>
      </c>
      <c r="M3408" s="13">
        <f t="shared" si="267"/>
        <v>41791.326111111113</v>
      </c>
      <c r="N3408" s="4" t="b">
        <v>0</v>
      </c>
      <c r="O3408" s="4">
        <v>91</v>
      </c>
      <c r="P3408" s="4" t="b">
        <v>1</v>
      </c>
      <c r="Q3408" s="4" t="s">
        <v>8271</v>
      </c>
      <c r="R3408" s="17">
        <f>E3408/D3408*100</f>
        <v>100.31000000000002</v>
      </c>
      <c r="S3408">
        <f>AVERAGEIF(O:O,O3408,E:E)</f>
        <v>6337.128333333334</v>
      </c>
      <c r="T3408" t="str">
        <f t="shared" si="268"/>
        <v>theater</v>
      </c>
      <c r="U3408" t="str">
        <f t="shared" si="269"/>
        <v>plays</v>
      </c>
    </row>
    <row r="3409" spans="1:21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tr">
        <f t="shared" si="265"/>
        <v>successful</v>
      </c>
      <c r="G3409" s="4" t="s">
        <v>8219</v>
      </c>
      <c r="H3409" s="4" t="s">
        <v>8225</v>
      </c>
      <c r="I3409" s="4" t="s">
        <v>8247</v>
      </c>
      <c r="J3409" s="4">
        <v>1404641289</v>
      </c>
      <c r="K3409" s="13">
        <f t="shared" si="266"/>
        <v>41826.255659722221</v>
      </c>
      <c r="L3409" s="4">
        <v>1402049289</v>
      </c>
      <c r="M3409" s="13">
        <f t="shared" si="267"/>
        <v>41796.255659722221</v>
      </c>
      <c r="N3409" s="4" t="b">
        <v>0</v>
      </c>
      <c r="O3409" s="4">
        <v>67</v>
      </c>
      <c r="P3409" s="4" t="b">
        <v>1</v>
      </c>
      <c r="Q3409" s="4" t="s">
        <v>8271</v>
      </c>
      <c r="R3409" s="17">
        <f>E3409/D3409*100</f>
        <v>107.1</v>
      </c>
      <c r="S3409">
        <f>AVERAGEIF(O:O,O3409,E:E)</f>
        <v>6906.636363636364</v>
      </c>
      <c r="T3409" t="str">
        <f t="shared" si="268"/>
        <v>theater</v>
      </c>
      <c r="U3409" t="str">
        <f t="shared" si="269"/>
        <v>plays</v>
      </c>
    </row>
    <row r="3410" spans="1:21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tr">
        <f t="shared" si="265"/>
        <v>successful</v>
      </c>
      <c r="G3410" s="4" t="s">
        <v>8219</v>
      </c>
      <c r="H3410" s="4" t="s">
        <v>8224</v>
      </c>
      <c r="I3410" s="4" t="s">
        <v>8246</v>
      </c>
      <c r="J3410" s="4">
        <v>1405727304</v>
      </c>
      <c r="K3410" s="13">
        <f t="shared" si="266"/>
        <v>41838.825277777782</v>
      </c>
      <c r="L3410" s="4">
        <v>1403135304</v>
      </c>
      <c r="M3410" s="13">
        <f t="shared" si="267"/>
        <v>41808.825277777782</v>
      </c>
      <c r="N3410" s="4" t="b">
        <v>0</v>
      </c>
      <c r="O3410" s="4">
        <v>18</v>
      </c>
      <c r="P3410" s="4" t="b">
        <v>1</v>
      </c>
      <c r="Q3410" s="4" t="s">
        <v>8271</v>
      </c>
      <c r="R3410" s="17">
        <f>E3410/D3410*100</f>
        <v>211</v>
      </c>
      <c r="S3410">
        <f>AVERAGEIF(O:O,O3410,E:E)</f>
        <v>1443.423</v>
      </c>
      <c r="T3410" t="str">
        <f t="shared" si="268"/>
        <v>theater</v>
      </c>
      <c r="U3410" t="str">
        <f t="shared" si="269"/>
        <v>plays</v>
      </c>
    </row>
    <row r="3411" spans="1:21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tr">
        <f t="shared" si="265"/>
        <v>successful</v>
      </c>
      <c r="G3411" s="4" t="s">
        <v>8219</v>
      </c>
      <c r="H3411" s="4" t="s">
        <v>8225</v>
      </c>
      <c r="I3411" s="4" t="s">
        <v>8247</v>
      </c>
      <c r="J3411" s="4">
        <v>1469998680</v>
      </c>
      <c r="K3411" s="13">
        <f t="shared" si="266"/>
        <v>42582.706944444442</v>
      </c>
      <c r="L3411" s="4">
        <v>1466710358</v>
      </c>
      <c r="M3411" s="13">
        <f t="shared" si="267"/>
        <v>42544.647662037045</v>
      </c>
      <c r="N3411" s="4" t="b">
        <v>0</v>
      </c>
      <c r="O3411" s="4">
        <v>21</v>
      </c>
      <c r="P3411" s="4" t="b">
        <v>1</v>
      </c>
      <c r="Q3411" s="4" t="s">
        <v>8271</v>
      </c>
      <c r="R3411" s="17">
        <f>E3411/D3411*100</f>
        <v>123.6</v>
      </c>
      <c r="S3411">
        <f>AVERAGEIF(O:O,O3411,E:E)</f>
        <v>1658.1821621621621</v>
      </c>
      <c r="T3411" t="str">
        <f t="shared" si="268"/>
        <v>theater</v>
      </c>
      <c r="U3411" t="str">
        <f t="shared" si="269"/>
        <v>plays</v>
      </c>
    </row>
    <row r="3412" spans="1:21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tr">
        <f t="shared" si="265"/>
        <v>successful</v>
      </c>
      <c r="G3412" s="4" t="s">
        <v>8219</v>
      </c>
      <c r="H3412" s="4" t="s">
        <v>8224</v>
      </c>
      <c r="I3412" s="4" t="s">
        <v>8246</v>
      </c>
      <c r="J3412" s="4">
        <v>1465196400</v>
      </c>
      <c r="K3412" s="13">
        <f t="shared" si="266"/>
        <v>42527.125000000007</v>
      </c>
      <c r="L3412" s="4">
        <v>1462841990</v>
      </c>
      <c r="M3412" s="13">
        <f t="shared" si="267"/>
        <v>42499.874884259261</v>
      </c>
      <c r="N3412" s="4" t="b">
        <v>0</v>
      </c>
      <c r="O3412" s="4">
        <v>40</v>
      </c>
      <c r="P3412" s="4" t="b">
        <v>1</v>
      </c>
      <c r="Q3412" s="4" t="s">
        <v>8271</v>
      </c>
      <c r="R3412" s="17">
        <f>E3412/D3412*100</f>
        <v>108.5</v>
      </c>
      <c r="S3412">
        <f>AVERAGEIF(O:O,O3412,E:E)</f>
        <v>3923.4666666666667</v>
      </c>
      <c r="T3412" t="str">
        <f t="shared" si="268"/>
        <v>theater</v>
      </c>
      <c r="U3412" t="str">
        <f t="shared" si="269"/>
        <v>plays</v>
      </c>
    </row>
    <row r="3413" spans="1:21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tr">
        <f t="shared" si="265"/>
        <v>successful</v>
      </c>
      <c r="G3413" s="4" t="s">
        <v>8219</v>
      </c>
      <c r="H3413" s="4" t="s">
        <v>8224</v>
      </c>
      <c r="I3413" s="4" t="s">
        <v>8246</v>
      </c>
      <c r="J3413" s="4">
        <v>1444264372</v>
      </c>
      <c r="K3413" s="13">
        <f t="shared" si="266"/>
        <v>42284.856157407405</v>
      </c>
      <c r="L3413" s="4">
        <v>1442536372</v>
      </c>
      <c r="M3413" s="13">
        <f t="shared" si="267"/>
        <v>42264.856157407405</v>
      </c>
      <c r="N3413" s="4" t="b">
        <v>0</v>
      </c>
      <c r="O3413" s="4">
        <v>78</v>
      </c>
      <c r="P3413" s="4" t="b">
        <v>1</v>
      </c>
      <c r="Q3413" s="4" t="s">
        <v>8271</v>
      </c>
      <c r="R3413" s="17">
        <f>E3413/D3413*100</f>
        <v>103.56666666666668</v>
      </c>
      <c r="S3413">
        <f>AVERAGEIF(O:O,O3413,E:E)</f>
        <v>7578.5161538461534</v>
      </c>
      <c r="T3413" t="str">
        <f t="shared" si="268"/>
        <v>theater</v>
      </c>
      <c r="U3413" t="str">
        <f t="shared" si="269"/>
        <v>plays</v>
      </c>
    </row>
    <row r="3414" spans="1:21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tr">
        <f t="shared" si="265"/>
        <v>successful</v>
      </c>
      <c r="G3414" s="4" t="s">
        <v>8219</v>
      </c>
      <c r="H3414" s="4" t="s">
        <v>8225</v>
      </c>
      <c r="I3414" s="4" t="s">
        <v>8247</v>
      </c>
      <c r="J3414" s="4">
        <v>1411858862</v>
      </c>
      <c r="K3414" s="13">
        <f t="shared" si="266"/>
        <v>41909.792384259265</v>
      </c>
      <c r="L3414" s="4">
        <v>1409266862</v>
      </c>
      <c r="M3414" s="13">
        <f t="shared" si="267"/>
        <v>41879.792384259265</v>
      </c>
      <c r="N3414" s="4" t="b">
        <v>0</v>
      </c>
      <c r="O3414" s="4">
        <v>26</v>
      </c>
      <c r="P3414" s="4" t="b">
        <v>1</v>
      </c>
      <c r="Q3414" s="4" t="s">
        <v>8271</v>
      </c>
      <c r="R3414" s="17">
        <f>E3414/D3414*100</f>
        <v>100</v>
      </c>
      <c r="S3414">
        <f>AVERAGEIF(O:O,O3414,E:E)</f>
        <v>2505.9714285714285</v>
      </c>
      <c r="T3414" t="str">
        <f t="shared" si="268"/>
        <v>theater</v>
      </c>
      <c r="U3414" t="str">
        <f t="shared" si="269"/>
        <v>plays</v>
      </c>
    </row>
    <row r="3415" spans="1:21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tr">
        <f t="shared" si="265"/>
        <v>successful</v>
      </c>
      <c r="G3415" s="4" t="s">
        <v>8219</v>
      </c>
      <c r="H3415" s="4" t="s">
        <v>8224</v>
      </c>
      <c r="I3415" s="4" t="s">
        <v>8246</v>
      </c>
      <c r="J3415" s="4">
        <v>1425099540</v>
      </c>
      <c r="K3415" s="13">
        <f t="shared" si="266"/>
        <v>42063.040972222225</v>
      </c>
      <c r="L3415" s="4">
        <v>1424280938</v>
      </c>
      <c r="M3415" s="13">
        <f t="shared" si="267"/>
        <v>42053.566412037042</v>
      </c>
      <c r="N3415" s="4" t="b">
        <v>0</v>
      </c>
      <c r="O3415" s="4">
        <v>14</v>
      </c>
      <c r="P3415" s="4" t="b">
        <v>1</v>
      </c>
      <c r="Q3415" s="4" t="s">
        <v>8271</v>
      </c>
      <c r="R3415" s="17">
        <f>E3415/D3415*100</f>
        <v>130</v>
      </c>
      <c r="S3415">
        <f>AVERAGEIF(O:O,O3415,E:E)</f>
        <v>1006.2454545454545</v>
      </c>
      <c r="T3415" t="str">
        <f t="shared" si="268"/>
        <v>theater</v>
      </c>
      <c r="U3415" t="str">
        <f t="shared" si="269"/>
        <v>plays</v>
      </c>
    </row>
    <row r="3416" spans="1:21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tr">
        <f t="shared" si="265"/>
        <v>successful</v>
      </c>
      <c r="G3416" s="4" t="s">
        <v>8219</v>
      </c>
      <c r="H3416" s="4" t="s">
        <v>8224</v>
      </c>
      <c r="I3416" s="4" t="s">
        <v>8246</v>
      </c>
      <c r="J3416" s="4">
        <v>1480579140</v>
      </c>
      <c r="K3416" s="13">
        <f t="shared" si="266"/>
        <v>42705.165972222225</v>
      </c>
      <c r="L3416" s="4">
        <v>1478030325</v>
      </c>
      <c r="M3416" s="13">
        <f t="shared" si="267"/>
        <v>42675.665798611117</v>
      </c>
      <c r="N3416" s="4" t="b">
        <v>0</v>
      </c>
      <c r="O3416" s="4">
        <v>44</v>
      </c>
      <c r="P3416" s="4" t="b">
        <v>1</v>
      </c>
      <c r="Q3416" s="4" t="s">
        <v>8271</v>
      </c>
      <c r="R3416" s="17">
        <f>E3416/D3416*100</f>
        <v>103.49999999999999</v>
      </c>
      <c r="S3416">
        <f>AVERAGEIF(O:O,O3416,E:E)</f>
        <v>3565.1529411764704</v>
      </c>
      <c r="T3416" t="str">
        <f t="shared" si="268"/>
        <v>theater</v>
      </c>
      <c r="U3416" t="str">
        <f t="shared" si="269"/>
        <v>plays</v>
      </c>
    </row>
    <row r="3417" spans="1:21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tr">
        <f t="shared" si="265"/>
        <v>successful</v>
      </c>
      <c r="G3417" s="4" t="s">
        <v>8219</v>
      </c>
      <c r="H3417" s="4" t="s">
        <v>8224</v>
      </c>
      <c r="I3417" s="4" t="s">
        <v>8246</v>
      </c>
      <c r="J3417" s="4">
        <v>1460935800</v>
      </c>
      <c r="K3417" s="13">
        <f t="shared" si="266"/>
        <v>42477.812500000007</v>
      </c>
      <c r="L3417" s="4">
        <v>1459999656</v>
      </c>
      <c r="M3417" s="13">
        <f t="shared" si="267"/>
        <v>42466.977500000001</v>
      </c>
      <c r="N3417" s="4" t="b">
        <v>0</v>
      </c>
      <c r="O3417" s="4">
        <v>9</v>
      </c>
      <c r="P3417" s="4" t="b">
        <v>1</v>
      </c>
      <c r="Q3417" s="4" t="s">
        <v>8271</v>
      </c>
      <c r="R3417" s="17">
        <f>E3417/D3417*100</f>
        <v>100</v>
      </c>
      <c r="S3417">
        <f>AVERAGEIF(O:O,O3417,E:E)</f>
        <v>751.21245614035092</v>
      </c>
      <c r="T3417" t="str">
        <f t="shared" si="268"/>
        <v>theater</v>
      </c>
      <c r="U3417" t="str">
        <f t="shared" si="269"/>
        <v>plays</v>
      </c>
    </row>
    <row r="3418" spans="1:21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tr">
        <f t="shared" si="265"/>
        <v>successful</v>
      </c>
      <c r="G3418" s="4" t="s">
        <v>8219</v>
      </c>
      <c r="H3418" s="4" t="s">
        <v>8225</v>
      </c>
      <c r="I3418" s="4" t="s">
        <v>8247</v>
      </c>
      <c r="J3418" s="4">
        <v>1429813800</v>
      </c>
      <c r="K3418" s="13">
        <f t="shared" si="266"/>
        <v>42117.604166666664</v>
      </c>
      <c r="L3418" s="4">
        <v>1427363645</v>
      </c>
      <c r="M3418" s="13">
        <f t="shared" si="267"/>
        <v>42089.245891203704</v>
      </c>
      <c r="N3418" s="4" t="b">
        <v>0</v>
      </c>
      <c r="O3418" s="4">
        <v>30</v>
      </c>
      <c r="P3418" s="4" t="b">
        <v>1</v>
      </c>
      <c r="Q3418" s="4" t="s">
        <v>8271</v>
      </c>
      <c r="R3418" s="17">
        <f>E3418/D3418*100</f>
        <v>119.6</v>
      </c>
      <c r="S3418">
        <f>AVERAGEIF(O:O,O3418,E:E)</f>
        <v>2533.3331250000001</v>
      </c>
      <c r="T3418" t="str">
        <f t="shared" si="268"/>
        <v>theater</v>
      </c>
      <c r="U3418" t="str">
        <f t="shared" si="269"/>
        <v>plays</v>
      </c>
    </row>
    <row r="3419" spans="1:21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tr">
        <f t="shared" si="265"/>
        <v>successful</v>
      </c>
      <c r="G3419" s="4" t="s">
        <v>8219</v>
      </c>
      <c r="H3419" s="4" t="s">
        <v>8224</v>
      </c>
      <c r="I3419" s="4" t="s">
        <v>8246</v>
      </c>
      <c r="J3419" s="4">
        <v>1414284180</v>
      </c>
      <c r="K3419" s="13">
        <f t="shared" si="266"/>
        <v>41937.86319444445</v>
      </c>
      <c r="L3419" s="4">
        <v>1410558948</v>
      </c>
      <c r="M3419" s="13">
        <f t="shared" si="267"/>
        <v>41894.747083333335</v>
      </c>
      <c r="N3419" s="4" t="b">
        <v>0</v>
      </c>
      <c r="O3419" s="4">
        <v>45</v>
      </c>
      <c r="P3419" s="4" t="b">
        <v>1</v>
      </c>
      <c r="Q3419" s="4" t="s">
        <v>8271</v>
      </c>
      <c r="R3419" s="17">
        <f>E3419/D3419*100</f>
        <v>100.00058823529412</v>
      </c>
      <c r="S3419">
        <f>AVERAGEIF(O:O,O3419,E:E)</f>
        <v>5035.5005000000001</v>
      </c>
      <c r="T3419" t="str">
        <f t="shared" si="268"/>
        <v>theater</v>
      </c>
      <c r="U3419" t="str">
        <f t="shared" si="269"/>
        <v>plays</v>
      </c>
    </row>
    <row r="3420" spans="1:21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tr">
        <f t="shared" si="265"/>
        <v>successful</v>
      </c>
      <c r="G3420" s="4" t="s">
        <v>8219</v>
      </c>
      <c r="H3420" s="4" t="s">
        <v>8224</v>
      </c>
      <c r="I3420" s="4" t="s">
        <v>8246</v>
      </c>
      <c r="J3420" s="4">
        <v>1400875307</v>
      </c>
      <c r="K3420" s="13">
        <f t="shared" si="266"/>
        <v>41782.667905092596</v>
      </c>
      <c r="L3420" s="4">
        <v>1398283307</v>
      </c>
      <c r="M3420" s="13">
        <f t="shared" si="267"/>
        <v>41752.667905092596</v>
      </c>
      <c r="N3420" s="4" t="b">
        <v>0</v>
      </c>
      <c r="O3420" s="4">
        <v>56</v>
      </c>
      <c r="P3420" s="4" t="b">
        <v>1</v>
      </c>
      <c r="Q3420" s="4" t="s">
        <v>8271</v>
      </c>
      <c r="R3420" s="17">
        <f>E3420/D3420*100</f>
        <v>100.875</v>
      </c>
      <c r="S3420">
        <f>AVERAGEIF(O:O,O3420,E:E)</f>
        <v>4556.6774999999998</v>
      </c>
      <c r="T3420" t="str">
        <f t="shared" si="268"/>
        <v>theater</v>
      </c>
      <c r="U3420" t="str">
        <f t="shared" si="269"/>
        <v>plays</v>
      </c>
    </row>
    <row r="3421" spans="1:21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tr">
        <f t="shared" si="265"/>
        <v>successful</v>
      </c>
      <c r="G3421" s="4" t="s">
        <v>8219</v>
      </c>
      <c r="H3421" s="4" t="s">
        <v>8241</v>
      </c>
      <c r="I3421" s="4" t="s">
        <v>8249</v>
      </c>
      <c r="J3421" s="4">
        <v>1459978200</v>
      </c>
      <c r="K3421" s="13">
        <f t="shared" si="266"/>
        <v>42466.729166666664</v>
      </c>
      <c r="L3421" s="4">
        <v>1458416585</v>
      </c>
      <c r="M3421" s="13">
        <f t="shared" si="267"/>
        <v>42448.654918981483</v>
      </c>
      <c r="N3421" s="4" t="b">
        <v>0</v>
      </c>
      <c r="O3421" s="4">
        <v>46</v>
      </c>
      <c r="P3421" s="4" t="b">
        <v>1</v>
      </c>
      <c r="Q3421" s="4" t="s">
        <v>8271</v>
      </c>
      <c r="R3421" s="17">
        <f>E3421/D3421*100</f>
        <v>106.54545454545455</v>
      </c>
      <c r="S3421">
        <f>AVERAGEIF(O:O,O3421,E:E)</f>
        <v>4256.6611999999996</v>
      </c>
      <c r="T3421" t="str">
        <f t="shared" si="268"/>
        <v>theater</v>
      </c>
      <c r="U3421" t="str">
        <f t="shared" si="269"/>
        <v>plays</v>
      </c>
    </row>
    <row r="3422" spans="1:21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tr">
        <f t="shared" si="265"/>
        <v>successful</v>
      </c>
      <c r="G3422" s="4" t="s">
        <v>8219</v>
      </c>
      <c r="H3422" s="4" t="s">
        <v>8225</v>
      </c>
      <c r="I3422" s="4" t="s">
        <v>8247</v>
      </c>
      <c r="J3422" s="4">
        <v>1455408000</v>
      </c>
      <c r="K3422" s="13">
        <f t="shared" si="266"/>
        <v>42413.833333333336</v>
      </c>
      <c r="L3422" s="4">
        <v>1454638202</v>
      </c>
      <c r="M3422" s="13">
        <f t="shared" si="267"/>
        <v>42404.923634259263</v>
      </c>
      <c r="N3422" s="4" t="b">
        <v>0</v>
      </c>
      <c r="O3422" s="4">
        <v>34</v>
      </c>
      <c r="P3422" s="4" t="b">
        <v>1</v>
      </c>
      <c r="Q3422" s="4" t="s">
        <v>8271</v>
      </c>
      <c r="R3422" s="17">
        <f>E3422/D3422*100</f>
        <v>138</v>
      </c>
      <c r="S3422">
        <f>AVERAGEIF(O:O,O3422,E:E)</f>
        <v>3216.0669696969699</v>
      </c>
      <c r="T3422" t="str">
        <f t="shared" si="268"/>
        <v>theater</v>
      </c>
      <c r="U3422" t="str">
        <f t="shared" si="269"/>
        <v>plays</v>
      </c>
    </row>
    <row r="3423" spans="1:21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tr">
        <f t="shared" si="265"/>
        <v>successful</v>
      </c>
      <c r="G3423" s="4" t="s">
        <v>8219</v>
      </c>
      <c r="H3423" s="4" t="s">
        <v>8224</v>
      </c>
      <c r="I3423" s="4" t="s">
        <v>8246</v>
      </c>
      <c r="J3423" s="4">
        <v>1425495563</v>
      </c>
      <c r="K3423" s="13">
        <f t="shared" si="266"/>
        <v>42067.624571759261</v>
      </c>
      <c r="L3423" s="4">
        <v>1422903563</v>
      </c>
      <c r="M3423" s="13">
        <f t="shared" si="267"/>
        <v>42037.624571759261</v>
      </c>
      <c r="N3423" s="4" t="b">
        <v>0</v>
      </c>
      <c r="O3423" s="4">
        <v>98</v>
      </c>
      <c r="P3423" s="4" t="b">
        <v>1</v>
      </c>
      <c r="Q3423" s="4" t="s">
        <v>8271</v>
      </c>
      <c r="R3423" s="17">
        <f>E3423/D3423*100</f>
        <v>101.15</v>
      </c>
      <c r="S3423">
        <f>AVERAGEIF(O:O,O3423,E:E)</f>
        <v>7234.5714285714284</v>
      </c>
      <c r="T3423" t="str">
        <f t="shared" si="268"/>
        <v>theater</v>
      </c>
      <c r="U3423" t="str">
        <f t="shared" si="269"/>
        <v>plays</v>
      </c>
    </row>
    <row r="3424" spans="1:21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tr">
        <f t="shared" si="265"/>
        <v>successful</v>
      </c>
      <c r="G3424" s="4" t="s">
        <v>8219</v>
      </c>
      <c r="H3424" s="4" t="s">
        <v>8225</v>
      </c>
      <c r="I3424" s="4" t="s">
        <v>8247</v>
      </c>
      <c r="J3424" s="4">
        <v>1450051200</v>
      </c>
      <c r="K3424" s="13">
        <f t="shared" si="266"/>
        <v>42351.833333333336</v>
      </c>
      <c r="L3424" s="4">
        <v>1447594176</v>
      </c>
      <c r="M3424" s="13">
        <f t="shared" si="267"/>
        <v>42323.395555555559</v>
      </c>
      <c r="N3424" s="4" t="b">
        <v>0</v>
      </c>
      <c r="O3424" s="4">
        <v>46</v>
      </c>
      <c r="P3424" s="4" t="b">
        <v>1</v>
      </c>
      <c r="Q3424" s="4" t="s">
        <v>8271</v>
      </c>
      <c r="R3424" s="17">
        <f>E3424/D3424*100</f>
        <v>109.1</v>
      </c>
      <c r="S3424">
        <f>AVERAGEIF(O:O,O3424,E:E)</f>
        <v>4256.6611999999996</v>
      </c>
      <c r="T3424" t="str">
        <f t="shared" si="268"/>
        <v>theater</v>
      </c>
      <c r="U3424" t="str">
        <f t="shared" si="269"/>
        <v>plays</v>
      </c>
    </row>
    <row r="3425" spans="1:21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tr">
        <f t="shared" si="265"/>
        <v>successful</v>
      </c>
      <c r="G3425" s="4" t="s">
        <v>8219</v>
      </c>
      <c r="H3425" s="4" t="s">
        <v>8224</v>
      </c>
      <c r="I3425" s="4" t="s">
        <v>8246</v>
      </c>
      <c r="J3425" s="4">
        <v>1429912341</v>
      </c>
      <c r="K3425" s="13">
        <f t="shared" si="266"/>
        <v>42118.744687500002</v>
      </c>
      <c r="L3425" s="4">
        <v>1427320341</v>
      </c>
      <c r="M3425" s="13">
        <f t="shared" si="267"/>
        <v>42088.744687500002</v>
      </c>
      <c r="N3425" s="4" t="b">
        <v>0</v>
      </c>
      <c r="O3425" s="4">
        <v>10</v>
      </c>
      <c r="P3425" s="4" t="b">
        <v>1</v>
      </c>
      <c r="Q3425" s="4" t="s">
        <v>8271</v>
      </c>
      <c r="R3425" s="17">
        <f>E3425/D3425*100</f>
        <v>140</v>
      </c>
      <c r="S3425">
        <f>AVERAGEIF(O:O,O3425,E:E)</f>
        <v>842.98978723404264</v>
      </c>
      <c r="T3425" t="str">
        <f t="shared" si="268"/>
        <v>theater</v>
      </c>
      <c r="U3425" t="str">
        <f t="shared" si="269"/>
        <v>plays</v>
      </c>
    </row>
    <row r="3426" spans="1:21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tr">
        <f t="shared" si="265"/>
        <v>successful</v>
      </c>
      <c r="G3426" s="4" t="s">
        <v>8219</v>
      </c>
      <c r="H3426" s="4" t="s">
        <v>8224</v>
      </c>
      <c r="I3426" s="4" t="s">
        <v>8246</v>
      </c>
      <c r="J3426" s="4">
        <v>1423119540</v>
      </c>
      <c r="K3426" s="13">
        <f t="shared" si="266"/>
        <v>42040.124305555561</v>
      </c>
      <c r="L3426" s="4">
        <v>1421252084</v>
      </c>
      <c r="M3426" s="13">
        <f t="shared" si="267"/>
        <v>42018.510231481479</v>
      </c>
      <c r="N3426" s="4" t="b">
        <v>0</v>
      </c>
      <c r="O3426" s="4">
        <v>76</v>
      </c>
      <c r="P3426" s="4" t="b">
        <v>1</v>
      </c>
      <c r="Q3426" s="4" t="s">
        <v>8271</v>
      </c>
      <c r="R3426" s="17">
        <f>E3426/D3426*100</f>
        <v>103.58333333333334</v>
      </c>
      <c r="S3426">
        <f>AVERAGEIF(O:O,O3426,E:E)</f>
        <v>6833.6214285714286</v>
      </c>
      <c r="T3426" t="str">
        <f t="shared" si="268"/>
        <v>theater</v>
      </c>
      <c r="U3426" t="str">
        <f t="shared" si="269"/>
        <v>plays</v>
      </c>
    </row>
    <row r="3427" spans="1:21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tr">
        <f t="shared" si="265"/>
        <v>successful</v>
      </c>
      <c r="G3427" s="4" t="s">
        <v>8219</v>
      </c>
      <c r="H3427" s="4" t="s">
        <v>8224</v>
      </c>
      <c r="I3427" s="4" t="s">
        <v>8246</v>
      </c>
      <c r="J3427" s="4">
        <v>1412434136</v>
      </c>
      <c r="K3427" s="13">
        <f t="shared" si="266"/>
        <v>41916.450648148151</v>
      </c>
      <c r="L3427" s="4">
        <v>1409669336</v>
      </c>
      <c r="M3427" s="13">
        <f t="shared" si="267"/>
        <v>41884.450648148151</v>
      </c>
      <c r="N3427" s="4" t="b">
        <v>0</v>
      </c>
      <c r="O3427" s="4">
        <v>104</v>
      </c>
      <c r="P3427" s="4" t="b">
        <v>1</v>
      </c>
      <c r="Q3427" s="4" t="s">
        <v>8271</v>
      </c>
      <c r="R3427" s="17">
        <f>E3427/D3427*100</f>
        <v>102.97033333333331</v>
      </c>
      <c r="S3427">
        <f>AVERAGEIF(O:O,O3427,E:E)</f>
        <v>11106.835333333333</v>
      </c>
      <c r="T3427" t="str">
        <f t="shared" si="268"/>
        <v>theater</v>
      </c>
      <c r="U3427" t="str">
        <f t="shared" si="269"/>
        <v>plays</v>
      </c>
    </row>
    <row r="3428" spans="1:21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tr">
        <f t="shared" si="265"/>
        <v>successful</v>
      </c>
      <c r="G3428" s="4" t="s">
        <v>8219</v>
      </c>
      <c r="H3428" s="4" t="s">
        <v>8224</v>
      </c>
      <c r="I3428" s="4" t="s">
        <v>8246</v>
      </c>
      <c r="J3428" s="4">
        <v>1411264800</v>
      </c>
      <c r="K3428" s="13">
        <f t="shared" si="266"/>
        <v>41902.916666666672</v>
      </c>
      <c r="L3428" s="4">
        <v>1409620903</v>
      </c>
      <c r="M3428" s="13">
        <f t="shared" si="267"/>
        <v>41883.890081018522</v>
      </c>
      <c r="N3428" s="4" t="b">
        <v>0</v>
      </c>
      <c r="O3428" s="4">
        <v>87</v>
      </c>
      <c r="P3428" s="4" t="b">
        <v>1</v>
      </c>
      <c r="Q3428" s="4" t="s">
        <v>8271</v>
      </c>
      <c r="R3428" s="17">
        <f>E3428/D3428*100</f>
        <v>108.13333333333333</v>
      </c>
      <c r="S3428">
        <f>AVERAGEIF(O:O,O3428,E:E)</f>
        <v>7158.84</v>
      </c>
      <c r="T3428" t="str">
        <f t="shared" si="268"/>
        <v>theater</v>
      </c>
      <c r="U3428" t="str">
        <f t="shared" si="269"/>
        <v>plays</v>
      </c>
    </row>
    <row r="3429" spans="1:21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tr">
        <f t="shared" si="265"/>
        <v>successful</v>
      </c>
      <c r="G3429" s="4" t="s">
        <v>8219</v>
      </c>
      <c r="H3429" s="4" t="s">
        <v>8225</v>
      </c>
      <c r="I3429" s="4" t="s">
        <v>8247</v>
      </c>
      <c r="J3429" s="4">
        <v>1404314952</v>
      </c>
      <c r="K3429" s="13">
        <f t="shared" si="266"/>
        <v>41822.47861111111</v>
      </c>
      <c r="L3429" s="4">
        <v>1401722952</v>
      </c>
      <c r="M3429" s="13">
        <f t="shared" si="267"/>
        <v>41792.47861111111</v>
      </c>
      <c r="N3429" s="4" t="b">
        <v>0</v>
      </c>
      <c r="O3429" s="4">
        <v>29</v>
      </c>
      <c r="P3429" s="4" t="b">
        <v>1</v>
      </c>
      <c r="Q3429" s="4" t="s">
        <v>8271</v>
      </c>
      <c r="R3429" s="17">
        <f>E3429/D3429*100</f>
        <v>100</v>
      </c>
      <c r="S3429">
        <f>AVERAGEIF(O:O,O3429,E:E)</f>
        <v>2554.6396296296298</v>
      </c>
      <c r="T3429" t="str">
        <f t="shared" si="268"/>
        <v>theater</v>
      </c>
      <c r="U3429" t="str">
        <f t="shared" si="269"/>
        <v>plays</v>
      </c>
    </row>
    <row r="3430" spans="1:21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tr">
        <f t="shared" si="265"/>
        <v>successful</v>
      </c>
      <c r="G3430" s="4" t="s">
        <v>8219</v>
      </c>
      <c r="H3430" s="4" t="s">
        <v>8225</v>
      </c>
      <c r="I3430" s="4" t="s">
        <v>8247</v>
      </c>
      <c r="J3430" s="4">
        <v>1425142800</v>
      </c>
      <c r="K3430" s="13">
        <f t="shared" si="266"/>
        <v>42063.541666666664</v>
      </c>
      <c r="L3430" s="4">
        <v>1422983847</v>
      </c>
      <c r="M3430" s="13">
        <f t="shared" si="267"/>
        <v>42038.553784722222</v>
      </c>
      <c r="N3430" s="4" t="b">
        <v>0</v>
      </c>
      <c r="O3430" s="4">
        <v>51</v>
      </c>
      <c r="P3430" s="4" t="b">
        <v>1</v>
      </c>
      <c r="Q3430" s="4" t="s">
        <v>8271</v>
      </c>
      <c r="R3430" s="17">
        <f>E3430/D3430*100</f>
        <v>102.75000000000001</v>
      </c>
      <c r="S3430">
        <f>AVERAGEIF(O:O,O3430,E:E)</f>
        <v>3143.8429999999998</v>
      </c>
      <c r="T3430" t="str">
        <f t="shared" si="268"/>
        <v>theater</v>
      </c>
      <c r="U3430" t="str">
        <f t="shared" si="269"/>
        <v>plays</v>
      </c>
    </row>
    <row r="3431" spans="1:21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tr">
        <f t="shared" si="265"/>
        <v>successful</v>
      </c>
      <c r="G3431" s="4" t="s">
        <v>8219</v>
      </c>
      <c r="H3431" s="4" t="s">
        <v>8225</v>
      </c>
      <c r="I3431" s="4" t="s">
        <v>8247</v>
      </c>
      <c r="J3431" s="4">
        <v>1478046661</v>
      </c>
      <c r="K3431" s="13">
        <f t="shared" si="266"/>
        <v>42675.854872685188</v>
      </c>
      <c r="L3431" s="4">
        <v>1476837061</v>
      </c>
      <c r="M3431" s="13">
        <f t="shared" si="267"/>
        <v>42661.854872685188</v>
      </c>
      <c r="N3431" s="4" t="b">
        <v>0</v>
      </c>
      <c r="O3431" s="4">
        <v>12</v>
      </c>
      <c r="P3431" s="4" t="b">
        <v>1</v>
      </c>
      <c r="Q3431" s="4" t="s">
        <v>8271</v>
      </c>
      <c r="R3431" s="17">
        <f>E3431/D3431*100</f>
        <v>130</v>
      </c>
      <c r="S3431">
        <f>AVERAGEIF(O:O,O3431,E:E)</f>
        <v>1176.7069565217391</v>
      </c>
      <c r="T3431" t="str">
        <f t="shared" si="268"/>
        <v>theater</v>
      </c>
      <c r="U3431" t="str">
        <f t="shared" si="269"/>
        <v>plays</v>
      </c>
    </row>
    <row r="3432" spans="1:21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tr">
        <f t="shared" si="265"/>
        <v>successful</v>
      </c>
      <c r="G3432" s="4" t="s">
        <v>8219</v>
      </c>
      <c r="H3432" s="4" t="s">
        <v>8225</v>
      </c>
      <c r="I3432" s="4" t="s">
        <v>8247</v>
      </c>
      <c r="J3432" s="4">
        <v>1406760101</v>
      </c>
      <c r="K3432" s="13">
        <f t="shared" si="266"/>
        <v>41850.778946759259</v>
      </c>
      <c r="L3432" s="4">
        <v>1404168101</v>
      </c>
      <c r="M3432" s="13">
        <f t="shared" si="267"/>
        <v>41820.778946759259</v>
      </c>
      <c r="N3432" s="4" t="b">
        <v>0</v>
      </c>
      <c r="O3432" s="4">
        <v>72</v>
      </c>
      <c r="P3432" s="4" t="b">
        <v>1</v>
      </c>
      <c r="Q3432" s="4" t="s">
        <v>8271</v>
      </c>
      <c r="R3432" s="17">
        <f>E3432/D3432*100</f>
        <v>108.54949999999999</v>
      </c>
      <c r="S3432">
        <f>AVERAGEIF(O:O,O3432,E:E)</f>
        <v>5956.7993333333325</v>
      </c>
      <c r="T3432" t="str">
        <f t="shared" si="268"/>
        <v>theater</v>
      </c>
      <c r="U3432" t="str">
        <f t="shared" si="269"/>
        <v>plays</v>
      </c>
    </row>
    <row r="3433" spans="1:21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tr">
        <f t="shared" si="265"/>
        <v>successful</v>
      </c>
      <c r="G3433" s="4" t="s">
        <v>8219</v>
      </c>
      <c r="H3433" s="4" t="s">
        <v>8224</v>
      </c>
      <c r="I3433" s="4" t="s">
        <v>8246</v>
      </c>
      <c r="J3433" s="4">
        <v>1408383153</v>
      </c>
      <c r="K3433" s="13">
        <f t="shared" si="266"/>
        <v>41869.56427083334</v>
      </c>
      <c r="L3433" s="4">
        <v>1405791153</v>
      </c>
      <c r="M3433" s="13">
        <f t="shared" si="267"/>
        <v>41839.56427083334</v>
      </c>
      <c r="N3433" s="4" t="b">
        <v>0</v>
      </c>
      <c r="O3433" s="4">
        <v>21</v>
      </c>
      <c r="P3433" s="4" t="b">
        <v>1</v>
      </c>
      <c r="Q3433" s="4" t="s">
        <v>8271</v>
      </c>
      <c r="R3433" s="17">
        <f>E3433/D3433*100</f>
        <v>100</v>
      </c>
      <c r="S3433">
        <f>AVERAGEIF(O:O,O3433,E:E)</f>
        <v>1658.1821621621621</v>
      </c>
      <c r="T3433" t="str">
        <f t="shared" si="268"/>
        <v>theater</v>
      </c>
      <c r="U3433" t="str">
        <f t="shared" si="269"/>
        <v>plays</v>
      </c>
    </row>
    <row r="3434" spans="1:21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tr">
        <f t="shared" si="265"/>
        <v>successful</v>
      </c>
      <c r="G3434" s="4" t="s">
        <v>8219</v>
      </c>
      <c r="H3434" s="4" t="s">
        <v>8224</v>
      </c>
      <c r="I3434" s="4" t="s">
        <v>8246</v>
      </c>
      <c r="J3434" s="4">
        <v>1454709600</v>
      </c>
      <c r="K3434" s="13">
        <f t="shared" si="266"/>
        <v>42405.750000000007</v>
      </c>
      <c r="L3434" s="4">
        <v>1452520614</v>
      </c>
      <c r="M3434" s="13">
        <f t="shared" si="267"/>
        <v>42380.414513888893</v>
      </c>
      <c r="N3434" s="4" t="b">
        <v>0</v>
      </c>
      <c r="O3434" s="4">
        <v>42</v>
      </c>
      <c r="P3434" s="4" t="b">
        <v>1</v>
      </c>
      <c r="Q3434" s="4" t="s">
        <v>8271</v>
      </c>
      <c r="R3434" s="17">
        <f>E3434/D3434*100</f>
        <v>109.65</v>
      </c>
      <c r="S3434">
        <f>AVERAGEIF(O:O,O3434,E:E)</f>
        <v>2399.1906250000002</v>
      </c>
      <c r="T3434" t="str">
        <f t="shared" si="268"/>
        <v>theater</v>
      </c>
      <c r="U3434" t="str">
        <f t="shared" si="269"/>
        <v>plays</v>
      </c>
    </row>
    <row r="3435" spans="1:21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tr">
        <f t="shared" si="265"/>
        <v>successful</v>
      </c>
      <c r="G3435" s="4" t="s">
        <v>8219</v>
      </c>
      <c r="H3435" s="4" t="s">
        <v>8224</v>
      </c>
      <c r="I3435" s="4" t="s">
        <v>8246</v>
      </c>
      <c r="J3435" s="4">
        <v>1402974000</v>
      </c>
      <c r="K3435" s="13">
        <f t="shared" si="266"/>
        <v>41806.958333333336</v>
      </c>
      <c r="L3435" s="4">
        <v>1400290255</v>
      </c>
      <c r="M3435" s="13">
        <f t="shared" si="267"/>
        <v>41775.896469907413</v>
      </c>
      <c r="N3435" s="4" t="b">
        <v>0</v>
      </c>
      <c r="O3435" s="4">
        <v>71</v>
      </c>
      <c r="P3435" s="4" t="b">
        <v>1</v>
      </c>
      <c r="Q3435" s="4" t="s">
        <v>8271</v>
      </c>
      <c r="R3435" s="17">
        <f>E3435/D3435*100</f>
        <v>100.26315789473684</v>
      </c>
      <c r="S3435">
        <f>AVERAGEIF(O:O,O3435,E:E)</f>
        <v>5650.0581249999996</v>
      </c>
      <c r="T3435" t="str">
        <f t="shared" si="268"/>
        <v>theater</v>
      </c>
      <c r="U3435" t="str">
        <f t="shared" si="269"/>
        <v>plays</v>
      </c>
    </row>
    <row r="3436" spans="1:21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tr">
        <f t="shared" si="265"/>
        <v>successful</v>
      </c>
      <c r="G3436" s="4" t="s">
        <v>8219</v>
      </c>
      <c r="H3436" s="4" t="s">
        <v>8224</v>
      </c>
      <c r="I3436" s="4" t="s">
        <v>8246</v>
      </c>
      <c r="J3436" s="4">
        <v>1404983269</v>
      </c>
      <c r="K3436" s="13">
        <f t="shared" si="266"/>
        <v>41830.213761574079</v>
      </c>
      <c r="L3436" s="4">
        <v>1402391269</v>
      </c>
      <c r="M3436" s="13">
        <f t="shared" si="267"/>
        <v>41800.213761574079</v>
      </c>
      <c r="N3436" s="4" t="b">
        <v>0</v>
      </c>
      <c r="O3436" s="4">
        <v>168</v>
      </c>
      <c r="P3436" s="4" t="b">
        <v>1</v>
      </c>
      <c r="Q3436" s="4" t="s">
        <v>8271</v>
      </c>
      <c r="R3436" s="17">
        <f>E3436/D3436*100</f>
        <v>105.55000000000001</v>
      </c>
      <c r="S3436">
        <f>AVERAGEIF(O:O,O3436,E:E)</f>
        <v>8352.33</v>
      </c>
      <c r="T3436" t="str">
        <f t="shared" si="268"/>
        <v>theater</v>
      </c>
      <c r="U3436" t="str">
        <f t="shared" si="269"/>
        <v>plays</v>
      </c>
    </row>
    <row r="3437" spans="1:21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tr">
        <f t="shared" si="265"/>
        <v>successful</v>
      </c>
      <c r="G3437" s="4" t="s">
        <v>8219</v>
      </c>
      <c r="H3437" s="4" t="s">
        <v>8224</v>
      </c>
      <c r="I3437" s="4" t="s">
        <v>8246</v>
      </c>
      <c r="J3437" s="4">
        <v>1470538800</v>
      </c>
      <c r="K3437" s="13">
        <f t="shared" si="266"/>
        <v>42588.958333333336</v>
      </c>
      <c r="L3437" s="4">
        <v>1469112493</v>
      </c>
      <c r="M3437" s="13">
        <f t="shared" si="267"/>
        <v>42572.450150462966</v>
      </c>
      <c r="N3437" s="4" t="b">
        <v>0</v>
      </c>
      <c r="O3437" s="4">
        <v>19</v>
      </c>
      <c r="P3437" s="4" t="b">
        <v>1</v>
      </c>
      <c r="Q3437" s="4" t="s">
        <v>8271</v>
      </c>
      <c r="R3437" s="17">
        <f>E3437/D3437*100</f>
        <v>112.00000000000001</v>
      </c>
      <c r="S3437">
        <f>AVERAGEIF(O:O,O3437,E:E)</f>
        <v>2005.9729729729729</v>
      </c>
      <c r="T3437" t="str">
        <f t="shared" si="268"/>
        <v>theater</v>
      </c>
      <c r="U3437" t="str">
        <f t="shared" si="269"/>
        <v>plays</v>
      </c>
    </row>
    <row r="3438" spans="1:21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tr">
        <f t="shared" si="265"/>
        <v>successful</v>
      </c>
      <c r="G3438" s="4" t="s">
        <v>8219</v>
      </c>
      <c r="H3438" s="4" t="s">
        <v>8224</v>
      </c>
      <c r="I3438" s="4" t="s">
        <v>8246</v>
      </c>
      <c r="J3438" s="4">
        <v>1408638480</v>
      </c>
      <c r="K3438" s="13">
        <f t="shared" si="266"/>
        <v>41872.51944444445</v>
      </c>
      <c r="L3438" s="4">
        <v>1406811593</v>
      </c>
      <c r="M3438" s="13">
        <f t="shared" si="267"/>
        <v>41851.374918981484</v>
      </c>
      <c r="N3438" s="4" t="b">
        <v>0</v>
      </c>
      <c r="O3438" s="4">
        <v>37</v>
      </c>
      <c r="P3438" s="4" t="b">
        <v>1</v>
      </c>
      <c r="Q3438" s="4" t="s">
        <v>8271</v>
      </c>
      <c r="R3438" s="17">
        <f>E3438/D3438*100</f>
        <v>105.89999999999999</v>
      </c>
      <c r="S3438">
        <f>AVERAGEIF(O:O,O3438,E:E)</f>
        <v>4326.8844444444449</v>
      </c>
      <c r="T3438" t="str">
        <f t="shared" si="268"/>
        <v>theater</v>
      </c>
      <c r="U3438" t="str">
        <f t="shared" si="269"/>
        <v>plays</v>
      </c>
    </row>
    <row r="3439" spans="1:21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tr">
        <f t="shared" si="265"/>
        <v>successful</v>
      </c>
      <c r="G3439" s="4" t="s">
        <v>8219</v>
      </c>
      <c r="H3439" s="4" t="s">
        <v>8224</v>
      </c>
      <c r="I3439" s="4" t="s">
        <v>8246</v>
      </c>
      <c r="J3439" s="4">
        <v>1440003820</v>
      </c>
      <c r="K3439" s="13">
        <f t="shared" si="266"/>
        <v>42235.544212962966</v>
      </c>
      <c r="L3439" s="4">
        <v>1437411820</v>
      </c>
      <c r="M3439" s="13">
        <f t="shared" si="267"/>
        <v>42205.544212962966</v>
      </c>
      <c r="N3439" s="4" t="b">
        <v>0</v>
      </c>
      <c r="O3439" s="4">
        <v>36</v>
      </c>
      <c r="P3439" s="4" t="b">
        <v>1</v>
      </c>
      <c r="Q3439" s="4" t="s">
        <v>8271</v>
      </c>
      <c r="R3439" s="17">
        <f>E3439/D3439*100</f>
        <v>101</v>
      </c>
      <c r="S3439">
        <f>AVERAGEIF(O:O,O3439,E:E)</f>
        <v>2893.0464999999999</v>
      </c>
      <c r="T3439" t="str">
        <f t="shared" si="268"/>
        <v>theater</v>
      </c>
      <c r="U3439" t="str">
        <f t="shared" si="269"/>
        <v>plays</v>
      </c>
    </row>
    <row r="3440" spans="1:21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tr">
        <f t="shared" si="265"/>
        <v>successful</v>
      </c>
      <c r="G3440" s="4" t="s">
        <v>8219</v>
      </c>
      <c r="H3440" s="4" t="s">
        <v>8225</v>
      </c>
      <c r="I3440" s="4" t="s">
        <v>8247</v>
      </c>
      <c r="J3440" s="4">
        <v>1430600400</v>
      </c>
      <c r="K3440" s="13">
        <f t="shared" si="266"/>
        <v>42126.708333333336</v>
      </c>
      <c r="L3440" s="4">
        <v>1428358567</v>
      </c>
      <c r="M3440" s="13">
        <f t="shared" si="267"/>
        <v>42100.761192129627</v>
      </c>
      <c r="N3440" s="4" t="b">
        <v>0</v>
      </c>
      <c r="O3440" s="4">
        <v>14</v>
      </c>
      <c r="P3440" s="4" t="b">
        <v>1</v>
      </c>
      <c r="Q3440" s="4" t="s">
        <v>8271</v>
      </c>
      <c r="R3440" s="17">
        <f>E3440/D3440*100</f>
        <v>104.2</v>
      </c>
      <c r="S3440">
        <f>AVERAGEIF(O:O,O3440,E:E)</f>
        <v>1006.2454545454545</v>
      </c>
      <c r="T3440" t="str">
        <f t="shared" si="268"/>
        <v>theater</v>
      </c>
      <c r="U3440" t="str">
        <f t="shared" si="269"/>
        <v>plays</v>
      </c>
    </row>
    <row r="3441" spans="1:21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tr">
        <f t="shared" si="265"/>
        <v>successful</v>
      </c>
      <c r="G3441" s="4" t="s">
        <v>8219</v>
      </c>
      <c r="H3441" s="4" t="s">
        <v>8224</v>
      </c>
      <c r="I3441" s="4" t="s">
        <v>8246</v>
      </c>
      <c r="J3441" s="4">
        <v>1453179540</v>
      </c>
      <c r="K3441" s="13">
        <f t="shared" si="266"/>
        <v>42388.040972222225</v>
      </c>
      <c r="L3441" s="4">
        <v>1452030730</v>
      </c>
      <c r="M3441" s="13">
        <f t="shared" si="267"/>
        <v>42374.744560185187</v>
      </c>
      <c r="N3441" s="4" t="b">
        <v>0</v>
      </c>
      <c r="O3441" s="4">
        <v>18</v>
      </c>
      <c r="P3441" s="4" t="b">
        <v>1</v>
      </c>
      <c r="Q3441" s="4" t="s">
        <v>8271</v>
      </c>
      <c r="R3441" s="17">
        <f>E3441/D3441*100</f>
        <v>134.67833333333334</v>
      </c>
      <c r="S3441">
        <f>AVERAGEIF(O:O,O3441,E:E)</f>
        <v>1443.423</v>
      </c>
      <c r="T3441" t="str">
        <f t="shared" si="268"/>
        <v>theater</v>
      </c>
      <c r="U3441" t="str">
        <f t="shared" si="269"/>
        <v>plays</v>
      </c>
    </row>
    <row r="3442" spans="1:21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tr">
        <f t="shared" si="265"/>
        <v>successful</v>
      </c>
      <c r="G3442" s="4" t="s">
        <v>8219</v>
      </c>
      <c r="H3442" s="4" t="s">
        <v>8224</v>
      </c>
      <c r="I3442" s="4" t="s">
        <v>8246</v>
      </c>
      <c r="J3442" s="4">
        <v>1405095300</v>
      </c>
      <c r="K3442" s="13">
        <f t="shared" si="266"/>
        <v>41831.510416666672</v>
      </c>
      <c r="L3442" s="4">
        <v>1403146628</v>
      </c>
      <c r="M3442" s="13">
        <f t="shared" si="267"/>
        <v>41808.956342592595</v>
      </c>
      <c r="N3442" s="4" t="b">
        <v>0</v>
      </c>
      <c r="O3442" s="4">
        <v>82</v>
      </c>
      <c r="P3442" s="4" t="b">
        <v>1</v>
      </c>
      <c r="Q3442" s="4" t="s">
        <v>8271</v>
      </c>
      <c r="R3442" s="17">
        <f>E3442/D3442*100</f>
        <v>105.2184</v>
      </c>
      <c r="S3442">
        <f>AVERAGEIF(O:O,O3442,E:E)</f>
        <v>5487.2133333333331</v>
      </c>
      <c r="T3442" t="str">
        <f t="shared" si="268"/>
        <v>theater</v>
      </c>
      <c r="U3442" t="str">
        <f t="shared" si="269"/>
        <v>plays</v>
      </c>
    </row>
    <row r="3443" spans="1:21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tr">
        <f t="shared" si="265"/>
        <v>successful</v>
      </c>
      <c r="G3443" s="4" t="s">
        <v>8219</v>
      </c>
      <c r="H3443" s="4" t="s">
        <v>8224</v>
      </c>
      <c r="I3443" s="4" t="s">
        <v>8246</v>
      </c>
      <c r="J3443" s="4">
        <v>1447445820</v>
      </c>
      <c r="K3443" s="13">
        <f t="shared" si="266"/>
        <v>42321.678472222229</v>
      </c>
      <c r="L3443" s="4">
        <v>1445077121</v>
      </c>
      <c r="M3443" s="13">
        <f t="shared" si="267"/>
        <v>42294.262974537043</v>
      </c>
      <c r="N3443" s="4" t="b">
        <v>0</v>
      </c>
      <c r="O3443" s="4">
        <v>43</v>
      </c>
      <c r="P3443" s="4" t="b">
        <v>1</v>
      </c>
      <c r="Q3443" s="4" t="s">
        <v>8271</v>
      </c>
      <c r="R3443" s="17">
        <f>E3443/D3443*100</f>
        <v>102.60000000000001</v>
      </c>
      <c r="S3443">
        <f>AVERAGEIF(O:O,O3443,E:E)</f>
        <v>5251.2666666666664</v>
      </c>
      <c r="T3443" t="str">
        <f t="shared" si="268"/>
        <v>theater</v>
      </c>
      <c r="U3443" t="str">
        <f t="shared" si="269"/>
        <v>plays</v>
      </c>
    </row>
    <row r="3444" spans="1:21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tr">
        <f t="shared" si="265"/>
        <v>successful</v>
      </c>
      <c r="G3444" s="4" t="s">
        <v>8219</v>
      </c>
      <c r="H3444" s="4" t="s">
        <v>8224</v>
      </c>
      <c r="I3444" s="4" t="s">
        <v>8246</v>
      </c>
      <c r="J3444" s="4">
        <v>1433016672</v>
      </c>
      <c r="K3444" s="13">
        <f t="shared" si="266"/>
        <v>42154.674444444441</v>
      </c>
      <c r="L3444" s="4">
        <v>1430424672</v>
      </c>
      <c r="M3444" s="13">
        <f t="shared" si="267"/>
        <v>42124.674444444441</v>
      </c>
      <c r="N3444" s="4" t="b">
        <v>0</v>
      </c>
      <c r="O3444" s="4">
        <v>8</v>
      </c>
      <c r="P3444" s="4" t="b">
        <v>1</v>
      </c>
      <c r="Q3444" s="4" t="s">
        <v>8271</v>
      </c>
      <c r="R3444" s="17">
        <f>E3444/D3444*100</f>
        <v>100</v>
      </c>
      <c r="S3444">
        <f>AVERAGEIF(O:O,O3444,E:E)</f>
        <v>570.671875</v>
      </c>
      <c r="T3444" t="str">
        <f t="shared" si="268"/>
        <v>theater</v>
      </c>
      <c r="U3444" t="str">
        <f t="shared" si="269"/>
        <v>plays</v>
      </c>
    </row>
    <row r="3445" spans="1:21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tr">
        <f t="shared" si="265"/>
        <v>successful</v>
      </c>
      <c r="G3445" s="4" t="s">
        <v>8219</v>
      </c>
      <c r="H3445" s="4" t="s">
        <v>8224</v>
      </c>
      <c r="I3445" s="4" t="s">
        <v>8246</v>
      </c>
      <c r="J3445" s="4">
        <v>1410266146</v>
      </c>
      <c r="K3445" s="13">
        <f t="shared" si="266"/>
        <v>41891.358171296299</v>
      </c>
      <c r="L3445" s="4">
        <v>1407674146</v>
      </c>
      <c r="M3445" s="13">
        <f t="shared" si="267"/>
        <v>41861.358171296299</v>
      </c>
      <c r="N3445" s="4" t="b">
        <v>0</v>
      </c>
      <c r="O3445" s="4">
        <v>45</v>
      </c>
      <c r="P3445" s="4" t="b">
        <v>1</v>
      </c>
      <c r="Q3445" s="4" t="s">
        <v>8271</v>
      </c>
      <c r="R3445" s="17">
        <f>E3445/D3445*100</f>
        <v>185.5</v>
      </c>
      <c r="S3445">
        <f>AVERAGEIF(O:O,O3445,E:E)</f>
        <v>5035.5005000000001</v>
      </c>
      <c r="T3445" t="str">
        <f t="shared" si="268"/>
        <v>theater</v>
      </c>
      <c r="U3445" t="str">
        <f t="shared" si="269"/>
        <v>plays</v>
      </c>
    </row>
    <row r="3446" spans="1:21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tr">
        <f t="shared" si="265"/>
        <v>successful</v>
      </c>
      <c r="G3446" s="4" t="s">
        <v>8219</v>
      </c>
      <c r="H3446" s="4" t="s">
        <v>8226</v>
      </c>
      <c r="I3446" s="4" t="s">
        <v>8248</v>
      </c>
      <c r="J3446" s="4">
        <v>1465394340</v>
      </c>
      <c r="K3446" s="13">
        <f t="shared" si="266"/>
        <v>42529.415972222225</v>
      </c>
      <c r="L3446" s="4">
        <v>1464677986</v>
      </c>
      <c r="M3446" s="13">
        <f t="shared" si="267"/>
        <v>42521.124837962961</v>
      </c>
      <c r="N3446" s="4" t="b">
        <v>0</v>
      </c>
      <c r="O3446" s="4">
        <v>20</v>
      </c>
      <c r="P3446" s="4" t="b">
        <v>1</v>
      </c>
      <c r="Q3446" s="4" t="s">
        <v>8271</v>
      </c>
      <c r="R3446" s="17">
        <f>E3446/D3446*100</f>
        <v>289</v>
      </c>
      <c r="S3446">
        <f>AVERAGEIF(O:O,O3446,E:E)</f>
        <v>1494.1595454545457</v>
      </c>
      <c r="T3446" t="str">
        <f t="shared" si="268"/>
        <v>theater</v>
      </c>
      <c r="U3446" t="str">
        <f t="shared" si="269"/>
        <v>plays</v>
      </c>
    </row>
    <row r="3447" spans="1:21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tr">
        <f t="shared" si="265"/>
        <v>successful</v>
      </c>
      <c r="G3447" s="4" t="s">
        <v>8219</v>
      </c>
      <c r="H3447" s="4" t="s">
        <v>8225</v>
      </c>
      <c r="I3447" s="4" t="s">
        <v>8247</v>
      </c>
      <c r="J3447" s="4">
        <v>1445604236</v>
      </c>
      <c r="K3447" s="13">
        <f t="shared" si="266"/>
        <v>42300.363842592596</v>
      </c>
      <c r="L3447" s="4">
        <v>1443185036</v>
      </c>
      <c r="M3447" s="13">
        <f t="shared" si="267"/>
        <v>42272.363842592596</v>
      </c>
      <c r="N3447" s="4" t="b">
        <v>0</v>
      </c>
      <c r="O3447" s="4">
        <v>31</v>
      </c>
      <c r="P3447" s="4" t="b">
        <v>1</v>
      </c>
      <c r="Q3447" s="4" t="s">
        <v>8271</v>
      </c>
      <c r="R3447" s="17">
        <f>E3447/D3447*100</f>
        <v>100</v>
      </c>
      <c r="S3447">
        <f>AVERAGEIF(O:O,O3447,E:E)</f>
        <v>2489.3351851851853</v>
      </c>
      <c r="T3447" t="str">
        <f t="shared" si="268"/>
        <v>theater</v>
      </c>
      <c r="U3447" t="str">
        <f t="shared" si="269"/>
        <v>plays</v>
      </c>
    </row>
    <row r="3448" spans="1:21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tr">
        <f t="shared" si="265"/>
        <v>successful</v>
      </c>
      <c r="G3448" s="4" t="s">
        <v>8219</v>
      </c>
      <c r="H3448" s="4" t="s">
        <v>8225</v>
      </c>
      <c r="I3448" s="4" t="s">
        <v>8247</v>
      </c>
      <c r="J3448" s="4">
        <v>1423138800</v>
      </c>
      <c r="K3448" s="13">
        <f t="shared" si="266"/>
        <v>42040.347222222226</v>
      </c>
      <c r="L3448" s="4">
        <v>1421092725</v>
      </c>
      <c r="M3448" s="13">
        <f t="shared" si="267"/>
        <v>42016.665798611117</v>
      </c>
      <c r="N3448" s="4" t="b">
        <v>0</v>
      </c>
      <c r="O3448" s="4">
        <v>25</v>
      </c>
      <c r="P3448" s="4" t="b">
        <v>1</v>
      </c>
      <c r="Q3448" s="4" t="s">
        <v>8271</v>
      </c>
      <c r="R3448" s="17">
        <f>E3448/D3448*100</f>
        <v>108.2</v>
      </c>
      <c r="S3448">
        <f>AVERAGEIF(O:O,O3448,E:E)</f>
        <v>1634.83275</v>
      </c>
      <c r="T3448" t="str">
        <f t="shared" si="268"/>
        <v>theater</v>
      </c>
      <c r="U3448" t="str">
        <f t="shared" si="269"/>
        <v>plays</v>
      </c>
    </row>
    <row r="3449" spans="1:21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tr">
        <f t="shared" si="265"/>
        <v>successful</v>
      </c>
      <c r="G3449" s="4" t="s">
        <v>8219</v>
      </c>
      <c r="H3449" s="4" t="s">
        <v>8224</v>
      </c>
      <c r="I3449" s="4" t="s">
        <v>8246</v>
      </c>
      <c r="J3449" s="4">
        <v>1458332412</v>
      </c>
      <c r="K3449" s="13">
        <f t="shared" si="266"/>
        <v>42447.680694444447</v>
      </c>
      <c r="L3449" s="4">
        <v>1454448012</v>
      </c>
      <c r="M3449" s="13">
        <f t="shared" si="267"/>
        <v>42402.722361111119</v>
      </c>
      <c r="N3449" s="4" t="b">
        <v>0</v>
      </c>
      <c r="O3449" s="4">
        <v>14</v>
      </c>
      <c r="P3449" s="4" t="b">
        <v>1</v>
      </c>
      <c r="Q3449" s="4" t="s">
        <v>8271</v>
      </c>
      <c r="R3449" s="17">
        <f>E3449/D3449*100</f>
        <v>107.80000000000001</v>
      </c>
      <c r="S3449">
        <f>AVERAGEIF(O:O,O3449,E:E)</f>
        <v>1006.2454545454545</v>
      </c>
      <c r="T3449" t="str">
        <f t="shared" si="268"/>
        <v>theater</v>
      </c>
      <c r="U3449" t="str">
        <f t="shared" si="269"/>
        <v>plays</v>
      </c>
    </row>
    <row r="3450" spans="1:21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tr">
        <f t="shared" si="265"/>
        <v>successful</v>
      </c>
      <c r="G3450" s="4" t="s">
        <v>8219</v>
      </c>
      <c r="H3450" s="4" t="s">
        <v>8224</v>
      </c>
      <c r="I3450" s="4" t="s">
        <v>8246</v>
      </c>
      <c r="J3450" s="4">
        <v>1418784689</v>
      </c>
      <c r="K3450" s="13">
        <f t="shared" si="266"/>
        <v>41989.952418981484</v>
      </c>
      <c r="L3450" s="4">
        <v>1416192689</v>
      </c>
      <c r="M3450" s="13">
        <f t="shared" si="267"/>
        <v>41959.952418981484</v>
      </c>
      <c r="N3450" s="4" t="b">
        <v>0</v>
      </c>
      <c r="O3450" s="4">
        <v>45</v>
      </c>
      <c r="P3450" s="4" t="b">
        <v>1</v>
      </c>
      <c r="Q3450" s="4" t="s">
        <v>8271</v>
      </c>
      <c r="R3450" s="17">
        <f>E3450/D3450*100</f>
        <v>109.76190476190477</v>
      </c>
      <c r="S3450">
        <f>AVERAGEIF(O:O,O3450,E:E)</f>
        <v>5035.5005000000001</v>
      </c>
      <c r="T3450" t="str">
        <f t="shared" si="268"/>
        <v>theater</v>
      </c>
      <c r="U3450" t="str">
        <f t="shared" si="269"/>
        <v>plays</v>
      </c>
    </row>
    <row r="3451" spans="1:21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tr">
        <f t="shared" si="265"/>
        <v>successful</v>
      </c>
      <c r="G3451" s="4" t="s">
        <v>8219</v>
      </c>
      <c r="H3451" s="4" t="s">
        <v>8224</v>
      </c>
      <c r="I3451" s="4" t="s">
        <v>8246</v>
      </c>
      <c r="J3451" s="4">
        <v>1468036800</v>
      </c>
      <c r="K3451" s="13">
        <f t="shared" si="266"/>
        <v>42560.000000000007</v>
      </c>
      <c r="L3451" s="4">
        <v>1465607738</v>
      </c>
      <c r="M3451" s="13">
        <f t="shared" si="267"/>
        <v>42531.88585648148</v>
      </c>
      <c r="N3451" s="4" t="b">
        <v>0</v>
      </c>
      <c r="O3451" s="4">
        <v>20</v>
      </c>
      <c r="P3451" s="4" t="b">
        <v>1</v>
      </c>
      <c r="Q3451" s="4" t="s">
        <v>8271</v>
      </c>
      <c r="R3451" s="17">
        <f>E3451/D3451*100</f>
        <v>170.625</v>
      </c>
      <c r="S3451">
        <f>AVERAGEIF(O:O,O3451,E:E)</f>
        <v>1494.1595454545457</v>
      </c>
      <c r="T3451" t="str">
        <f t="shared" si="268"/>
        <v>theater</v>
      </c>
      <c r="U3451" t="str">
        <f t="shared" si="269"/>
        <v>plays</v>
      </c>
    </row>
    <row r="3452" spans="1:21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tr">
        <f t="shared" si="265"/>
        <v>successful</v>
      </c>
      <c r="G3452" s="4" t="s">
        <v>8219</v>
      </c>
      <c r="H3452" s="4" t="s">
        <v>8225</v>
      </c>
      <c r="I3452" s="4" t="s">
        <v>8247</v>
      </c>
      <c r="J3452" s="4">
        <v>1427990071</v>
      </c>
      <c r="K3452" s="13">
        <f t="shared" si="266"/>
        <v>42096.496192129627</v>
      </c>
      <c r="L3452" s="4">
        <v>1422809671</v>
      </c>
      <c r="M3452" s="13">
        <f t="shared" si="267"/>
        <v>42036.537858796299</v>
      </c>
      <c r="N3452" s="4" t="b">
        <v>0</v>
      </c>
      <c r="O3452" s="4">
        <v>39</v>
      </c>
      <c r="P3452" s="4" t="b">
        <v>1</v>
      </c>
      <c r="Q3452" s="4" t="s">
        <v>8271</v>
      </c>
      <c r="R3452" s="17">
        <f>E3452/D3452*100</f>
        <v>152</v>
      </c>
      <c r="S3452">
        <f>AVERAGEIF(O:O,O3452,E:E)</f>
        <v>2905.058</v>
      </c>
      <c r="T3452" t="str">
        <f t="shared" si="268"/>
        <v>theater</v>
      </c>
      <c r="U3452" t="str">
        <f t="shared" si="269"/>
        <v>plays</v>
      </c>
    </row>
    <row r="3453" spans="1:21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tr">
        <f t="shared" si="265"/>
        <v>successful</v>
      </c>
      <c r="G3453" s="4" t="s">
        <v>8219</v>
      </c>
      <c r="H3453" s="4" t="s">
        <v>8224</v>
      </c>
      <c r="I3453" s="4" t="s">
        <v>8246</v>
      </c>
      <c r="J3453" s="4">
        <v>1429636927</v>
      </c>
      <c r="K3453" s="13">
        <f t="shared" si="266"/>
        <v>42115.557025462964</v>
      </c>
      <c r="L3453" s="4">
        <v>1427304127</v>
      </c>
      <c r="M3453" s="13">
        <f t="shared" si="267"/>
        <v>42088.557025462964</v>
      </c>
      <c r="N3453" s="4" t="b">
        <v>0</v>
      </c>
      <c r="O3453" s="4">
        <v>16</v>
      </c>
      <c r="P3453" s="4" t="b">
        <v>1</v>
      </c>
      <c r="Q3453" s="4" t="s">
        <v>8271</v>
      </c>
      <c r="R3453" s="17">
        <f>E3453/D3453*100</f>
        <v>101.23076923076924</v>
      </c>
      <c r="S3453">
        <f>AVERAGEIF(O:O,O3453,E:E)</f>
        <v>1278.3540625000001</v>
      </c>
      <c r="T3453" t="str">
        <f t="shared" si="268"/>
        <v>theater</v>
      </c>
      <c r="U3453" t="str">
        <f t="shared" si="269"/>
        <v>plays</v>
      </c>
    </row>
    <row r="3454" spans="1:21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tr">
        <f t="shared" si="265"/>
        <v>successful</v>
      </c>
      <c r="G3454" s="4" t="s">
        <v>8219</v>
      </c>
      <c r="H3454" s="4" t="s">
        <v>8224</v>
      </c>
      <c r="I3454" s="4" t="s">
        <v>8246</v>
      </c>
      <c r="J3454" s="4">
        <v>1406087940</v>
      </c>
      <c r="K3454" s="13">
        <f t="shared" si="266"/>
        <v>41842.999305555561</v>
      </c>
      <c r="L3454" s="4">
        <v>1404141626</v>
      </c>
      <c r="M3454" s="13">
        <f t="shared" si="267"/>
        <v>41820.47252314815</v>
      </c>
      <c r="N3454" s="4" t="b">
        <v>0</v>
      </c>
      <c r="O3454" s="4">
        <v>37</v>
      </c>
      <c r="P3454" s="4" t="b">
        <v>1</v>
      </c>
      <c r="Q3454" s="4" t="s">
        <v>8271</v>
      </c>
      <c r="R3454" s="17">
        <f>E3454/D3454*100</f>
        <v>153.19999999999999</v>
      </c>
      <c r="S3454">
        <f>AVERAGEIF(O:O,O3454,E:E)</f>
        <v>4326.8844444444449</v>
      </c>
      <c r="T3454" t="str">
        <f t="shared" si="268"/>
        <v>theater</v>
      </c>
      <c r="U3454" t="str">
        <f t="shared" si="269"/>
        <v>plays</v>
      </c>
    </row>
    <row r="3455" spans="1:21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tr">
        <f t="shared" si="265"/>
        <v>successful</v>
      </c>
      <c r="G3455" s="4" t="s">
        <v>8219</v>
      </c>
      <c r="H3455" s="4" t="s">
        <v>8225</v>
      </c>
      <c r="I3455" s="4" t="s">
        <v>8247</v>
      </c>
      <c r="J3455" s="4">
        <v>1471130956</v>
      </c>
      <c r="K3455" s="13">
        <f t="shared" si="266"/>
        <v>42595.811990740745</v>
      </c>
      <c r="L3455" s="4">
        <v>1465946956</v>
      </c>
      <c r="M3455" s="13">
        <f t="shared" si="267"/>
        <v>42535.811990740745</v>
      </c>
      <c r="N3455" s="4" t="b">
        <v>0</v>
      </c>
      <c r="O3455" s="4">
        <v>14</v>
      </c>
      <c r="P3455" s="4" t="b">
        <v>1</v>
      </c>
      <c r="Q3455" s="4" t="s">
        <v>8271</v>
      </c>
      <c r="R3455" s="17">
        <f>E3455/D3455*100</f>
        <v>128.33333333333334</v>
      </c>
      <c r="S3455">
        <f>AVERAGEIF(O:O,O3455,E:E)</f>
        <v>1006.2454545454545</v>
      </c>
      <c r="T3455" t="str">
        <f t="shared" si="268"/>
        <v>theater</v>
      </c>
      <c r="U3455" t="str">
        <f t="shared" si="269"/>
        <v>plays</v>
      </c>
    </row>
    <row r="3456" spans="1:21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tr">
        <f t="shared" si="265"/>
        <v>successful</v>
      </c>
      <c r="G3456" s="4" t="s">
        <v>8219</v>
      </c>
      <c r="H3456" s="4" t="s">
        <v>8225</v>
      </c>
      <c r="I3456" s="4" t="s">
        <v>8247</v>
      </c>
      <c r="J3456" s="4">
        <v>1406825159</v>
      </c>
      <c r="K3456" s="13">
        <f t="shared" si="266"/>
        <v>41851.53193287037</v>
      </c>
      <c r="L3456" s="4">
        <v>1404233159</v>
      </c>
      <c r="M3456" s="13">
        <f t="shared" si="267"/>
        <v>41821.53193287037</v>
      </c>
      <c r="N3456" s="4" t="b">
        <v>0</v>
      </c>
      <c r="O3456" s="4">
        <v>21</v>
      </c>
      <c r="P3456" s="4" t="b">
        <v>1</v>
      </c>
      <c r="Q3456" s="4" t="s">
        <v>8271</v>
      </c>
      <c r="R3456" s="17">
        <f>E3456/D3456*100</f>
        <v>100.71428571428571</v>
      </c>
      <c r="S3456">
        <f>AVERAGEIF(O:O,O3456,E:E)</f>
        <v>1658.1821621621621</v>
      </c>
      <c r="T3456" t="str">
        <f t="shared" si="268"/>
        <v>theater</v>
      </c>
      <c r="U3456" t="str">
        <f t="shared" si="269"/>
        <v>plays</v>
      </c>
    </row>
    <row r="3457" spans="1:21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tr">
        <f t="shared" si="265"/>
        <v>successful</v>
      </c>
      <c r="G3457" s="4" t="s">
        <v>8219</v>
      </c>
      <c r="H3457" s="4" t="s">
        <v>8224</v>
      </c>
      <c r="I3457" s="4" t="s">
        <v>8246</v>
      </c>
      <c r="J3457" s="4">
        <v>1476381627</v>
      </c>
      <c r="K3457" s="13">
        <f t="shared" si="266"/>
        <v>42656.583645833336</v>
      </c>
      <c r="L3457" s="4">
        <v>1473789627</v>
      </c>
      <c r="M3457" s="13">
        <f t="shared" si="267"/>
        <v>42626.583645833336</v>
      </c>
      <c r="N3457" s="4" t="b">
        <v>0</v>
      </c>
      <c r="O3457" s="4">
        <v>69</v>
      </c>
      <c r="P3457" s="4" t="b">
        <v>1</v>
      </c>
      <c r="Q3457" s="4" t="s">
        <v>8271</v>
      </c>
      <c r="R3457" s="17">
        <f>E3457/D3457*100</f>
        <v>100.64999999999999</v>
      </c>
      <c r="S3457">
        <f>AVERAGEIF(O:O,O3457,E:E)</f>
        <v>6062.6021428571421</v>
      </c>
      <c r="T3457" t="str">
        <f t="shared" si="268"/>
        <v>theater</v>
      </c>
      <c r="U3457" t="str">
        <f t="shared" si="269"/>
        <v>plays</v>
      </c>
    </row>
    <row r="3458" spans="1:21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tr">
        <f t="shared" si="265"/>
        <v>successful</v>
      </c>
      <c r="G3458" s="4" t="s">
        <v>8219</v>
      </c>
      <c r="H3458" s="4" t="s">
        <v>8224</v>
      </c>
      <c r="I3458" s="4" t="s">
        <v>8246</v>
      </c>
      <c r="J3458" s="4">
        <v>1406876340</v>
      </c>
      <c r="K3458" s="13">
        <f t="shared" si="266"/>
        <v>41852.124305555561</v>
      </c>
      <c r="L3458" s="4">
        <v>1404190567</v>
      </c>
      <c r="M3458" s="13">
        <f t="shared" si="267"/>
        <v>41821.038969907408</v>
      </c>
      <c r="N3458" s="4" t="b">
        <v>0</v>
      </c>
      <c r="O3458" s="4">
        <v>16</v>
      </c>
      <c r="P3458" s="4" t="b">
        <v>1</v>
      </c>
      <c r="Q3458" s="4" t="s">
        <v>8271</v>
      </c>
      <c r="R3458" s="17">
        <f>E3458/D3458*100</f>
        <v>191.3</v>
      </c>
      <c r="S3458">
        <f>AVERAGEIF(O:O,O3458,E:E)</f>
        <v>1278.3540625000001</v>
      </c>
      <c r="T3458" t="str">
        <f t="shared" si="268"/>
        <v>theater</v>
      </c>
      <c r="U3458" t="str">
        <f t="shared" si="269"/>
        <v>plays</v>
      </c>
    </row>
    <row r="3459" spans="1:21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tr">
        <f t="shared" ref="F3459:F3522" si="270">IF(E3459&gt;=D3459,"successful")</f>
        <v>successful</v>
      </c>
      <c r="G3459" s="4" t="s">
        <v>8219</v>
      </c>
      <c r="H3459" s="4" t="s">
        <v>8224</v>
      </c>
      <c r="I3459" s="4" t="s">
        <v>8246</v>
      </c>
      <c r="J3459" s="4">
        <v>1423720740</v>
      </c>
      <c r="K3459" s="13">
        <f t="shared" ref="K3459:K3522" si="271">(J3459/60)/60/24+DATE(1970,1,1)+(-4/24)</f>
        <v>42047.082638888889</v>
      </c>
      <c r="L3459" s="4">
        <v>1421081857</v>
      </c>
      <c r="M3459" s="13">
        <f t="shared" ref="M3459:M3522" si="272">(L3459/60)/60/24+DATE(1970,1,1)+(-4/24)</f>
        <v>42016.540011574078</v>
      </c>
      <c r="N3459" s="4" t="b">
        <v>0</v>
      </c>
      <c r="O3459" s="4">
        <v>55</v>
      </c>
      <c r="P3459" s="4" t="b">
        <v>1</v>
      </c>
      <c r="Q3459" s="4" t="s">
        <v>8271</v>
      </c>
      <c r="R3459" s="17">
        <f>E3459/D3459*100</f>
        <v>140.19999999999999</v>
      </c>
      <c r="S3459">
        <f>AVERAGEIF(O:O,O3459,E:E)</f>
        <v>4138.9825000000001</v>
      </c>
      <c r="T3459" t="str">
        <f t="shared" ref="T3459:T3522" si="273">LEFT(Q3459,FIND("/",Q3459)-1)</f>
        <v>theater</v>
      </c>
      <c r="U3459" t="str">
        <f t="shared" ref="U3459:U3522" si="274">RIGHT(Q3459,LEN(Q3459)-FIND("/",Q3459))</f>
        <v>plays</v>
      </c>
    </row>
    <row r="3460" spans="1:21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tr">
        <f t="shared" si="270"/>
        <v>successful</v>
      </c>
      <c r="G3460" s="4" t="s">
        <v>8219</v>
      </c>
      <c r="H3460" s="4" t="s">
        <v>8224</v>
      </c>
      <c r="I3460" s="4" t="s">
        <v>8246</v>
      </c>
      <c r="J3460" s="4">
        <v>1422937620</v>
      </c>
      <c r="K3460" s="13">
        <f t="shared" si="271"/>
        <v>42038.018750000003</v>
      </c>
      <c r="L3460" s="4">
        <v>1420606303</v>
      </c>
      <c r="M3460" s="13">
        <f t="shared" si="272"/>
        <v>42011.035914351851</v>
      </c>
      <c r="N3460" s="4" t="b">
        <v>0</v>
      </c>
      <c r="O3460" s="4">
        <v>27</v>
      </c>
      <c r="P3460" s="4" t="b">
        <v>1</v>
      </c>
      <c r="Q3460" s="4" t="s">
        <v>8271</v>
      </c>
      <c r="R3460" s="17">
        <f>E3460/D3460*100</f>
        <v>124.33537832310839</v>
      </c>
      <c r="S3460">
        <f>AVERAGEIF(O:O,O3460,E:E)</f>
        <v>3204.2722222222224</v>
      </c>
      <c r="T3460" t="str">
        <f t="shared" si="273"/>
        <v>theater</v>
      </c>
      <c r="U3460" t="str">
        <f t="shared" si="274"/>
        <v>plays</v>
      </c>
    </row>
    <row r="3461" spans="1:21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tr">
        <f t="shared" si="270"/>
        <v>successful</v>
      </c>
      <c r="G3461" s="4" t="s">
        <v>8219</v>
      </c>
      <c r="H3461" s="4" t="s">
        <v>8225</v>
      </c>
      <c r="I3461" s="4" t="s">
        <v>8247</v>
      </c>
      <c r="J3461" s="4">
        <v>1463743860</v>
      </c>
      <c r="K3461" s="13">
        <f t="shared" si="271"/>
        <v>42510.313194444447</v>
      </c>
      <c r="L3461" s="4">
        <v>1461151860</v>
      </c>
      <c r="M3461" s="13">
        <f t="shared" si="272"/>
        <v>42480.313194444447</v>
      </c>
      <c r="N3461" s="4" t="b">
        <v>0</v>
      </c>
      <c r="O3461" s="4">
        <v>36</v>
      </c>
      <c r="P3461" s="4" t="b">
        <v>1</v>
      </c>
      <c r="Q3461" s="4" t="s">
        <v>8271</v>
      </c>
      <c r="R3461" s="17">
        <f>E3461/D3461*100</f>
        <v>126.2</v>
      </c>
      <c r="S3461">
        <f>AVERAGEIF(O:O,O3461,E:E)</f>
        <v>2893.0464999999999</v>
      </c>
      <c r="T3461" t="str">
        <f t="shared" si="273"/>
        <v>theater</v>
      </c>
      <c r="U3461" t="str">
        <f t="shared" si="274"/>
        <v>plays</v>
      </c>
    </row>
    <row r="3462" spans="1:21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tr">
        <f t="shared" si="270"/>
        <v>successful</v>
      </c>
      <c r="G3462" s="4" t="s">
        <v>8219</v>
      </c>
      <c r="H3462" s="4" t="s">
        <v>8225</v>
      </c>
      <c r="I3462" s="4" t="s">
        <v>8247</v>
      </c>
      <c r="J3462" s="4">
        <v>1408106352</v>
      </c>
      <c r="K3462" s="13">
        <f t="shared" si="271"/>
        <v>41866.360555555555</v>
      </c>
      <c r="L3462" s="4">
        <v>1406896752</v>
      </c>
      <c r="M3462" s="13">
        <f t="shared" si="272"/>
        <v>41852.360555555555</v>
      </c>
      <c r="N3462" s="4" t="b">
        <v>0</v>
      </c>
      <c r="O3462" s="4">
        <v>19</v>
      </c>
      <c r="P3462" s="4" t="b">
        <v>1</v>
      </c>
      <c r="Q3462" s="4" t="s">
        <v>8271</v>
      </c>
      <c r="R3462" s="17">
        <f>E3462/D3462*100</f>
        <v>190</v>
      </c>
      <c r="S3462">
        <f>AVERAGEIF(O:O,O3462,E:E)</f>
        <v>2005.9729729729729</v>
      </c>
      <c r="T3462" t="str">
        <f t="shared" si="273"/>
        <v>theater</v>
      </c>
      <c r="U3462" t="str">
        <f t="shared" si="274"/>
        <v>plays</v>
      </c>
    </row>
    <row r="3463" spans="1:21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tr">
        <f t="shared" si="270"/>
        <v>successful</v>
      </c>
      <c r="G3463" s="4" t="s">
        <v>8219</v>
      </c>
      <c r="H3463" s="4" t="s">
        <v>8224</v>
      </c>
      <c r="I3463" s="4" t="s">
        <v>8246</v>
      </c>
      <c r="J3463" s="4">
        <v>1477710000</v>
      </c>
      <c r="K3463" s="13">
        <f t="shared" si="271"/>
        <v>42671.958333333336</v>
      </c>
      <c r="L3463" s="4">
        <v>1475248279</v>
      </c>
      <c r="M3463" s="13">
        <f t="shared" si="272"/>
        <v>42643.466192129628</v>
      </c>
      <c r="N3463" s="4" t="b">
        <v>0</v>
      </c>
      <c r="O3463" s="4">
        <v>12</v>
      </c>
      <c r="P3463" s="4" t="b">
        <v>1</v>
      </c>
      <c r="Q3463" s="4" t="s">
        <v>8271</v>
      </c>
      <c r="R3463" s="17">
        <f>E3463/D3463*100</f>
        <v>139</v>
      </c>
      <c r="S3463">
        <f>AVERAGEIF(O:O,O3463,E:E)</f>
        <v>1176.7069565217391</v>
      </c>
      <c r="T3463" t="str">
        <f t="shared" si="273"/>
        <v>theater</v>
      </c>
      <c r="U3463" t="str">
        <f t="shared" si="274"/>
        <v>plays</v>
      </c>
    </row>
    <row r="3464" spans="1:21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tr">
        <f t="shared" si="270"/>
        <v>successful</v>
      </c>
      <c r="G3464" s="4" t="s">
        <v>8219</v>
      </c>
      <c r="H3464" s="4" t="s">
        <v>8224</v>
      </c>
      <c r="I3464" s="4" t="s">
        <v>8246</v>
      </c>
      <c r="J3464" s="4">
        <v>1436551200</v>
      </c>
      <c r="K3464" s="13">
        <f t="shared" si="271"/>
        <v>42195.583333333336</v>
      </c>
      <c r="L3464" s="4">
        <v>1435181628</v>
      </c>
      <c r="M3464" s="13">
        <f t="shared" si="272"/>
        <v>42179.731805555559</v>
      </c>
      <c r="N3464" s="4" t="b">
        <v>0</v>
      </c>
      <c r="O3464" s="4">
        <v>17</v>
      </c>
      <c r="P3464" s="4" t="b">
        <v>1</v>
      </c>
      <c r="Q3464" s="4" t="s">
        <v>8271</v>
      </c>
      <c r="R3464" s="17">
        <f>E3464/D3464*100</f>
        <v>202</v>
      </c>
      <c r="S3464">
        <f>AVERAGEIF(O:O,O3464,E:E)</f>
        <v>1808.7556603773585</v>
      </c>
      <c r="T3464" t="str">
        <f t="shared" si="273"/>
        <v>theater</v>
      </c>
      <c r="U3464" t="str">
        <f t="shared" si="274"/>
        <v>plays</v>
      </c>
    </row>
    <row r="3465" spans="1:21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tr">
        <f t="shared" si="270"/>
        <v>successful</v>
      </c>
      <c r="G3465" s="4" t="s">
        <v>8219</v>
      </c>
      <c r="H3465" s="4" t="s">
        <v>8229</v>
      </c>
      <c r="I3465" s="4" t="s">
        <v>8251</v>
      </c>
      <c r="J3465" s="4">
        <v>1476158340</v>
      </c>
      <c r="K3465" s="13">
        <f t="shared" si="271"/>
        <v>42653.999305555561</v>
      </c>
      <c r="L3465" s="4">
        <v>1472594585</v>
      </c>
      <c r="M3465" s="13">
        <f t="shared" si="272"/>
        <v>42612.752141203709</v>
      </c>
      <c r="N3465" s="4" t="b">
        <v>0</v>
      </c>
      <c r="O3465" s="4">
        <v>114</v>
      </c>
      <c r="P3465" s="4" t="b">
        <v>1</v>
      </c>
      <c r="Q3465" s="4" t="s">
        <v>8271</v>
      </c>
      <c r="R3465" s="17">
        <f>E3465/D3465*100</f>
        <v>103.38000000000001</v>
      </c>
      <c r="S3465">
        <f>AVERAGEIF(O:O,O3465,E:E)</f>
        <v>8245</v>
      </c>
      <c r="T3465" t="str">
        <f t="shared" si="273"/>
        <v>theater</v>
      </c>
      <c r="U3465" t="str">
        <f t="shared" si="274"/>
        <v>plays</v>
      </c>
    </row>
    <row r="3466" spans="1:21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tr">
        <f t="shared" si="270"/>
        <v>successful</v>
      </c>
      <c r="G3466" s="4" t="s">
        <v>8219</v>
      </c>
      <c r="H3466" s="4" t="s">
        <v>8224</v>
      </c>
      <c r="I3466" s="4" t="s">
        <v>8246</v>
      </c>
      <c r="J3466" s="4">
        <v>1471921637</v>
      </c>
      <c r="K3466" s="13">
        <f t="shared" si="271"/>
        <v>42604.963391203702</v>
      </c>
      <c r="L3466" s="4">
        <v>1469329637</v>
      </c>
      <c r="M3466" s="13">
        <f t="shared" si="272"/>
        <v>42574.963391203702</v>
      </c>
      <c r="N3466" s="4" t="b">
        <v>0</v>
      </c>
      <c r="O3466" s="4">
        <v>93</v>
      </c>
      <c r="P3466" s="4" t="b">
        <v>1</v>
      </c>
      <c r="Q3466" s="4" t="s">
        <v>8271</v>
      </c>
      <c r="R3466" s="17">
        <f>E3466/D3466*100</f>
        <v>102.3236</v>
      </c>
      <c r="S3466">
        <f>AVERAGEIF(O:O,O3466,E:E)</f>
        <v>6843.5957142857142</v>
      </c>
      <c r="T3466" t="str">
        <f t="shared" si="273"/>
        <v>theater</v>
      </c>
      <c r="U3466" t="str">
        <f t="shared" si="274"/>
        <v>plays</v>
      </c>
    </row>
    <row r="3467" spans="1:21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tr">
        <f t="shared" si="270"/>
        <v>successful</v>
      </c>
      <c r="G3467" s="4" t="s">
        <v>8219</v>
      </c>
      <c r="H3467" s="4" t="s">
        <v>8225</v>
      </c>
      <c r="I3467" s="4" t="s">
        <v>8247</v>
      </c>
      <c r="J3467" s="4">
        <v>1439136000</v>
      </c>
      <c r="K3467" s="13">
        <f t="shared" si="271"/>
        <v>42225.500000000007</v>
      </c>
      <c r="L3467" s="4">
        <v>1436972472</v>
      </c>
      <c r="M3467" s="13">
        <f t="shared" si="272"/>
        <v>42200.459166666667</v>
      </c>
      <c r="N3467" s="4" t="b">
        <v>0</v>
      </c>
      <c r="O3467" s="4">
        <v>36</v>
      </c>
      <c r="P3467" s="4" t="b">
        <v>1</v>
      </c>
      <c r="Q3467" s="4" t="s">
        <v>8271</v>
      </c>
      <c r="R3467" s="17">
        <f>E3467/D3467*100</f>
        <v>103</v>
      </c>
      <c r="S3467">
        <f>AVERAGEIF(O:O,O3467,E:E)</f>
        <v>2893.0464999999999</v>
      </c>
      <c r="T3467" t="str">
        <f t="shared" si="273"/>
        <v>theater</v>
      </c>
      <c r="U3467" t="str">
        <f t="shared" si="274"/>
        <v>plays</v>
      </c>
    </row>
    <row r="3468" spans="1:21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tr">
        <f t="shared" si="270"/>
        <v>successful</v>
      </c>
      <c r="G3468" s="4" t="s">
        <v>8219</v>
      </c>
      <c r="H3468" s="4" t="s">
        <v>8224</v>
      </c>
      <c r="I3468" s="4" t="s">
        <v>8246</v>
      </c>
      <c r="J3468" s="4">
        <v>1461108450</v>
      </c>
      <c r="K3468" s="13">
        <f t="shared" si="271"/>
        <v>42479.810763888891</v>
      </c>
      <c r="L3468" s="4">
        <v>1455928050</v>
      </c>
      <c r="M3468" s="13">
        <f t="shared" si="272"/>
        <v>42419.852430555555</v>
      </c>
      <c r="N3468" s="4" t="b">
        <v>0</v>
      </c>
      <c r="O3468" s="4">
        <v>61</v>
      </c>
      <c r="P3468" s="4" t="b">
        <v>1</v>
      </c>
      <c r="Q3468" s="4" t="s">
        <v>8271</v>
      </c>
      <c r="R3468" s="17">
        <f>E3468/D3468*100</f>
        <v>127.14285714285714</v>
      </c>
      <c r="S3468">
        <f>AVERAGEIF(O:O,O3468,E:E)</f>
        <v>5367.37</v>
      </c>
      <c r="T3468" t="str">
        <f t="shared" si="273"/>
        <v>theater</v>
      </c>
      <c r="U3468" t="str">
        <f t="shared" si="274"/>
        <v>plays</v>
      </c>
    </row>
    <row r="3469" spans="1:21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tr">
        <f t="shared" si="270"/>
        <v>successful</v>
      </c>
      <c r="G3469" s="4" t="s">
        <v>8219</v>
      </c>
      <c r="H3469" s="4" t="s">
        <v>8224</v>
      </c>
      <c r="I3469" s="4" t="s">
        <v>8246</v>
      </c>
      <c r="J3469" s="4">
        <v>1426864032</v>
      </c>
      <c r="K3469" s="13">
        <f t="shared" si="271"/>
        <v>42083.46333333334</v>
      </c>
      <c r="L3469" s="4">
        <v>1424275632</v>
      </c>
      <c r="M3469" s="13">
        <f t="shared" si="272"/>
        <v>42053.504999999997</v>
      </c>
      <c r="N3469" s="4" t="b">
        <v>0</v>
      </c>
      <c r="O3469" s="4">
        <v>47</v>
      </c>
      <c r="P3469" s="4" t="b">
        <v>1</v>
      </c>
      <c r="Q3469" s="4" t="s">
        <v>8271</v>
      </c>
      <c r="R3469" s="17">
        <f>E3469/D3469*100</f>
        <v>101</v>
      </c>
      <c r="S3469">
        <f>AVERAGEIF(O:O,O3469,E:E)</f>
        <v>4347.336956521739</v>
      </c>
      <c r="T3469" t="str">
        <f t="shared" si="273"/>
        <v>theater</v>
      </c>
      <c r="U3469" t="str">
        <f t="shared" si="274"/>
        <v>plays</v>
      </c>
    </row>
    <row r="3470" spans="1:21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tr">
        <f t="shared" si="270"/>
        <v>successful</v>
      </c>
      <c r="G3470" s="4" t="s">
        <v>8219</v>
      </c>
      <c r="H3470" s="4" t="s">
        <v>8224</v>
      </c>
      <c r="I3470" s="4" t="s">
        <v>8246</v>
      </c>
      <c r="J3470" s="4">
        <v>1474426800</v>
      </c>
      <c r="K3470" s="13">
        <f t="shared" si="271"/>
        <v>42633.958333333336</v>
      </c>
      <c r="L3470" s="4">
        <v>1471976529</v>
      </c>
      <c r="M3470" s="13">
        <f t="shared" si="272"/>
        <v>42605.598715277774</v>
      </c>
      <c r="N3470" s="4" t="b">
        <v>0</v>
      </c>
      <c r="O3470" s="4">
        <v>17</v>
      </c>
      <c r="P3470" s="4" t="b">
        <v>1</v>
      </c>
      <c r="Q3470" s="4" t="s">
        <v>8271</v>
      </c>
      <c r="R3470" s="17">
        <f>E3470/D3470*100</f>
        <v>121.78</v>
      </c>
      <c r="S3470">
        <f>AVERAGEIF(O:O,O3470,E:E)</f>
        <v>1808.7556603773585</v>
      </c>
      <c r="T3470" t="str">
        <f t="shared" si="273"/>
        <v>theater</v>
      </c>
      <c r="U3470" t="str">
        <f t="shared" si="274"/>
        <v>plays</v>
      </c>
    </row>
    <row r="3471" spans="1:21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tr">
        <f t="shared" si="270"/>
        <v>successful</v>
      </c>
      <c r="G3471" s="4" t="s">
        <v>8219</v>
      </c>
      <c r="H3471" s="4" t="s">
        <v>8224</v>
      </c>
      <c r="I3471" s="4" t="s">
        <v>8246</v>
      </c>
      <c r="J3471" s="4">
        <v>1461857045</v>
      </c>
      <c r="K3471" s="13">
        <f t="shared" si="271"/>
        <v>42488.475057870375</v>
      </c>
      <c r="L3471" s="4">
        <v>1459265045</v>
      </c>
      <c r="M3471" s="13">
        <f t="shared" si="272"/>
        <v>42458.475057870375</v>
      </c>
      <c r="N3471" s="4" t="b">
        <v>0</v>
      </c>
      <c r="O3471" s="4">
        <v>63</v>
      </c>
      <c r="P3471" s="4" t="b">
        <v>1</v>
      </c>
      <c r="Q3471" s="4" t="s">
        <v>8271</v>
      </c>
      <c r="R3471" s="17">
        <f>E3471/D3471*100</f>
        <v>113.39285714285714</v>
      </c>
      <c r="S3471">
        <f>AVERAGEIF(O:O,O3471,E:E)</f>
        <v>4218.583333333333</v>
      </c>
      <c r="T3471" t="str">
        <f t="shared" si="273"/>
        <v>theater</v>
      </c>
      <c r="U3471" t="str">
        <f t="shared" si="274"/>
        <v>plays</v>
      </c>
    </row>
    <row r="3472" spans="1:21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tr">
        <f t="shared" si="270"/>
        <v>successful</v>
      </c>
      <c r="G3472" s="4" t="s">
        <v>8219</v>
      </c>
      <c r="H3472" s="4" t="s">
        <v>8224</v>
      </c>
      <c r="I3472" s="4" t="s">
        <v>8246</v>
      </c>
      <c r="J3472" s="4">
        <v>1468618680</v>
      </c>
      <c r="K3472" s="13">
        <f t="shared" si="271"/>
        <v>42566.734722222223</v>
      </c>
      <c r="L3472" s="4">
        <v>1465345902</v>
      </c>
      <c r="M3472" s="13">
        <f t="shared" si="272"/>
        <v>42528.855347222219</v>
      </c>
      <c r="N3472" s="4" t="b">
        <v>0</v>
      </c>
      <c r="O3472" s="4">
        <v>9</v>
      </c>
      <c r="P3472" s="4" t="b">
        <v>1</v>
      </c>
      <c r="Q3472" s="4" t="s">
        <v>8271</v>
      </c>
      <c r="R3472" s="17">
        <f>E3472/D3472*100</f>
        <v>150</v>
      </c>
      <c r="S3472">
        <f>AVERAGEIF(O:O,O3472,E:E)</f>
        <v>751.21245614035092</v>
      </c>
      <c r="T3472" t="str">
        <f t="shared" si="273"/>
        <v>theater</v>
      </c>
      <c r="U3472" t="str">
        <f t="shared" si="274"/>
        <v>plays</v>
      </c>
    </row>
    <row r="3473" spans="1:21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tr">
        <f t="shared" si="270"/>
        <v>successful</v>
      </c>
      <c r="G3473" s="4" t="s">
        <v>8219</v>
      </c>
      <c r="H3473" s="4" t="s">
        <v>8225</v>
      </c>
      <c r="I3473" s="4" t="s">
        <v>8247</v>
      </c>
      <c r="J3473" s="4">
        <v>1409515200</v>
      </c>
      <c r="K3473" s="13">
        <f t="shared" si="271"/>
        <v>41882.666666666672</v>
      </c>
      <c r="L3473" s="4">
        <v>1405971690</v>
      </c>
      <c r="M3473" s="13">
        <f t="shared" si="272"/>
        <v>41841.653819444444</v>
      </c>
      <c r="N3473" s="4" t="b">
        <v>0</v>
      </c>
      <c r="O3473" s="4">
        <v>30</v>
      </c>
      <c r="P3473" s="4" t="b">
        <v>1</v>
      </c>
      <c r="Q3473" s="4" t="s">
        <v>8271</v>
      </c>
      <c r="R3473" s="17">
        <f>E3473/D3473*100</f>
        <v>214.6</v>
      </c>
      <c r="S3473">
        <f>AVERAGEIF(O:O,O3473,E:E)</f>
        <v>2533.3331250000001</v>
      </c>
      <c r="T3473" t="str">
        <f t="shared" si="273"/>
        <v>theater</v>
      </c>
      <c r="U3473" t="str">
        <f t="shared" si="274"/>
        <v>plays</v>
      </c>
    </row>
    <row r="3474" spans="1:21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tr">
        <f t="shared" si="270"/>
        <v>successful</v>
      </c>
      <c r="G3474" s="4" t="s">
        <v>8219</v>
      </c>
      <c r="H3474" s="4" t="s">
        <v>8224</v>
      </c>
      <c r="I3474" s="4" t="s">
        <v>8246</v>
      </c>
      <c r="J3474" s="4">
        <v>1415253540</v>
      </c>
      <c r="K3474" s="13">
        <f t="shared" si="271"/>
        <v>41949.082638888889</v>
      </c>
      <c r="L3474" s="4">
        <v>1413432331</v>
      </c>
      <c r="M3474" s="13">
        <f t="shared" si="272"/>
        <v>41928.003831018519</v>
      </c>
      <c r="N3474" s="4" t="b">
        <v>0</v>
      </c>
      <c r="O3474" s="4">
        <v>23</v>
      </c>
      <c r="P3474" s="4" t="b">
        <v>1</v>
      </c>
      <c r="Q3474" s="4" t="s">
        <v>8271</v>
      </c>
      <c r="R3474" s="17">
        <f>E3474/D3474*100</f>
        <v>102.05</v>
      </c>
      <c r="S3474">
        <f>AVERAGEIF(O:O,O3474,E:E)</f>
        <v>2210.1433333333334</v>
      </c>
      <c r="T3474" t="str">
        <f t="shared" si="273"/>
        <v>theater</v>
      </c>
      <c r="U3474" t="str">
        <f t="shared" si="274"/>
        <v>plays</v>
      </c>
    </row>
    <row r="3475" spans="1:21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tr">
        <f t="shared" si="270"/>
        <v>successful</v>
      </c>
      <c r="G3475" s="4" t="s">
        <v>8219</v>
      </c>
      <c r="H3475" s="4" t="s">
        <v>8224</v>
      </c>
      <c r="I3475" s="4" t="s">
        <v>8246</v>
      </c>
      <c r="J3475" s="4">
        <v>1426883220</v>
      </c>
      <c r="K3475" s="13">
        <f t="shared" si="271"/>
        <v>42083.685416666667</v>
      </c>
      <c r="L3475" s="4">
        <v>1425067296</v>
      </c>
      <c r="M3475" s="13">
        <f t="shared" si="272"/>
        <v>42062.66777777778</v>
      </c>
      <c r="N3475" s="4" t="b">
        <v>0</v>
      </c>
      <c r="O3475" s="4">
        <v>33</v>
      </c>
      <c r="P3475" s="4" t="b">
        <v>1</v>
      </c>
      <c r="Q3475" s="4" t="s">
        <v>8271</v>
      </c>
      <c r="R3475" s="17">
        <f>E3475/D3475*100</f>
        <v>100</v>
      </c>
      <c r="S3475">
        <f>AVERAGEIF(O:O,O3475,E:E)</f>
        <v>5887.1719354838715</v>
      </c>
      <c r="T3475" t="str">
        <f t="shared" si="273"/>
        <v>theater</v>
      </c>
      <c r="U3475" t="str">
        <f t="shared" si="274"/>
        <v>plays</v>
      </c>
    </row>
    <row r="3476" spans="1:21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tr">
        <f t="shared" si="270"/>
        <v>successful</v>
      </c>
      <c r="G3476" s="4" t="s">
        <v>8219</v>
      </c>
      <c r="H3476" s="4" t="s">
        <v>8225</v>
      </c>
      <c r="I3476" s="4" t="s">
        <v>8247</v>
      </c>
      <c r="J3476" s="4">
        <v>1469016131</v>
      </c>
      <c r="K3476" s="13">
        <f t="shared" si="271"/>
        <v>42571.334849537037</v>
      </c>
      <c r="L3476" s="4">
        <v>1466424131</v>
      </c>
      <c r="M3476" s="13">
        <f t="shared" si="272"/>
        <v>42541.334849537037</v>
      </c>
      <c r="N3476" s="4" t="b">
        <v>0</v>
      </c>
      <c r="O3476" s="4">
        <v>39</v>
      </c>
      <c r="P3476" s="4" t="b">
        <v>1</v>
      </c>
      <c r="Q3476" s="4" t="s">
        <v>8271</v>
      </c>
      <c r="R3476" s="17">
        <f>E3476/D3476*100</f>
        <v>101</v>
      </c>
      <c r="S3476">
        <f>AVERAGEIF(O:O,O3476,E:E)</f>
        <v>2905.058</v>
      </c>
      <c r="T3476" t="str">
        <f t="shared" si="273"/>
        <v>theater</v>
      </c>
      <c r="U3476" t="str">
        <f t="shared" si="274"/>
        <v>plays</v>
      </c>
    </row>
    <row r="3477" spans="1:21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tr">
        <f t="shared" si="270"/>
        <v>successful</v>
      </c>
      <c r="G3477" s="4" t="s">
        <v>8219</v>
      </c>
      <c r="H3477" s="4" t="s">
        <v>8225</v>
      </c>
      <c r="I3477" s="4" t="s">
        <v>8247</v>
      </c>
      <c r="J3477" s="4">
        <v>1414972800</v>
      </c>
      <c r="K3477" s="13">
        <f t="shared" si="271"/>
        <v>41945.833333333336</v>
      </c>
      <c r="L3477" s="4">
        <v>1412629704</v>
      </c>
      <c r="M3477" s="13">
        <f t="shared" si="272"/>
        <v>41918.714166666665</v>
      </c>
      <c r="N3477" s="4" t="b">
        <v>0</v>
      </c>
      <c r="O3477" s="4">
        <v>17</v>
      </c>
      <c r="P3477" s="4" t="b">
        <v>1</v>
      </c>
      <c r="Q3477" s="4" t="s">
        <v>8271</v>
      </c>
      <c r="R3477" s="17">
        <f>E3477/D3477*100</f>
        <v>113.33333333333333</v>
      </c>
      <c r="S3477">
        <f>AVERAGEIF(O:O,O3477,E:E)</f>
        <v>1808.7556603773585</v>
      </c>
      <c r="T3477" t="str">
        <f t="shared" si="273"/>
        <v>theater</v>
      </c>
      <c r="U3477" t="str">
        <f t="shared" si="274"/>
        <v>plays</v>
      </c>
    </row>
    <row r="3478" spans="1:21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tr">
        <f t="shared" si="270"/>
        <v>successful</v>
      </c>
      <c r="G3478" s="4" t="s">
        <v>8219</v>
      </c>
      <c r="H3478" s="4" t="s">
        <v>8224</v>
      </c>
      <c r="I3478" s="4" t="s">
        <v>8246</v>
      </c>
      <c r="J3478" s="4">
        <v>1414378800</v>
      </c>
      <c r="K3478" s="13">
        <f t="shared" si="271"/>
        <v>41938.958333333336</v>
      </c>
      <c r="L3478" s="4">
        <v>1412836990</v>
      </c>
      <c r="M3478" s="13">
        <f t="shared" si="272"/>
        <v>41921.113310185188</v>
      </c>
      <c r="N3478" s="4" t="b">
        <v>0</v>
      </c>
      <c r="O3478" s="4">
        <v>6</v>
      </c>
      <c r="P3478" s="4" t="b">
        <v>1</v>
      </c>
      <c r="Q3478" s="4" t="s">
        <v>8271</v>
      </c>
      <c r="R3478" s="17">
        <f>E3478/D3478*100</f>
        <v>104</v>
      </c>
      <c r="S3478">
        <f>AVERAGEIF(O:O,O3478,E:E)</f>
        <v>740.04042857142861</v>
      </c>
      <c r="T3478" t="str">
        <f t="shared" si="273"/>
        <v>theater</v>
      </c>
      <c r="U3478" t="str">
        <f t="shared" si="274"/>
        <v>plays</v>
      </c>
    </row>
    <row r="3479" spans="1:21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tr">
        <f t="shared" si="270"/>
        <v>successful</v>
      </c>
      <c r="G3479" s="4" t="s">
        <v>8219</v>
      </c>
      <c r="H3479" s="4" t="s">
        <v>8224</v>
      </c>
      <c r="I3479" s="4" t="s">
        <v>8246</v>
      </c>
      <c r="J3479" s="4">
        <v>1431831600</v>
      </c>
      <c r="K3479" s="13">
        <f t="shared" si="271"/>
        <v>42140.958333333336</v>
      </c>
      <c r="L3479" s="4">
        <v>1430761243</v>
      </c>
      <c r="M3479" s="13">
        <f t="shared" si="272"/>
        <v>42128.56994212963</v>
      </c>
      <c r="N3479" s="4" t="b">
        <v>0</v>
      </c>
      <c r="O3479" s="4">
        <v>39</v>
      </c>
      <c r="P3479" s="4" t="b">
        <v>1</v>
      </c>
      <c r="Q3479" s="4" t="s">
        <v>8271</v>
      </c>
      <c r="R3479" s="17">
        <f>E3479/D3479*100</f>
        <v>115.33333333333333</v>
      </c>
      <c r="S3479">
        <f>AVERAGEIF(O:O,O3479,E:E)</f>
        <v>2905.058</v>
      </c>
      <c r="T3479" t="str">
        <f t="shared" si="273"/>
        <v>theater</v>
      </c>
      <c r="U3479" t="str">
        <f t="shared" si="274"/>
        <v>plays</v>
      </c>
    </row>
    <row r="3480" spans="1:21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tr">
        <f t="shared" si="270"/>
        <v>successful</v>
      </c>
      <c r="G3480" s="4" t="s">
        <v>8219</v>
      </c>
      <c r="H3480" s="4" t="s">
        <v>8224</v>
      </c>
      <c r="I3480" s="4" t="s">
        <v>8246</v>
      </c>
      <c r="J3480" s="4">
        <v>1426539600</v>
      </c>
      <c r="K3480" s="13">
        <f t="shared" si="271"/>
        <v>42079.708333333336</v>
      </c>
      <c r="L3480" s="4">
        <v>1424296822</v>
      </c>
      <c r="M3480" s="13">
        <f t="shared" si="272"/>
        <v>42053.750254629638</v>
      </c>
      <c r="N3480" s="4" t="b">
        <v>0</v>
      </c>
      <c r="O3480" s="4">
        <v>57</v>
      </c>
      <c r="P3480" s="4" t="b">
        <v>1</v>
      </c>
      <c r="Q3480" s="4" t="s">
        <v>8271</v>
      </c>
      <c r="R3480" s="17">
        <f>E3480/D3480*100</f>
        <v>112.85000000000001</v>
      </c>
      <c r="S3480">
        <f>AVERAGEIF(O:O,O3480,E:E)</f>
        <v>5781.163043478261</v>
      </c>
      <c r="T3480" t="str">
        <f t="shared" si="273"/>
        <v>theater</v>
      </c>
      <c r="U3480" t="str">
        <f t="shared" si="274"/>
        <v>plays</v>
      </c>
    </row>
    <row r="3481" spans="1:21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tr">
        <f t="shared" si="270"/>
        <v>successful</v>
      </c>
      <c r="G3481" s="4" t="s">
        <v>8219</v>
      </c>
      <c r="H3481" s="4" t="s">
        <v>8225</v>
      </c>
      <c r="I3481" s="4" t="s">
        <v>8247</v>
      </c>
      <c r="J3481" s="4">
        <v>1403382680</v>
      </c>
      <c r="K3481" s="13">
        <f t="shared" si="271"/>
        <v>41811.688425925924</v>
      </c>
      <c r="L3481" s="4">
        <v>1400790680</v>
      </c>
      <c r="M3481" s="13">
        <f t="shared" si="272"/>
        <v>41781.688425925924</v>
      </c>
      <c r="N3481" s="4" t="b">
        <v>0</v>
      </c>
      <c r="O3481" s="4">
        <v>56</v>
      </c>
      <c r="P3481" s="4" t="b">
        <v>1</v>
      </c>
      <c r="Q3481" s="4" t="s">
        <v>8271</v>
      </c>
      <c r="R3481" s="17">
        <f>E3481/D3481*100</f>
        <v>127.86666666666666</v>
      </c>
      <c r="S3481">
        <f>AVERAGEIF(O:O,O3481,E:E)</f>
        <v>4556.6774999999998</v>
      </c>
      <c r="T3481" t="str">
        <f t="shared" si="273"/>
        <v>theater</v>
      </c>
      <c r="U3481" t="str">
        <f t="shared" si="274"/>
        <v>plays</v>
      </c>
    </row>
    <row r="3482" spans="1:21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tr">
        <f t="shared" si="270"/>
        <v>successful</v>
      </c>
      <c r="G3482" s="4" t="s">
        <v>8219</v>
      </c>
      <c r="H3482" s="4" t="s">
        <v>8224</v>
      </c>
      <c r="I3482" s="4" t="s">
        <v>8246</v>
      </c>
      <c r="J3482" s="4">
        <v>1436562000</v>
      </c>
      <c r="K3482" s="13">
        <f t="shared" si="271"/>
        <v>42195.708333333336</v>
      </c>
      <c r="L3482" s="4">
        <v>1434440227</v>
      </c>
      <c r="M3482" s="13">
        <f t="shared" si="272"/>
        <v>42171.150775462964</v>
      </c>
      <c r="N3482" s="4" t="b">
        <v>0</v>
      </c>
      <c r="O3482" s="4">
        <v>13</v>
      </c>
      <c r="P3482" s="4" t="b">
        <v>1</v>
      </c>
      <c r="Q3482" s="4" t="s">
        <v>8271</v>
      </c>
      <c r="R3482" s="17">
        <f>E3482/D3482*100</f>
        <v>142.66666666666669</v>
      </c>
      <c r="S3482">
        <f>AVERAGEIF(O:O,O3482,E:E)</f>
        <v>969.35458333333338</v>
      </c>
      <c r="T3482" t="str">
        <f t="shared" si="273"/>
        <v>theater</v>
      </c>
      <c r="U3482" t="str">
        <f t="shared" si="274"/>
        <v>plays</v>
      </c>
    </row>
    <row r="3483" spans="1:21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tr">
        <f t="shared" si="270"/>
        <v>successful</v>
      </c>
      <c r="G3483" s="4" t="s">
        <v>8219</v>
      </c>
      <c r="H3483" s="4" t="s">
        <v>8226</v>
      </c>
      <c r="I3483" s="4" t="s">
        <v>8248</v>
      </c>
      <c r="J3483" s="4">
        <v>1420178188</v>
      </c>
      <c r="K3483" s="13">
        <f t="shared" si="271"/>
        <v>42006.080879629626</v>
      </c>
      <c r="L3483" s="4">
        <v>1418709388</v>
      </c>
      <c r="M3483" s="13">
        <f t="shared" si="272"/>
        <v>41989.080879629626</v>
      </c>
      <c r="N3483" s="4" t="b">
        <v>0</v>
      </c>
      <c r="O3483" s="4">
        <v>95</v>
      </c>
      <c r="P3483" s="4" t="b">
        <v>1</v>
      </c>
      <c r="Q3483" s="4" t="s">
        <v>8271</v>
      </c>
      <c r="R3483" s="17">
        <f>E3483/D3483*100</f>
        <v>118.8</v>
      </c>
      <c r="S3483">
        <f>AVERAGEIF(O:O,O3483,E:E)</f>
        <v>10819.427777777779</v>
      </c>
      <c r="T3483" t="str">
        <f t="shared" si="273"/>
        <v>theater</v>
      </c>
      <c r="U3483" t="str">
        <f t="shared" si="274"/>
        <v>plays</v>
      </c>
    </row>
    <row r="3484" spans="1:21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tr">
        <f t="shared" si="270"/>
        <v>successful</v>
      </c>
      <c r="G3484" s="4" t="s">
        <v>8219</v>
      </c>
      <c r="H3484" s="4" t="s">
        <v>8225</v>
      </c>
      <c r="I3484" s="4" t="s">
        <v>8247</v>
      </c>
      <c r="J3484" s="4">
        <v>1404671466</v>
      </c>
      <c r="K3484" s="13">
        <f t="shared" si="271"/>
        <v>41826.604930555557</v>
      </c>
      <c r="L3484" s="4">
        <v>1402079466</v>
      </c>
      <c r="M3484" s="13">
        <f t="shared" si="272"/>
        <v>41796.604930555557</v>
      </c>
      <c r="N3484" s="4" t="b">
        <v>0</v>
      </c>
      <c r="O3484" s="4">
        <v>80</v>
      </c>
      <c r="P3484" s="4" t="b">
        <v>1</v>
      </c>
      <c r="Q3484" s="4" t="s">
        <v>8271</v>
      </c>
      <c r="R3484" s="17">
        <f>E3484/D3484*100</f>
        <v>138.33333333333334</v>
      </c>
      <c r="S3484">
        <f>AVERAGEIF(O:O,O3484,E:E)</f>
        <v>7609</v>
      </c>
      <c r="T3484" t="str">
        <f t="shared" si="273"/>
        <v>theater</v>
      </c>
      <c r="U3484" t="str">
        <f t="shared" si="274"/>
        <v>plays</v>
      </c>
    </row>
    <row r="3485" spans="1:21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tr">
        <f t="shared" si="270"/>
        <v>successful</v>
      </c>
      <c r="G3485" s="4" t="s">
        <v>8219</v>
      </c>
      <c r="H3485" s="4" t="s">
        <v>8224</v>
      </c>
      <c r="I3485" s="4" t="s">
        <v>8246</v>
      </c>
      <c r="J3485" s="4">
        <v>1404403381</v>
      </c>
      <c r="K3485" s="13">
        <f t="shared" si="271"/>
        <v>41823.50209490741</v>
      </c>
      <c r="L3485" s="4">
        <v>1401811381</v>
      </c>
      <c r="M3485" s="13">
        <f t="shared" si="272"/>
        <v>41793.50209490741</v>
      </c>
      <c r="N3485" s="4" t="b">
        <v>0</v>
      </c>
      <c r="O3485" s="4">
        <v>133</v>
      </c>
      <c r="P3485" s="4" t="b">
        <v>1</v>
      </c>
      <c r="Q3485" s="4" t="s">
        <v>8271</v>
      </c>
      <c r="R3485" s="17">
        <f>E3485/D3485*100</f>
        <v>159.9402985074627</v>
      </c>
      <c r="S3485">
        <f>AVERAGEIF(O:O,O3485,E:E)</f>
        <v>8990.2000000000007</v>
      </c>
      <c r="T3485" t="str">
        <f t="shared" si="273"/>
        <v>theater</v>
      </c>
      <c r="U3485" t="str">
        <f t="shared" si="274"/>
        <v>plays</v>
      </c>
    </row>
    <row r="3486" spans="1:21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tr">
        <f t="shared" si="270"/>
        <v>successful</v>
      </c>
      <c r="G3486" s="4" t="s">
        <v>8219</v>
      </c>
      <c r="H3486" s="4" t="s">
        <v>8224</v>
      </c>
      <c r="I3486" s="4" t="s">
        <v>8246</v>
      </c>
      <c r="J3486" s="4">
        <v>1466014499</v>
      </c>
      <c r="K3486" s="13">
        <f t="shared" si="271"/>
        <v>42536.593738425923</v>
      </c>
      <c r="L3486" s="4">
        <v>1463422499</v>
      </c>
      <c r="M3486" s="13">
        <f t="shared" si="272"/>
        <v>42506.593738425923</v>
      </c>
      <c r="N3486" s="4" t="b">
        <v>0</v>
      </c>
      <c r="O3486" s="4">
        <v>44</v>
      </c>
      <c r="P3486" s="4" t="b">
        <v>1</v>
      </c>
      <c r="Q3486" s="4" t="s">
        <v>8271</v>
      </c>
      <c r="R3486" s="17">
        <f>E3486/D3486*100</f>
        <v>114.24000000000001</v>
      </c>
      <c r="S3486">
        <f>AVERAGEIF(O:O,O3486,E:E)</f>
        <v>3565.1529411764704</v>
      </c>
      <c r="T3486" t="str">
        <f t="shared" si="273"/>
        <v>theater</v>
      </c>
      <c r="U3486" t="str">
        <f t="shared" si="274"/>
        <v>plays</v>
      </c>
    </row>
    <row r="3487" spans="1:21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tr">
        <f t="shared" si="270"/>
        <v>successful</v>
      </c>
      <c r="G3487" s="4" t="s">
        <v>8219</v>
      </c>
      <c r="H3487" s="4" t="s">
        <v>8224</v>
      </c>
      <c r="I3487" s="4" t="s">
        <v>8246</v>
      </c>
      <c r="J3487" s="4">
        <v>1454431080</v>
      </c>
      <c r="K3487" s="13">
        <f t="shared" si="271"/>
        <v>42402.526388888895</v>
      </c>
      <c r="L3487" s="4">
        <v>1451839080</v>
      </c>
      <c r="M3487" s="13">
        <f t="shared" si="272"/>
        <v>42372.526388888895</v>
      </c>
      <c r="N3487" s="4" t="b">
        <v>0</v>
      </c>
      <c r="O3487" s="4">
        <v>30</v>
      </c>
      <c r="P3487" s="4" t="b">
        <v>1</v>
      </c>
      <c r="Q3487" s="4" t="s">
        <v>8271</v>
      </c>
      <c r="R3487" s="17">
        <f>E3487/D3487*100</f>
        <v>100.60606060606061</v>
      </c>
      <c r="S3487">
        <f>AVERAGEIF(O:O,O3487,E:E)</f>
        <v>2533.3331250000001</v>
      </c>
      <c r="T3487" t="str">
        <f t="shared" si="273"/>
        <v>theater</v>
      </c>
      <c r="U3487" t="str">
        <f t="shared" si="274"/>
        <v>plays</v>
      </c>
    </row>
    <row r="3488" spans="1:21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tr">
        <f t="shared" si="270"/>
        <v>successful</v>
      </c>
      <c r="G3488" s="4" t="s">
        <v>8219</v>
      </c>
      <c r="H3488" s="4" t="s">
        <v>8224</v>
      </c>
      <c r="I3488" s="4" t="s">
        <v>8246</v>
      </c>
      <c r="J3488" s="4">
        <v>1433314740</v>
      </c>
      <c r="K3488" s="13">
        <f t="shared" si="271"/>
        <v>42158.124305555561</v>
      </c>
      <c r="L3488" s="4">
        <v>1430600401</v>
      </c>
      <c r="M3488" s="13">
        <f t="shared" si="272"/>
        <v>42126.708344907405</v>
      </c>
      <c r="N3488" s="4" t="b">
        <v>0</v>
      </c>
      <c r="O3488" s="4">
        <v>56</v>
      </c>
      <c r="P3488" s="4" t="b">
        <v>1</v>
      </c>
      <c r="Q3488" s="4" t="s">
        <v>8271</v>
      </c>
      <c r="R3488" s="17">
        <f>E3488/D3488*100</f>
        <v>155.20000000000002</v>
      </c>
      <c r="S3488">
        <f>AVERAGEIF(O:O,O3488,E:E)</f>
        <v>4556.6774999999998</v>
      </c>
      <c r="T3488" t="str">
        <f t="shared" si="273"/>
        <v>theater</v>
      </c>
      <c r="U3488" t="str">
        <f t="shared" si="274"/>
        <v>plays</v>
      </c>
    </row>
    <row r="3489" spans="1:21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tr">
        <f t="shared" si="270"/>
        <v>successful</v>
      </c>
      <c r="G3489" s="4" t="s">
        <v>8219</v>
      </c>
      <c r="H3489" s="4" t="s">
        <v>8225</v>
      </c>
      <c r="I3489" s="4" t="s">
        <v>8247</v>
      </c>
      <c r="J3489" s="4">
        <v>1435185252</v>
      </c>
      <c r="K3489" s="13">
        <f t="shared" si="271"/>
        <v>42179.77375</v>
      </c>
      <c r="L3489" s="4">
        <v>1432593252</v>
      </c>
      <c r="M3489" s="13">
        <f t="shared" si="272"/>
        <v>42149.77375</v>
      </c>
      <c r="N3489" s="4" t="b">
        <v>0</v>
      </c>
      <c r="O3489" s="4">
        <v>66</v>
      </c>
      <c r="P3489" s="4" t="b">
        <v>1</v>
      </c>
      <c r="Q3489" s="4" t="s">
        <v>8271</v>
      </c>
      <c r="R3489" s="17">
        <f>E3489/D3489*100</f>
        <v>127.75000000000001</v>
      </c>
      <c r="S3489">
        <f>AVERAGEIF(O:O,O3489,E:E)</f>
        <v>4160.7966666666662</v>
      </c>
      <c r="T3489" t="str">
        <f t="shared" si="273"/>
        <v>theater</v>
      </c>
      <c r="U3489" t="str">
        <f t="shared" si="274"/>
        <v>plays</v>
      </c>
    </row>
    <row r="3490" spans="1:21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tr">
        <f t="shared" si="270"/>
        <v>successful</v>
      </c>
      <c r="G3490" s="4" t="s">
        <v>8219</v>
      </c>
      <c r="H3490" s="4" t="s">
        <v>8224</v>
      </c>
      <c r="I3490" s="4" t="s">
        <v>8246</v>
      </c>
      <c r="J3490" s="4">
        <v>1429286400</v>
      </c>
      <c r="K3490" s="13">
        <f t="shared" si="271"/>
        <v>42111.500000000007</v>
      </c>
      <c r="L3490" s="4">
        <v>1427221560</v>
      </c>
      <c r="M3490" s="13">
        <f t="shared" si="272"/>
        <v>42087.601388888892</v>
      </c>
      <c r="N3490" s="4" t="b">
        <v>0</v>
      </c>
      <c r="O3490" s="4">
        <v>29</v>
      </c>
      <c r="P3490" s="4" t="b">
        <v>1</v>
      </c>
      <c r="Q3490" s="4" t="s">
        <v>8271</v>
      </c>
      <c r="R3490" s="17">
        <f>E3490/D3490*100</f>
        <v>121.2</v>
      </c>
      <c r="S3490">
        <f>AVERAGEIF(O:O,O3490,E:E)</f>
        <v>2554.6396296296298</v>
      </c>
      <c r="T3490" t="str">
        <f t="shared" si="273"/>
        <v>theater</v>
      </c>
      <c r="U3490" t="str">
        <f t="shared" si="274"/>
        <v>plays</v>
      </c>
    </row>
    <row r="3491" spans="1:21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tr">
        <f t="shared" si="270"/>
        <v>successful</v>
      </c>
      <c r="G3491" s="4" t="s">
        <v>8219</v>
      </c>
      <c r="H3491" s="4" t="s">
        <v>8225</v>
      </c>
      <c r="I3491" s="4" t="s">
        <v>8247</v>
      </c>
      <c r="J3491" s="4">
        <v>1400965200</v>
      </c>
      <c r="K3491" s="13">
        <f t="shared" si="271"/>
        <v>41783.708333333336</v>
      </c>
      <c r="L3491" s="4">
        <v>1398352531</v>
      </c>
      <c r="M3491" s="13">
        <f t="shared" si="272"/>
        <v>41753.4691087963</v>
      </c>
      <c r="N3491" s="4" t="b">
        <v>0</v>
      </c>
      <c r="O3491" s="4">
        <v>72</v>
      </c>
      <c r="P3491" s="4" t="b">
        <v>1</v>
      </c>
      <c r="Q3491" s="4" t="s">
        <v>8271</v>
      </c>
      <c r="R3491" s="17">
        <f>E3491/D3491*100</f>
        <v>112.7</v>
      </c>
      <c r="S3491">
        <f>AVERAGEIF(O:O,O3491,E:E)</f>
        <v>5956.7993333333325</v>
      </c>
      <c r="T3491" t="str">
        <f t="shared" si="273"/>
        <v>theater</v>
      </c>
      <c r="U3491" t="str">
        <f t="shared" si="274"/>
        <v>plays</v>
      </c>
    </row>
    <row r="3492" spans="1:21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tr">
        <f t="shared" si="270"/>
        <v>successful</v>
      </c>
      <c r="G3492" s="4" t="s">
        <v>8219</v>
      </c>
      <c r="H3492" s="4" t="s">
        <v>8224</v>
      </c>
      <c r="I3492" s="4" t="s">
        <v>8246</v>
      </c>
      <c r="J3492" s="4">
        <v>1460574924</v>
      </c>
      <c r="K3492" s="13">
        <f t="shared" si="271"/>
        <v>42473.635694444449</v>
      </c>
      <c r="L3492" s="4">
        <v>1457982924</v>
      </c>
      <c r="M3492" s="13">
        <f t="shared" si="272"/>
        <v>42443.635694444449</v>
      </c>
      <c r="N3492" s="4" t="b">
        <v>0</v>
      </c>
      <c r="O3492" s="4">
        <v>27</v>
      </c>
      <c r="P3492" s="4" t="b">
        <v>1</v>
      </c>
      <c r="Q3492" s="4" t="s">
        <v>8271</v>
      </c>
      <c r="R3492" s="17">
        <f>E3492/D3492*100</f>
        <v>127.49999999999999</v>
      </c>
      <c r="S3492">
        <f>AVERAGEIF(O:O,O3492,E:E)</f>
        <v>3204.2722222222224</v>
      </c>
      <c r="T3492" t="str">
        <f t="shared" si="273"/>
        <v>theater</v>
      </c>
      <c r="U3492" t="str">
        <f t="shared" si="274"/>
        <v>plays</v>
      </c>
    </row>
    <row r="3493" spans="1:21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tr">
        <f t="shared" si="270"/>
        <v>successful</v>
      </c>
      <c r="G3493" s="4" t="s">
        <v>8219</v>
      </c>
      <c r="H3493" s="4" t="s">
        <v>8224</v>
      </c>
      <c r="I3493" s="4" t="s">
        <v>8246</v>
      </c>
      <c r="J3493" s="4">
        <v>1431928784</v>
      </c>
      <c r="K3493" s="13">
        <f t="shared" si="271"/>
        <v>42142.083148148151</v>
      </c>
      <c r="L3493" s="4">
        <v>1430114384</v>
      </c>
      <c r="M3493" s="13">
        <f t="shared" si="272"/>
        <v>42121.083148148151</v>
      </c>
      <c r="N3493" s="4" t="b">
        <v>0</v>
      </c>
      <c r="O3493" s="4">
        <v>10</v>
      </c>
      <c r="P3493" s="4" t="b">
        <v>1</v>
      </c>
      <c r="Q3493" s="4" t="s">
        <v>8271</v>
      </c>
      <c r="R3493" s="17">
        <f>E3493/D3493*100</f>
        <v>158.20000000000002</v>
      </c>
      <c r="S3493">
        <f>AVERAGEIF(O:O,O3493,E:E)</f>
        <v>842.98978723404264</v>
      </c>
      <c r="T3493" t="str">
        <f t="shared" si="273"/>
        <v>theater</v>
      </c>
      <c r="U3493" t="str">
        <f t="shared" si="274"/>
        <v>plays</v>
      </c>
    </row>
    <row r="3494" spans="1:21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tr">
        <f t="shared" si="270"/>
        <v>successful</v>
      </c>
      <c r="G3494" s="4" t="s">
        <v>8219</v>
      </c>
      <c r="H3494" s="4" t="s">
        <v>8224</v>
      </c>
      <c r="I3494" s="4" t="s">
        <v>8246</v>
      </c>
      <c r="J3494" s="4">
        <v>1445818397</v>
      </c>
      <c r="K3494" s="13">
        <f t="shared" si="271"/>
        <v>42302.842557870368</v>
      </c>
      <c r="L3494" s="4">
        <v>1442794397</v>
      </c>
      <c r="M3494" s="13">
        <f t="shared" si="272"/>
        <v>42267.842557870368</v>
      </c>
      <c r="N3494" s="4" t="b">
        <v>0</v>
      </c>
      <c r="O3494" s="4">
        <v>35</v>
      </c>
      <c r="P3494" s="4" t="b">
        <v>1</v>
      </c>
      <c r="Q3494" s="4" t="s">
        <v>8271</v>
      </c>
      <c r="R3494" s="17">
        <f>E3494/D3494*100</f>
        <v>105.26894736842105</v>
      </c>
      <c r="S3494">
        <f>AVERAGEIF(O:O,O3494,E:E)</f>
        <v>3370.6326923076922</v>
      </c>
      <c r="T3494" t="str">
        <f t="shared" si="273"/>
        <v>theater</v>
      </c>
      <c r="U3494" t="str">
        <f t="shared" si="274"/>
        <v>plays</v>
      </c>
    </row>
    <row r="3495" spans="1:21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tr">
        <f t="shared" si="270"/>
        <v>successful</v>
      </c>
      <c r="G3495" s="4" t="s">
        <v>8219</v>
      </c>
      <c r="H3495" s="4" t="s">
        <v>8224</v>
      </c>
      <c r="I3495" s="4" t="s">
        <v>8246</v>
      </c>
      <c r="J3495" s="4">
        <v>1408252260</v>
      </c>
      <c r="K3495" s="13">
        <f t="shared" si="271"/>
        <v>41868.049305555556</v>
      </c>
      <c r="L3495" s="4">
        <v>1406580436</v>
      </c>
      <c r="M3495" s="13">
        <f t="shared" si="272"/>
        <v>41848.699490740742</v>
      </c>
      <c r="N3495" s="4" t="b">
        <v>0</v>
      </c>
      <c r="O3495" s="4">
        <v>29</v>
      </c>
      <c r="P3495" s="4" t="b">
        <v>1</v>
      </c>
      <c r="Q3495" s="4" t="s">
        <v>8271</v>
      </c>
      <c r="R3495" s="17">
        <f>E3495/D3495*100</f>
        <v>100</v>
      </c>
      <c r="S3495">
        <f>AVERAGEIF(O:O,O3495,E:E)</f>
        <v>2554.6396296296298</v>
      </c>
      <c r="T3495" t="str">
        <f t="shared" si="273"/>
        <v>theater</v>
      </c>
      <c r="U3495" t="str">
        <f t="shared" si="274"/>
        <v>plays</v>
      </c>
    </row>
    <row r="3496" spans="1:21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tr">
        <f t="shared" si="270"/>
        <v>successful</v>
      </c>
      <c r="G3496" s="4" t="s">
        <v>8219</v>
      </c>
      <c r="H3496" s="4" t="s">
        <v>8224</v>
      </c>
      <c r="I3496" s="4" t="s">
        <v>8246</v>
      </c>
      <c r="J3496" s="4">
        <v>1480140000</v>
      </c>
      <c r="K3496" s="13">
        <f t="shared" si="271"/>
        <v>42700.083333333336</v>
      </c>
      <c r="L3496" s="4">
        <v>1479186575</v>
      </c>
      <c r="M3496" s="13">
        <f t="shared" si="272"/>
        <v>42689.048321759263</v>
      </c>
      <c r="N3496" s="4" t="b">
        <v>0</v>
      </c>
      <c r="O3496" s="4">
        <v>13</v>
      </c>
      <c r="P3496" s="4" t="b">
        <v>1</v>
      </c>
      <c r="Q3496" s="4" t="s">
        <v>8271</v>
      </c>
      <c r="R3496" s="17">
        <f>E3496/D3496*100</f>
        <v>100</v>
      </c>
      <c r="S3496">
        <f>AVERAGEIF(O:O,O3496,E:E)</f>
        <v>969.35458333333338</v>
      </c>
      <c r="T3496" t="str">
        <f t="shared" si="273"/>
        <v>theater</v>
      </c>
      <c r="U3496" t="str">
        <f t="shared" si="274"/>
        <v>plays</v>
      </c>
    </row>
    <row r="3497" spans="1:21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tr">
        <f t="shared" si="270"/>
        <v>successful</v>
      </c>
      <c r="G3497" s="4" t="s">
        <v>8219</v>
      </c>
      <c r="H3497" s="4" t="s">
        <v>8229</v>
      </c>
      <c r="I3497" s="4" t="s">
        <v>8251</v>
      </c>
      <c r="J3497" s="4">
        <v>1414862280</v>
      </c>
      <c r="K3497" s="13">
        <f t="shared" si="271"/>
        <v>41944.554166666669</v>
      </c>
      <c r="L3497" s="4">
        <v>1412360309</v>
      </c>
      <c r="M3497" s="13">
        <f t="shared" si="272"/>
        <v>41915.596168981487</v>
      </c>
      <c r="N3497" s="4" t="b">
        <v>0</v>
      </c>
      <c r="O3497" s="4">
        <v>72</v>
      </c>
      <c r="P3497" s="4" t="b">
        <v>1</v>
      </c>
      <c r="Q3497" s="4" t="s">
        <v>8271</v>
      </c>
      <c r="R3497" s="17">
        <f>E3497/D3497*100</f>
        <v>106.86</v>
      </c>
      <c r="S3497">
        <f>AVERAGEIF(O:O,O3497,E:E)</f>
        <v>5956.7993333333325</v>
      </c>
      <c r="T3497" t="str">
        <f t="shared" si="273"/>
        <v>theater</v>
      </c>
      <c r="U3497" t="str">
        <f t="shared" si="274"/>
        <v>plays</v>
      </c>
    </row>
    <row r="3498" spans="1:21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tr">
        <f t="shared" si="270"/>
        <v>successful</v>
      </c>
      <c r="G3498" s="4" t="s">
        <v>8219</v>
      </c>
      <c r="H3498" s="4" t="s">
        <v>8224</v>
      </c>
      <c r="I3498" s="4" t="s">
        <v>8246</v>
      </c>
      <c r="J3498" s="4">
        <v>1473625166</v>
      </c>
      <c r="K3498" s="13">
        <f t="shared" si="271"/>
        <v>42624.680162037039</v>
      </c>
      <c r="L3498" s="4">
        <v>1470169166</v>
      </c>
      <c r="M3498" s="13">
        <f t="shared" si="272"/>
        <v>42584.680162037039</v>
      </c>
      <c r="N3498" s="4" t="b">
        <v>0</v>
      </c>
      <c r="O3498" s="4">
        <v>78</v>
      </c>
      <c r="P3498" s="4" t="b">
        <v>1</v>
      </c>
      <c r="Q3498" s="4" t="s">
        <v>8271</v>
      </c>
      <c r="R3498" s="17">
        <f>E3498/D3498*100</f>
        <v>124.4</v>
      </c>
      <c r="S3498">
        <f>AVERAGEIF(O:O,O3498,E:E)</f>
        <v>7578.5161538461534</v>
      </c>
      <c r="T3498" t="str">
        <f t="shared" si="273"/>
        <v>theater</v>
      </c>
      <c r="U3498" t="str">
        <f t="shared" si="274"/>
        <v>plays</v>
      </c>
    </row>
    <row r="3499" spans="1:21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tr">
        <f t="shared" si="270"/>
        <v>successful</v>
      </c>
      <c r="G3499" s="4" t="s">
        <v>8219</v>
      </c>
      <c r="H3499" s="4" t="s">
        <v>8224</v>
      </c>
      <c r="I3499" s="4" t="s">
        <v>8246</v>
      </c>
      <c r="J3499" s="4">
        <v>1464904800</v>
      </c>
      <c r="K3499" s="13">
        <f t="shared" si="271"/>
        <v>42523.750000000007</v>
      </c>
      <c r="L3499" s="4">
        <v>1463852904</v>
      </c>
      <c r="M3499" s="13">
        <f t="shared" si="272"/>
        <v>42511.575277777774</v>
      </c>
      <c r="N3499" s="4" t="b">
        <v>0</v>
      </c>
      <c r="O3499" s="4">
        <v>49</v>
      </c>
      <c r="P3499" s="4" t="b">
        <v>1</v>
      </c>
      <c r="Q3499" s="4" t="s">
        <v>8271</v>
      </c>
      <c r="R3499" s="17">
        <f>E3499/D3499*100</f>
        <v>108.70406189555126</v>
      </c>
      <c r="S3499">
        <f>AVERAGEIF(O:O,O3499,E:E)</f>
        <v>2909.8</v>
      </c>
      <c r="T3499" t="str">
        <f t="shared" si="273"/>
        <v>theater</v>
      </c>
      <c r="U3499" t="str">
        <f t="shared" si="274"/>
        <v>plays</v>
      </c>
    </row>
    <row r="3500" spans="1:21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tr">
        <f t="shared" si="270"/>
        <v>successful</v>
      </c>
      <c r="G3500" s="4" t="s">
        <v>8219</v>
      </c>
      <c r="H3500" s="4" t="s">
        <v>8229</v>
      </c>
      <c r="I3500" s="4" t="s">
        <v>8251</v>
      </c>
      <c r="J3500" s="4">
        <v>1464471840</v>
      </c>
      <c r="K3500" s="13">
        <f t="shared" si="271"/>
        <v>42518.738888888889</v>
      </c>
      <c r="L3500" s="4">
        <v>1459309704</v>
      </c>
      <c r="M3500" s="13">
        <f t="shared" si="272"/>
        <v>42458.991944444446</v>
      </c>
      <c r="N3500" s="4" t="b">
        <v>0</v>
      </c>
      <c r="O3500" s="4">
        <v>42</v>
      </c>
      <c r="P3500" s="4" t="b">
        <v>1</v>
      </c>
      <c r="Q3500" s="4" t="s">
        <v>8271</v>
      </c>
      <c r="R3500" s="17">
        <f>E3500/D3500*100</f>
        <v>102.42424242424242</v>
      </c>
      <c r="S3500">
        <f>AVERAGEIF(O:O,O3500,E:E)</f>
        <v>2399.1906250000002</v>
      </c>
      <c r="T3500" t="str">
        <f t="shared" si="273"/>
        <v>theater</v>
      </c>
      <c r="U3500" t="str">
        <f t="shared" si="274"/>
        <v>plays</v>
      </c>
    </row>
    <row r="3501" spans="1:21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tr">
        <f t="shared" si="270"/>
        <v>successful</v>
      </c>
      <c r="G3501" s="4" t="s">
        <v>8219</v>
      </c>
      <c r="H3501" s="4" t="s">
        <v>8224</v>
      </c>
      <c r="I3501" s="4" t="s">
        <v>8246</v>
      </c>
      <c r="J3501" s="4">
        <v>1435733940</v>
      </c>
      <c r="K3501" s="13">
        <f t="shared" si="271"/>
        <v>42186.124305555561</v>
      </c>
      <c r="L3501" s="4">
        <v>1431046325</v>
      </c>
      <c r="M3501" s="13">
        <f t="shared" si="272"/>
        <v>42131.869502314818</v>
      </c>
      <c r="N3501" s="4" t="b">
        <v>0</v>
      </c>
      <c r="O3501" s="4">
        <v>35</v>
      </c>
      <c r="P3501" s="4" t="b">
        <v>1</v>
      </c>
      <c r="Q3501" s="4" t="s">
        <v>8271</v>
      </c>
      <c r="R3501" s="17">
        <f>E3501/D3501*100</f>
        <v>105.5</v>
      </c>
      <c r="S3501">
        <f>AVERAGEIF(O:O,O3501,E:E)</f>
        <v>3370.6326923076922</v>
      </c>
      <c r="T3501" t="str">
        <f t="shared" si="273"/>
        <v>theater</v>
      </c>
      <c r="U3501" t="str">
        <f t="shared" si="274"/>
        <v>plays</v>
      </c>
    </row>
    <row r="3502" spans="1:21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tr">
        <f t="shared" si="270"/>
        <v>successful</v>
      </c>
      <c r="G3502" s="4" t="s">
        <v>8219</v>
      </c>
      <c r="H3502" s="4" t="s">
        <v>8224</v>
      </c>
      <c r="I3502" s="4" t="s">
        <v>8246</v>
      </c>
      <c r="J3502" s="4">
        <v>1457326740</v>
      </c>
      <c r="K3502" s="13">
        <f t="shared" si="271"/>
        <v>42436.040972222225</v>
      </c>
      <c r="L3502" s="4">
        <v>1455919438</v>
      </c>
      <c r="M3502" s="13">
        <f t="shared" si="272"/>
        <v>42419.752754629626</v>
      </c>
      <c r="N3502" s="4" t="b">
        <v>0</v>
      </c>
      <c r="O3502" s="4">
        <v>42</v>
      </c>
      <c r="P3502" s="4" t="b">
        <v>1</v>
      </c>
      <c r="Q3502" s="4" t="s">
        <v>8271</v>
      </c>
      <c r="R3502" s="17">
        <f>E3502/D3502*100</f>
        <v>106.3</v>
      </c>
      <c r="S3502">
        <f>AVERAGEIF(O:O,O3502,E:E)</f>
        <v>2399.1906250000002</v>
      </c>
      <c r="T3502" t="str">
        <f t="shared" si="273"/>
        <v>theater</v>
      </c>
      <c r="U3502" t="str">
        <f t="shared" si="274"/>
        <v>plays</v>
      </c>
    </row>
    <row r="3503" spans="1:21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tr">
        <f t="shared" si="270"/>
        <v>successful</v>
      </c>
      <c r="G3503" s="4" t="s">
        <v>8219</v>
      </c>
      <c r="H3503" s="4" t="s">
        <v>8225</v>
      </c>
      <c r="I3503" s="4" t="s">
        <v>8247</v>
      </c>
      <c r="J3503" s="4">
        <v>1441995595</v>
      </c>
      <c r="K3503" s="13">
        <f t="shared" si="271"/>
        <v>42258.59716435185</v>
      </c>
      <c r="L3503" s="4">
        <v>1439835595</v>
      </c>
      <c r="M3503" s="13">
        <f t="shared" si="272"/>
        <v>42233.59716435185</v>
      </c>
      <c r="N3503" s="4" t="b">
        <v>0</v>
      </c>
      <c r="O3503" s="4">
        <v>42</v>
      </c>
      <c r="P3503" s="4" t="b">
        <v>1</v>
      </c>
      <c r="Q3503" s="4" t="s">
        <v>8271</v>
      </c>
      <c r="R3503" s="17">
        <f>E3503/D3503*100</f>
        <v>100.66666666666666</v>
      </c>
      <c r="S3503">
        <f>AVERAGEIF(O:O,O3503,E:E)</f>
        <v>2399.1906250000002</v>
      </c>
      <c r="T3503" t="str">
        <f t="shared" si="273"/>
        <v>theater</v>
      </c>
      <c r="U3503" t="str">
        <f t="shared" si="274"/>
        <v>plays</v>
      </c>
    </row>
    <row r="3504" spans="1:21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tr">
        <f t="shared" si="270"/>
        <v>successful</v>
      </c>
      <c r="G3504" s="4" t="s">
        <v>8219</v>
      </c>
      <c r="H3504" s="4" t="s">
        <v>8224</v>
      </c>
      <c r="I3504" s="4" t="s">
        <v>8246</v>
      </c>
      <c r="J3504" s="4">
        <v>1458100740</v>
      </c>
      <c r="K3504" s="13">
        <f t="shared" si="271"/>
        <v>42444.999305555561</v>
      </c>
      <c r="L3504" s="4">
        <v>1456862924</v>
      </c>
      <c r="M3504" s="13">
        <f t="shared" si="272"/>
        <v>42430.672731481485</v>
      </c>
      <c r="N3504" s="4" t="b">
        <v>0</v>
      </c>
      <c r="O3504" s="4">
        <v>31</v>
      </c>
      <c r="P3504" s="4" t="b">
        <v>1</v>
      </c>
      <c r="Q3504" s="4" t="s">
        <v>8271</v>
      </c>
      <c r="R3504" s="17">
        <f>E3504/D3504*100</f>
        <v>105.4</v>
      </c>
      <c r="S3504">
        <f>AVERAGEIF(O:O,O3504,E:E)</f>
        <v>2489.3351851851853</v>
      </c>
      <c r="T3504" t="str">
        <f t="shared" si="273"/>
        <v>theater</v>
      </c>
      <c r="U3504" t="str">
        <f t="shared" si="274"/>
        <v>plays</v>
      </c>
    </row>
    <row r="3505" spans="1:21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tr">
        <f t="shared" si="270"/>
        <v>successful</v>
      </c>
      <c r="G3505" s="4" t="s">
        <v>8219</v>
      </c>
      <c r="H3505" s="4" t="s">
        <v>8225</v>
      </c>
      <c r="I3505" s="4" t="s">
        <v>8247</v>
      </c>
      <c r="J3505" s="4">
        <v>1469359728</v>
      </c>
      <c r="K3505" s="13">
        <f t="shared" si="271"/>
        <v>42575.311666666668</v>
      </c>
      <c r="L3505" s="4">
        <v>1466767728</v>
      </c>
      <c r="M3505" s="13">
        <f t="shared" si="272"/>
        <v>42545.311666666668</v>
      </c>
      <c r="N3505" s="4" t="b">
        <v>0</v>
      </c>
      <c r="O3505" s="4">
        <v>38</v>
      </c>
      <c r="P3505" s="4" t="b">
        <v>1</v>
      </c>
      <c r="Q3505" s="4" t="s">
        <v>8271</v>
      </c>
      <c r="R3505" s="17">
        <f>E3505/D3505*100</f>
        <v>107.55999999999999</v>
      </c>
      <c r="S3505">
        <f>AVERAGEIF(O:O,O3505,E:E)</f>
        <v>2935.7157894736843</v>
      </c>
      <c r="T3505" t="str">
        <f t="shared" si="273"/>
        <v>theater</v>
      </c>
      <c r="U3505" t="str">
        <f t="shared" si="274"/>
        <v>plays</v>
      </c>
    </row>
    <row r="3506" spans="1:21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tr">
        <f t="shared" si="270"/>
        <v>successful</v>
      </c>
      <c r="G3506" s="4" t="s">
        <v>8219</v>
      </c>
      <c r="H3506" s="4" t="s">
        <v>8224</v>
      </c>
      <c r="I3506" s="4" t="s">
        <v>8246</v>
      </c>
      <c r="J3506" s="4">
        <v>1447959491</v>
      </c>
      <c r="K3506" s="13">
        <f t="shared" si="271"/>
        <v>42327.623738425929</v>
      </c>
      <c r="L3506" s="4">
        <v>1445363891</v>
      </c>
      <c r="M3506" s="13">
        <f t="shared" si="272"/>
        <v>42297.582071759265</v>
      </c>
      <c r="N3506" s="4" t="b">
        <v>0</v>
      </c>
      <c r="O3506" s="4">
        <v>8</v>
      </c>
      <c r="P3506" s="4" t="b">
        <v>1</v>
      </c>
      <c r="Q3506" s="4" t="s">
        <v>8271</v>
      </c>
      <c r="R3506" s="17">
        <f>E3506/D3506*100</f>
        <v>100</v>
      </c>
      <c r="S3506">
        <f>AVERAGEIF(O:O,O3506,E:E)</f>
        <v>570.671875</v>
      </c>
      <c r="T3506" t="str">
        <f t="shared" si="273"/>
        <v>theater</v>
      </c>
      <c r="U3506" t="str">
        <f t="shared" si="274"/>
        <v>plays</v>
      </c>
    </row>
    <row r="3507" spans="1:21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tr">
        <f t="shared" si="270"/>
        <v>successful</v>
      </c>
      <c r="G3507" s="4" t="s">
        <v>8219</v>
      </c>
      <c r="H3507" s="4" t="s">
        <v>8224</v>
      </c>
      <c r="I3507" s="4" t="s">
        <v>8246</v>
      </c>
      <c r="J3507" s="4">
        <v>1399953600</v>
      </c>
      <c r="K3507" s="13">
        <f t="shared" si="271"/>
        <v>41772</v>
      </c>
      <c r="L3507" s="4">
        <v>1398983245</v>
      </c>
      <c r="M3507" s="13">
        <f t="shared" si="272"/>
        <v>41760.769039351857</v>
      </c>
      <c r="N3507" s="4" t="b">
        <v>0</v>
      </c>
      <c r="O3507" s="4">
        <v>39</v>
      </c>
      <c r="P3507" s="4" t="b">
        <v>1</v>
      </c>
      <c r="Q3507" s="4" t="s">
        <v>8271</v>
      </c>
      <c r="R3507" s="17">
        <f>E3507/D3507*100</f>
        <v>103.76</v>
      </c>
      <c r="S3507">
        <f>AVERAGEIF(O:O,O3507,E:E)</f>
        <v>2905.058</v>
      </c>
      <c r="T3507" t="str">
        <f t="shared" si="273"/>
        <v>theater</v>
      </c>
      <c r="U3507" t="str">
        <f t="shared" si="274"/>
        <v>plays</v>
      </c>
    </row>
    <row r="3508" spans="1:21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tr">
        <f t="shared" si="270"/>
        <v>successful</v>
      </c>
      <c r="G3508" s="4" t="s">
        <v>8219</v>
      </c>
      <c r="H3508" s="4" t="s">
        <v>8224</v>
      </c>
      <c r="I3508" s="4" t="s">
        <v>8246</v>
      </c>
      <c r="J3508" s="4">
        <v>1408815440</v>
      </c>
      <c r="K3508" s="13">
        <f t="shared" si="271"/>
        <v>41874.567592592597</v>
      </c>
      <c r="L3508" s="4">
        <v>1404927440</v>
      </c>
      <c r="M3508" s="13">
        <f t="shared" si="272"/>
        <v>41829.567592592597</v>
      </c>
      <c r="N3508" s="4" t="b">
        <v>0</v>
      </c>
      <c r="O3508" s="4">
        <v>29</v>
      </c>
      <c r="P3508" s="4" t="b">
        <v>1</v>
      </c>
      <c r="Q3508" s="4" t="s">
        <v>8271</v>
      </c>
      <c r="R3508" s="17">
        <f>E3508/D3508*100</f>
        <v>101.49999999999999</v>
      </c>
      <c r="S3508">
        <f>AVERAGEIF(O:O,O3508,E:E)</f>
        <v>2554.6396296296298</v>
      </c>
      <c r="T3508" t="str">
        <f t="shared" si="273"/>
        <v>theater</v>
      </c>
      <c r="U3508" t="str">
        <f t="shared" si="274"/>
        <v>plays</v>
      </c>
    </row>
    <row r="3509" spans="1:21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tr">
        <f t="shared" si="270"/>
        <v>successful</v>
      </c>
      <c r="G3509" s="4" t="s">
        <v>8219</v>
      </c>
      <c r="H3509" s="4" t="s">
        <v>8224</v>
      </c>
      <c r="I3509" s="4" t="s">
        <v>8246</v>
      </c>
      <c r="J3509" s="4">
        <v>1464732537</v>
      </c>
      <c r="K3509" s="13">
        <f t="shared" si="271"/>
        <v>42521.756215277775</v>
      </c>
      <c r="L3509" s="4">
        <v>1462140537</v>
      </c>
      <c r="M3509" s="13">
        <f t="shared" si="272"/>
        <v>42491.756215277775</v>
      </c>
      <c r="N3509" s="4" t="b">
        <v>0</v>
      </c>
      <c r="O3509" s="4">
        <v>72</v>
      </c>
      <c r="P3509" s="4" t="b">
        <v>1</v>
      </c>
      <c r="Q3509" s="4" t="s">
        <v>8271</v>
      </c>
      <c r="R3509" s="17">
        <f>E3509/D3509*100</f>
        <v>104.4</v>
      </c>
      <c r="S3509">
        <f>AVERAGEIF(O:O,O3509,E:E)</f>
        <v>5956.7993333333325</v>
      </c>
      <c r="T3509" t="str">
        <f t="shared" si="273"/>
        <v>theater</v>
      </c>
      <c r="U3509" t="str">
        <f t="shared" si="274"/>
        <v>plays</v>
      </c>
    </row>
    <row r="3510" spans="1:21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tr">
        <f t="shared" si="270"/>
        <v>successful</v>
      </c>
      <c r="G3510" s="4" t="s">
        <v>8219</v>
      </c>
      <c r="H3510" s="4" t="s">
        <v>8225</v>
      </c>
      <c r="I3510" s="4" t="s">
        <v>8247</v>
      </c>
      <c r="J3510" s="4">
        <v>1462914000</v>
      </c>
      <c r="K3510" s="13">
        <f t="shared" si="271"/>
        <v>42500.708333333336</v>
      </c>
      <c r="L3510" s="4">
        <v>1460914253</v>
      </c>
      <c r="M3510" s="13">
        <f t="shared" si="272"/>
        <v>42477.563113425924</v>
      </c>
      <c r="N3510" s="4" t="b">
        <v>0</v>
      </c>
      <c r="O3510" s="4">
        <v>15</v>
      </c>
      <c r="P3510" s="4" t="b">
        <v>1</v>
      </c>
      <c r="Q3510" s="4" t="s">
        <v>8271</v>
      </c>
      <c r="R3510" s="17">
        <f>E3510/D3510*100</f>
        <v>180</v>
      </c>
      <c r="S3510">
        <f>AVERAGEIF(O:O,O3510,E:E)</f>
        <v>2424.782608695652</v>
      </c>
      <c r="T3510" t="str">
        <f t="shared" si="273"/>
        <v>theater</v>
      </c>
      <c r="U3510" t="str">
        <f t="shared" si="274"/>
        <v>plays</v>
      </c>
    </row>
    <row r="3511" spans="1:21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tr">
        <f t="shared" si="270"/>
        <v>successful</v>
      </c>
      <c r="G3511" s="4" t="s">
        <v>8219</v>
      </c>
      <c r="H3511" s="4" t="s">
        <v>8224</v>
      </c>
      <c r="I3511" s="4" t="s">
        <v>8246</v>
      </c>
      <c r="J3511" s="4">
        <v>1416545700</v>
      </c>
      <c r="K3511" s="13">
        <f t="shared" si="271"/>
        <v>41964.038194444445</v>
      </c>
      <c r="L3511" s="4">
        <v>1415392666</v>
      </c>
      <c r="M3511" s="13">
        <f t="shared" si="272"/>
        <v>41950.692893518521</v>
      </c>
      <c r="N3511" s="4" t="b">
        <v>0</v>
      </c>
      <c r="O3511" s="4">
        <v>33</v>
      </c>
      <c r="P3511" s="4" t="b">
        <v>1</v>
      </c>
      <c r="Q3511" s="4" t="s">
        <v>8271</v>
      </c>
      <c r="R3511" s="17">
        <f>E3511/D3511*100</f>
        <v>106.33333333333333</v>
      </c>
      <c r="S3511">
        <f>AVERAGEIF(O:O,O3511,E:E)</f>
        <v>5887.1719354838715</v>
      </c>
      <c r="T3511" t="str">
        <f t="shared" si="273"/>
        <v>theater</v>
      </c>
      <c r="U3511" t="str">
        <f t="shared" si="274"/>
        <v>plays</v>
      </c>
    </row>
    <row r="3512" spans="1:21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tr">
        <f t="shared" si="270"/>
        <v>successful</v>
      </c>
      <c r="G3512" s="4" t="s">
        <v>8219</v>
      </c>
      <c r="H3512" s="4" t="s">
        <v>8224</v>
      </c>
      <c r="I3512" s="4" t="s">
        <v>8246</v>
      </c>
      <c r="J3512" s="4">
        <v>1404312846</v>
      </c>
      <c r="K3512" s="13">
        <f t="shared" si="271"/>
        <v>41822.454236111116</v>
      </c>
      <c r="L3512" s="4">
        <v>1402584846</v>
      </c>
      <c r="M3512" s="13">
        <f t="shared" si="272"/>
        <v>41802.454236111116</v>
      </c>
      <c r="N3512" s="4" t="b">
        <v>0</v>
      </c>
      <c r="O3512" s="4">
        <v>15</v>
      </c>
      <c r="P3512" s="4" t="b">
        <v>1</v>
      </c>
      <c r="Q3512" s="4" t="s">
        <v>8271</v>
      </c>
      <c r="R3512" s="17">
        <f>E3512/D3512*100</f>
        <v>100.55555555555556</v>
      </c>
      <c r="S3512">
        <f>AVERAGEIF(O:O,O3512,E:E)</f>
        <v>2424.782608695652</v>
      </c>
      <c r="T3512" t="str">
        <f t="shared" si="273"/>
        <v>theater</v>
      </c>
      <c r="U3512" t="str">
        <f t="shared" si="274"/>
        <v>plays</v>
      </c>
    </row>
    <row r="3513" spans="1:21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tr">
        <f t="shared" si="270"/>
        <v>successful</v>
      </c>
      <c r="G3513" s="4" t="s">
        <v>8219</v>
      </c>
      <c r="H3513" s="4" t="s">
        <v>8225</v>
      </c>
      <c r="I3513" s="4" t="s">
        <v>8247</v>
      </c>
      <c r="J3513" s="4">
        <v>1415385000</v>
      </c>
      <c r="K3513" s="13">
        <f t="shared" si="271"/>
        <v>41950.604166666672</v>
      </c>
      <c r="L3513" s="4">
        <v>1413406695</v>
      </c>
      <c r="M3513" s="13">
        <f t="shared" si="272"/>
        <v>41927.707118055558</v>
      </c>
      <c r="N3513" s="4" t="b">
        <v>0</v>
      </c>
      <c r="O3513" s="4">
        <v>19</v>
      </c>
      <c r="P3513" s="4" t="b">
        <v>1</v>
      </c>
      <c r="Q3513" s="4" t="s">
        <v>8271</v>
      </c>
      <c r="R3513" s="17">
        <f>E3513/D3513*100</f>
        <v>101.2</v>
      </c>
      <c r="S3513">
        <f>AVERAGEIF(O:O,O3513,E:E)</f>
        <v>2005.9729729729729</v>
      </c>
      <c r="T3513" t="str">
        <f t="shared" si="273"/>
        <v>theater</v>
      </c>
      <c r="U3513" t="str">
        <f t="shared" si="274"/>
        <v>plays</v>
      </c>
    </row>
    <row r="3514" spans="1:21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tr">
        <f t="shared" si="270"/>
        <v>successful</v>
      </c>
      <c r="G3514" s="4" t="s">
        <v>8219</v>
      </c>
      <c r="H3514" s="4" t="s">
        <v>8225</v>
      </c>
      <c r="I3514" s="4" t="s">
        <v>8247</v>
      </c>
      <c r="J3514" s="4">
        <v>1429789992</v>
      </c>
      <c r="K3514" s="13">
        <f t="shared" si="271"/>
        <v>42117.328611111116</v>
      </c>
      <c r="L3514" s="4">
        <v>1424609592</v>
      </c>
      <c r="M3514" s="13">
        <f t="shared" si="272"/>
        <v>42057.37027777778</v>
      </c>
      <c r="N3514" s="4" t="b">
        <v>0</v>
      </c>
      <c r="O3514" s="4">
        <v>17</v>
      </c>
      <c r="P3514" s="4" t="b">
        <v>1</v>
      </c>
      <c r="Q3514" s="4" t="s">
        <v>8271</v>
      </c>
      <c r="R3514" s="17">
        <f>E3514/D3514*100</f>
        <v>100</v>
      </c>
      <c r="S3514">
        <f>AVERAGEIF(O:O,O3514,E:E)</f>
        <v>1808.7556603773585</v>
      </c>
      <c r="T3514" t="str">
        <f t="shared" si="273"/>
        <v>theater</v>
      </c>
      <c r="U3514" t="str">
        <f t="shared" si="274"/>
        <v>plays</v>
      </c>
    </row>
    <row r="3515" spans="1:21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tr">
        <f t="shared" si="270"/>
        <v>successful</v>
      </c>
      <c r="G3515" s="4" t="s">
        <v>8219</v>
      </c>
      <c r="H3515" s="4" t="s">
        <v>8224</v>
      </c>
      <c r="I3515" s="4" t="s">
        <v>8246</v>
      </c>
      <c r="J3515" s="4">
        <v>1401857940</v>
      </c>
      <c r="K3515" s="13">
        <f t="shared" si="271"/>
        <v>41794.040972222225</v>
      </c>
      <c r="L3515" s="4">
        <v>1400725112</v>
      </c>
      <c r="M3515" s="13">
        <f t="shared" si="272"/>
        <v>41780.929537037038</v>
      </c>
      <c r="N3515" s="4" t="b">
        <v>0</v>
      </c>
      <c r="O3515" s="4">
        <v>44</v>
      </c>
      <c r="P3515" s="4" t="b">
        <v>1</v>
      </c>
      <c r="Q3515" s="4" t="s">
        <v>8271</v>
      </c>
      <c r="R3515" s="17">
        <f>E3515/D3515*100</f>
        <v>118.39285714285714</v>
      </c>
      <c r="S3515">
        <f>AVERAGEIF(O:O,O3515,E:E)</f>
        <v>3565.1529411764704</v>
      </c>
      <c r="T3515" t="str">
        <f t="shared" si="273"/>
        <v>theater</v>
      </c>
      <c r="U3515" t="str">
        <f t="shared" si="274"/>
        <v>plays</v>
      </c>
    </row>
    <row r="3516" spans="1:21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tr">
        <f t="shared" si="270"/>
        <v>successful</v>
      </c>
      <c r="G3516" s="4" t="s">
        <v>8219</v>
      </c>
      <c r="H3516" s="4" t="s">
        <v>8224</v>
      </c>
      <c r="I3516" s="4" t="s">
        <v>8246</v>
      </c>
      <c r="J3516" s="4">
        <v>1422853140</v>
      </c>
      <c r="K3516" s="13">
        <f t="shared" si="271"/>
        <v>42037.040972222225</v>
      </c>
      <c r="L3516" s="4">
        <v>1421439552</v>
      </c>
      <c r="M3516" s="13">
        <f t="shared" si="272"/>
        <v>42020.68</v>
      </c>
      <c r="N3516" s="4" t="b">
        <v>0</v>
      </c>
      <c r="O3516" s="4">
        <v>10</v>
      </c>
      <c r="P3516" s="4" t="b">
        <v>1</v>
      </c>
      <c r="Q3516" s="4" t="s">
        <v>8271</v>
      </c>
      <c r="R3516" s="17">
        <f>E3516/D3516*100</f>
        <v>110.00000000000001</v>
      </c>
      <c r="S3516">
        <f>AVERAGEIF(O:O,O3516,E:E)</f>
        <v>842.98978723404264</v>
      </c>
      <c r="T3516" t="str">
        <f t="shared" si="273"/>
        <v>theater</v>
      </c>
      <c r="U3516" t="str">
        <f t="shared" si="274"/>
        <v>plays</v>
      </c>
    </row>
    <row r="3517" spans="1:21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tr">
        <f t="shared" si="270"/>
        <v>successful</v>
      </c>
      <c r="G3517" s="4" t="s">
        <v>8219</v>
      </c>
      <c r="H3517" s="4" t="s">
        <v>8224</v>
      </c>
      <c r="I3517" s="4" t="s">
        <v>8246</v>
      </c>
      <c r="J3517" s="4">
        <v>1433097171</v>
      </c>
      <c r="K3517" s="13">
        <f t="shared" si="271"/>
        <v>42155.606145833335</v>
      </c>
      <c r="L3517" s="4">
        <v>1430505171</v>
      </c>
      <c r="M3517" s="13">
        <f t="shared" si="272"/>
        <v>42125.606145833335</v>
      </c>
      <c r="N3517" s="4" t="b">
        <v>0</v>
      </c>
      <c r="O3517" s="4">
        <v>46</v>
      </c>
      <c r="P3517" s="4" t="b">
        <v>1</v>
      </c>
      <c r="Q3517" s="4" t="s">
        <v>8271</v>
      </c>
      <c r="R3517" s="17">
        <f>E3517/D3517*100</f>
        <v>102.66666666666666</v>
      </c>
      <c r="S3517">
        <f>AVERAGEIF(O:O,O3517,E:E)</f>
        <v>4256.6611999999996</v>
      </c>
      <c r="T3517" t="str">
        <f t="shared" si="273"/>
        <v>theater</v>
      </c>
      <c r="U3517" t="str">
        <f t="shared" si="274"/>
        <v>plays</v>
      </c>
    </row>
    <row r="3518" spans="1:21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tr">
        <f t="shared" si="270"/>
        <v>successful</v>
      </c>
      <c r="G3518" s="4" t="s">
        <v>8219</v>
      </c>
      <c r="H3518" s="4" t="s">
        <v>8224</v>
      </c>
      <c r="I3518" s="4" t="s">
        <v>8246</v>
      </c>
      <c r="J3518" s="4">
        <v>1410145200</v>
      </c>
      <c r="K3518" s="13">
        <f t="shared" si="271"/>
        <v>41889.958333333336</v>
      </c>
      <c r="L3518" s="4">
        <v>1407197670</v>
      </c>
      <c r="M3518" s="13">
        <f t="shared" si="272"/>
        <v>41855.843402777777</v>
      </c>
      <c r="N3518" s="4" t="b">
        <v>0</v>
      </c>
      <c r="O3518" s="4">
        <v>11</v>
      </c>
      <c r="P3518" s="4" t="b">
        <v>1</v>
      </c>
      <c r="Q3518" s="4" t="s">
        <v>8271</v>
      </c>
      <c r="R3518" s="17">
        <f>E3518/D3518*100</f>
        <v>100</v>
      </c>
      <c r="S3518">
        <f>AVERAGEIF(O:O,O3518,E:E)</f>
        <v>1461.2</v>
      </c>
      <c r="T3518" t="str">
        <f t="shared" si="273"/>
        <v>theater</v>
      </c>
      <c r="U3518" t="str">
        <f t="shared" si="274"/>
        <v>plays</v>
      </c>
    </row>
    <row r="3519" spans="1:21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tr">
        <f t="shared" si="270"/>
        <v>successful</v>
      </c>
      <c r="G3519" s="4" t="s">
        <v>8219</v>
      </c>
      <c r="H3519" s="4" t="s">
        <v>8225</v>
      </c>
      <c r="I3519" s="4" t="s">
        <v>8247</v>
      </c>
      <c r="J3519" s="4">
        <v>1404471600</v>
      </c>
      <c r="K3519" s="13">
        <f t="shared" si="271"/>
        <v>41824.291666666672</v>
      </c>
      <c r="L3519" s="4">
        <v>1401910634</v>
      </c>
      <c r="M3519" s="13">
        <f t="shared" si="272"/>
        <v>41794.650856481487</v>
      </c>
      <c r="N3519" s="4" t="b">
        <v>0</v>
      </c>
      <c r="O3519" s="4">
        <v>13</v>
      </c>
      <c r="P3519" s="4" t="b">
        <v>1</v>
      </c>
      <c r="Q3519" s="4" t="s">
        <v>8271</v>
      </c>
      <c r="R3519" s="17">
        <f>E3519/D3519*100</f>
        <v>100</v>
      </c>
      <c r="S3519">
        <f>AVERAGEIF(O:O,O3519,E:E)</f>
        <v>969.35458333333338</v>
      </c>
      <c r="T3519" t="str">
        <f t="shared" si="273"/>
        <v>theater</v>
      </c>
      <c r="U3519" t="str">
        <f t="shared" si="274"/>
        <v>plays</v>
      </c>
    </row>
    <row r="3520" spans="1:21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tr">
        <f t="shared" si="270"/>
        <v>successful</v>
      </c>
      <c r="G3520" s="4" t="s">
        <v>8219</v>
      </c>
      <c r="H3520" s="4" t="s">
        <v>8224</v>
      </c>
      <c r="I3520" s="4" t="s">
        <v>8246</v>
      </c>
      <c r="J3520" s="4">
        <v>1412259660</v>
      </c>
      <c r="K3520" s="13">
        <f t="shared" si="271"/>
        <v>41914.431250000001</v>
      </c>
      <c r="L3520" s="4">
        <v>1410461299</v>
      </c>
      <c r="M3520" s="13">
        <f t="shared" si="272"/>
        <v>41893.616886574076</v>
      </c>
      <c r="N3520" s="4" t="b">
        <v>0</v>
      </c>
      <c r="O3520" s="4">
        <v>33</v>
      </c>
      <c r="P3520" s="4" t="b">
        <v>1</v>
      </c>
      <c r="Q3520" s="4" t="s">
        <v>8271</v>
      </c>
      <c r="R3520" s="17">
        <f>E3520/D3520*100</f>
        <v>110.04599999999999</v>
      </c>
      <c r="S3520">
        <f>AVERAGEIF(O:O,O3520,E:E)</f>
        <v>5887.1719354838715</v>
      </c>
      <c r="T3520" t="str">
        <f t="shared" si="273"/>
        <v>theater</v>
      </c>
      <c r="U3520" t="str">
        <f t="shared" si="274"/>
        <v>plays</v>
      </c>
    </row>
    <row r="3521" spans="1:21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tr">
        <f t="shared" si="270"/>
        <v>successful</v>
      </c>
      <c r="G3521" s="4" t="s">
        <v>8219</v>
      </c>
      <c r="H3521" s="4" t="s">
        <v>8225</v>
      </c>
      <c r="I3521" s="4" t="s">
        <v>8247</v>
      </c>
      <c r="J3521" s="4">
        <v>1425478950</v>
      </c>
      <c r="K3521" s="13">
        <f t="shared" si="271"/>
        <v>42067.432291666664</v>
      </c>
      <c r="L3521" s="4">
        <v>1422886950</v>
      </c>
      <c r="M3521" s="13">
        <f t="shared" si="272"/>
        <v>42037.432291666664</v>
      </c>
      <c r="N3521" s="4" t="b">
        <v>0</v>
      </c>
      <c r="O3521" s="4">
        <v>28</v>
      </c>
      <c r="P3521" s="4" t="b">
        <v>1</v>
      </c>
      <c r="Q3521" s="4" t="s">
        <v>8271</v>
      </c>
      <c r="R3521" s="17">
        <f>E3521/D3521*100</f>
        <v>101.35000000000001</v>
      </c>
      <c r="S3521">
        <f>AVERAGEIF(O:O,O3521,E:E)</f>
        <v>3472.1178947368426</v>
      </c>
      <c r="T3521" t="str">
        <f t="shared" si="273"/>
        <v>theater</v>
      </c>
      <c r="U3521" t="str">
        <f t="shared" si="274"/>
        <v>plays</v>
      </c>
    </row>
    <row r="3522" spans="1:21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tr">
        <f t="shared" si="270"/>
        <v>successful</v>
      </c>
      <c r="G3522" s="4" t="s">
        <v>8219</v>
      </c>
      <c r="H3522" s="4" t="s">
        <v>8225</v>
      </c>
      <c r="I3522" s="4" t="s">
        <v>8247</v>
      </c>
      <c r="J3522" s="4">
        <v>1441547220</v>
      </c>
      <c r="K3522" s="13">
        <f t="shared" si="271"/>
        <v>42253.407638888886</v>
      </c>
      <c r="L3522" s="4">
        <v>1439322412</v>
      </c>
      <c r="M3522" s="13">
        <f t="shared" si="272"/>
        <v>42227.657546296301</v>
      </c>
      <c r="N3522" s="4" t="b">
        <v>0</v>
      </c>
      <c r="O3522" s="4">
        <v>21</v>
      </c>
      <c r="P3522" s="4" t="b">
        <v>1</v>
      </c>
      <c r="Q3522" s="4" t="s">
        <v>8271</v>
      </c>
      <c r="R3522" s="17">
        <f>E3522/D3522*100</f>
        <v>100.75</v>
      </c>
      <c r="S3522">
        <f>AVERAGEIF(O:O,O3522,E:E)</f>
        <v>1658.1821621621621</v>
      </c>
      <c r="T3522" t="str">
        <f t="shared" si="273"/>
        <v>theater</v>
      </c>
      <c r="U3522" t="str">
        <f t="shared" si="274"/>
        <v>plays</v>
      </c>
    </row>
    <row r="3523" spans="1:21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tr">
        <f t="shared" ref="F3523:F3586" si="275">IF(E3523&gt;=D3523,"successful")</f>
        <v>successful</v>
      </c>
      <c r="G3523" s="4" t="s">
        <v>8219</v>
      </c>
      <c r="H3523" s="4" t="s">
        <v>8224</v>
      </c>
      <c r="I3523" s="4" t="s">
        <v>8246</v>
      </c>
      <c r="J3523" s="4">
        <v>1411980020</v>
      </c>
      <c r="K3523" s="13">
        <f t="shared" ref="K3523:K3586" si="276">(J3523/60)/60/24+DATE(1970,1,1)+(-4/24)</f>
        <v>41911.19467592593</v>
      </c>
      <c r="L3523" s="4">
        <v>1409388020</v>
      </c>
      <c r="M3523" s="13">
        <f t="shared" ref="M3523:M3586" si="277">(L3523/60)/60/24+DATE(1970,1,1)+(-4/24)</f>
        <v>41881.19467592593</v>
      </c>
      <c r="N3523" s="4" t="b">
        <v>0</v>
      </c>
      <c r="O3523" s="4">
        <v>13</v>
      </c>
      <c r="P3523" s="4" t="b">
        <v>1</v>
      </c>
      <c r="Q3523" s="4" t="s">
        <v>8271</v>
      </c>
      <c r="R3523" s="17">
        <f>E3523/D3523*100</f>
        <v>169.42857142857144</v>
      </c>
      <c r="S3523">
        <f>AVERAGEIF(O:O,O3523,E:E)</f>
        <v>969.35458333333338</v>
      </c>
      <c r="T3523" t="str">
        <f t="shared" ref="T3523:T3586" si="278">LEFT(Q3523,FIND("/",Q3523)-1)</f>
        <v>theater</v>
      </c>
      <c r="U3523" t="str">
        <f t="shared" ref="U3523:U3586" si="279">RIGHT(Q3523,LEN(Q3523)-FIND("/",Q3523))</f>
        <v>plays</v>
      </c>
    </row>
    <row r="3524" spans="1:21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tr">
        <f t="shared" si="275"/>
        <v>successful</v>
      </c>
      <c r="G3524" s="4" t="s">
        <v>8219</v>
      </c>
      <c r="H3524" s="4" t="s">
        <v>8225</v>
      </c>
      <c r="I3524" s="4" t="s">
        <v>8247</v>
      </c>
      <c r="J3524" s="4">
        <v>1442311560</v>
      </c>
      <c r="K3524" s="13">
        <f t="shared" si="276"/>
        <v>42262.254166666673</v>
      </c>
      <c r="L3524" s="4">
        <v>1439924246</v>
      </c>
      <c r="M3524" s="13">
        <f t="shared" si="277"/>
        <v>42234.623217592591</v>
      </c>
      <c r="N3524" s="4" t="b">
        <v>0</v>
      </c>
      <c r="O3524" s="4">
        <v>34</v>
      </c>
      <c r="P3524" s="4" t="b">
        <v>1</v>
      </c>
      <c r="Q3524" s="4" t="s">
        <v>8271</v>
      </c>
      <c r="R3524" s="17">
        <f>E3524/D3524*100</f>
        <v>100</v>
      </c>
      <c r="S3524">
        <f>AVERAGEIF(O:O,O3524,E:E)</f>
        <v>3216.0669696969699</v>
      </c>
      <c r="T3524" t="str">
        <f t="shared" si="278"/>
        <v>theater</v>
      </c>
      <c r="U3524" t="str">
        <f t="shared" si="279"/>
        <v>plays</v>
      </c>
    </row>
    <row r="3525" spans="1:21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tr">
        <f t="shared" si="275"/>
        <v>successful</v>
      </c>
      <c r="G3525" s="4" t="s">
        <v>8219</v>
      </c>
      <c r="H3525" s="4" t="s">
        <v>8225</v>
      </c>
      <c r="I3525" s="4" t="s">
        <v>8247</v>
      </c>
      <c r="J3525" s="4">
        <v>1474844400</v>
      </c>
      <c r="K3525" s="13">
        <f t="shared" si="276"/>
        <v>42638.791666666664</v>
      </c>
      <c r="L3525" s="4">
        <v>1469871148</v>
      </c>
      <c r="M3525" s="13">
        <f t="shared" si="277"/>
        <v>42581.230879629635</v>
      </c>
      <c r="N3525" s="4" t="b">
        <v>0</v>
      </c>
      <c r="O3525" s="4">
        <v>80</v>
      </c>
      <c r="P3525" s="4" t="b">
        <v>1</v>
      </c>
      <c r="Q3525" s="4" t="s">
        <v>8271</v>
      </c>
      <c r="R3525" s="17">
        <f>E3525/D3525*100</f>
        <v>113.65</v>
      </c>
      <c r="S3525">
        <f>AVERAGEIF(O:O,O3525,E:E)</f>
        <v>7609</v>
      </c>
      <c r="T3525" t="str">
        <f t="shared" si="278"/>
        <v>theater</v>
      </c>
      <c r="U3525" t="str">
        <f t="shared" si="279"/>
        <v>plays</v>
      </c>
    </row>
    <row r="3526" spans="1:21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tr">
        <f t="shared" si="275"/>
        <v>successful</v>
      </c>
      <c r="G3526" s="4" t="s">
        <v>8219</v>
      </c>
      <c r="H3526" s="4" t="s">
        <v>8224</v>
      </c>
      <c r="I3526" s="4" t="s">
        <v>8246</v>
      </c>
      <c r="J3526" s="4">
        <v>1410580800</v>
      </c>
      <c r="K3526" s="13">
        <f t="shared" si="276"/>
        <v>41895</v>
      </c>
      <c r="L3526" s="4">
        <v>1409336373</v>
      </c>
      <c r="M3526" s="13">
        <f t="shared" si="277"/>
        <v>41880.596909722226</v>
      </c>
      <c r="N3526" s="4" t="b">
        <v>0</v>
      </c>
      <c r="O3526" s="4">
        <v>74</v>
      </c>
      <c r="P3526" s="4" t="b">
        <v>1</v>
      </c>
      <c r="Q3526" s="4" t="s">
        <v>8271</v>
      </c>
      <c r="R3526" s="17">
        <f>E3526/D3526*100</f>
        <v>101.56</v>
      </c>
      <c r="S3526">
        <f>AVERAGEIF(O:O,O3526,E:E)</f>
        <v>5084.2892307692318</v>
      </c>
      <c r="T3526" t="str">
        <f t="shared" si="278"/>
        <v>theater</v>
      </c>
      <c r="U3526" t="str">
        <f t="shared" si="279"/>
        <v>plays</v>
      </c>
    </row>
    <row r="3527" spans="1:21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tr">
        <f t="shared" si="275"/>
        <v>successful</v>
      </c>
      <c r="G3527" s="4" t="s">
        <v>8219</v>
      </c>
      <c r="H3527" s="4" t="s">
        <v>8224</v>
      </c>
      <c r="I3527" s="4" t="s">
        <v>8246</v>
      </c>
      <c r="J3527" s="4">
        <v>1439136000</v>
      </c>
      <c r="K3527" s="13">
        <f t="shared" si="276"/>
        <v>42225.500000000007</v>
      </c>
      <c r="L3527" s="4">
        <v>1438188106</v>
      </c>
      <c r="M3527" s="13">
        <f t="shared" si="277"/>
        <v>42214.529004629636</v>
      </c>
      <c r="N3527" s="4" t="b">
        <v>0</v>
      </c>
      <c r="O3527" s="4">
        <v>7</v>
      </c>
      <c r="P3527" s="4" t="b">
        <v>1</v>
      </c>
      <c r="Q3527" s="4" t="s">
        <v>8271</v>
      </c>
      <c r="R3527" s="17">
        <f>E3527/D3527*100</f>
        <v>106</v>
      </c>
      <c r="S3527">
        <f>AVERAGEIF(O:O,O3527,E:E)</f>
        <v>705.95522388059703</v>
      </c>
      <c r="T3527" t="str">
        <f t="shared" si="278"/>
        <v>theater</v>
      </c>
      <c r="U3527" t="str">
        <f t="shared" si="279"/>
        <v>plays</v>
      </c>
    </row>
    <row r="3528" spans="1:21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tr">
        <f t="shared" si="275"/>
        <v>successful</v>
      </c>
      <c r="G3528" s="4" t="s">
        <v>8219</v>
      </c>
      <c r="H3528" s="4" t="s">
        <v>8224</v>
      </c>
      <c r="I3528" s="4" t="s">
        <v>8246</v>
      </c>
      <c r="J3528" s="4">
        <v>1461823140</v>
      </c>
      <c r="K3528" s="13">
        <f t="shared" si="276"/>
        <v>42488.082638888889</v>
      </c>
      <c r="L3528" s="4">
        <v>1459411371</v>
      </c>
      <c r="M3528" s="13">
        <f t="shared" si="277"/>
        <v>42460.168645833335</v>
      </c>
      <c r="N3528" s="4" t="b">
        <v>0</v>
      </c>
      <c r="O3528" s="4">
        <v>34</v>
      </c>
      <c r="P3528" s="4" t="b">
        <v>1</v>
      </c>
      <c r="Q3528" s="4" t="s">
        <v>8271</v>
      </c>
      <c r="R3528" s="17">
        <f>E3528/D3528*100</f>
        <v>102</v>
      </c>
      <c r="S3528">
        <f>AVERAGEIF(O:O,O3528,E:E)</f>
        <v>3216.0669696969699</v>
      </c>
      <c r="T3528" t="str">
        <f t="shared" si="278"/>
        <v>theater</v>
      </c>
      <c r="U3528" t="str">
        <f t="shared" si="279"/>
        <v>plays</v>
      </c>
    </row>
    <row r="3529" spans="1:21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tr">
        <f t="shared" si="275"/>
        <v>successful</v>
      </c>
      <c r="G3529" s="4" t="s">
        <v>8219</v>
      </c>
      <c r="H3529" s="4" t="s">
        <v>8224</v>
      </c>
      <c r="I3529" s="4" t="s">
        <v>8246</v>
      </c>
      <c r="J3529" s="4">
        <v>1436587140</v>
      </c>
      <c r="K3529" s="13">
        <f t="shared" si="276"/>
        <v>42195.999305555561</v>
      </c>
      <c r="L3529" s="4">
        <v>1434069205</v>
      </c>
      <c r="M3529" s="13">
        <f t="shared" si="277"/>
        <v>42166.856539351858</v>
      </c>
      <c r="N3529" s="4" t="b">
        <v>0</v>
      </c>
      <c r="O3529" s="4">
        <v>86</v>
      </c>
      <c r="P3529" s="4" t="b">
        <v>1</v>
      </c>
      <c r="Q3529" s="4" t="s">
        <v>8271</v>
      </c>
      <c r="R3529" s="17">
        <f>E3529/D3529*100</f>
        <v>116.91666666666667</v>
      </c>
      <c r="S3529">
        <f>AVERAGEIF(O:O,O3529,E:E)</f>
        <v>7921.625</v>
      </c>
      <c r="T3529" t="str">
        <f t="shared" si="278"/>
        <v>theater</v>
      </c>
      <c r="U3529" t="str">
        <f t="shared" si="279"/>
        <v>plays</v>
      </c>
    </row>
    <row r="3530" spans="1:21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tr">
        <f t="shared" si="275"/>
        <v>successful</v>
      </c>
      <c r="G3530" s="4" t="s">
        <v>8219</v>
      </c>
      <c r="H3530" s="4" t="s">
        <v>8225</v>
      </c>
      <c r="I3530" s="4" t="s">
        <v>8247</v>
      </c>
      <c r="J3530" s="4">
        <v>1484740918</v>
      </c>
      <c r="K3530" s="13">
        <f t="shared" si="276"/>
        <v>42753.334699074076</v>
      </c>
      <c r="L3530" s="4">
        <v>1483012918</v>
      </c>
      <c r="M3530" s="13">
        <f t="shared" si="277"/>
        <v>42733.334699074076</v>
      </c>
      <c r="N3530" s="4" t="b">
        <v>0</v>
      </c>
      <c r="O3530" s="4">
        <v>37</v>
      </c>
      <c r="P3530" s="4" t="b">
        <v>1</v>
      </c>
      <c r="Q3530" s="4" t="s">
        <v>8271</v>
      </c>
      <c r="R3530" s="17">
        <f>E3530/D3530*100</f>
        <v>101.15151515151514</v>
      </c>
      <c r="S3530">
        <f>AVERAGEIF(O:O,O3530,E:E)</f>
        <v>4326.8844444444449</v>
      </c>
      <c r="T3530" t="str">
        <f t="shared" si="278"/>
        <v>theater</v>
      </c>
      <c r="U3530" t="str">
        <f t="shared" si="279"/>
        <v>plays</v>
      </c>
    </row>
    <row r="3531" spans="1:21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tr">
        <f t="shared" si="275"/>
        <v>successful</v>
      </c>
      <c r="G3531" s="4" t="s">
        <v>8219</v>
      </c>
      <c r="H3531" s="4" t="s">
        <v>8224</v>
      </c>
      <c r="I3531" s="4" t="s">
        <v>8246</v>
      </c>
      <c r="J3531" s="4">
        <v>1436749200</v>
      </c>
      <c r="K3531" s="13">
        <f t="shared" si="276"/>
        <v>42197.875000000007</v>
      </c>
      <c r="L3531" s="4">
        <v>1434997018</v>
      </c>
      <c r="M3531" s="13">
        <f t="shared" si="277"/>
        <v>42177.595115740747</v>
      </c>
      <c r="N3531" s="4" t="b">
        <v>0</v>
      </c>
      <c r="O3531" s="4">
        <v>18</v>
      </c>
      <c r="P3531" s="4" t="b">
        <v>1</v>
      </c>
      <c r="Q3531" s="4" t="s">
        <v>8271</v>
      </c>
      <c r="R3531" s="17">
        <f>E3531/D3531*100</f>
        <v>132</v>
      </c>
      <c r="S3531">
        <f>AVERAGEIF(O:O,O3531,E:E)</f>
        <v>1443.423</v>
      </c>
      <c r="T3531" t="str">
        <f t="shared" si="278"/>
        <v>theater</v>
      </c>
      <c r="U3531" t="str">
        <f t="shared" si="279"/>
        <v>plays</v>
      </c>
    </row>
    <row r="3532" spans="1:21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tr">
        <f t="shared" si="275"/>
        <v>successful</v>
      </c>
      <c r="G3532" s="4" t="s">
        <v>8219</v>
      </c>
      <c r="H3532" s="4" t="s">
        <v>8225</v>
      </c>
      <c r="I3532" s="4" t="s">
        <v>8247</v>
      </c>
      <c r="J3532" s="4">
        <v>1460318400</v>
      </c>
      <c r="K3532" s="13">
        <f t="shared" si="276"/>
        <v>42470.666666666664</v>
      </c>
      <c r="L3532" s="4">
        <v>1457881057</v>
      </c>
      <c r="M3532" s="13">
        <f t="shared" si="277"/>
        <v>42442.456678240742</v>
      </c>
      <c r="N3532" s="4" t="b">
        <v>0</v>
      </c>
      <c r="O3532" s="4">
        <v>22</v>
      </c>
      <c r="P3532" s="4" t="b">
        <v>1</v>
      </c>
      <c r="Q3532" s="4" t="s">
        <v>8271</v>
      </c>
      <c r="R3532" s="17">
        <f>E3532/D3532*100</f>
        <v>100</v>
      </c>
      <c r="S3532">
        <f>AVERAGEIF(O:O,O3532,E:E)</f>
        <v>1547.9137931034484</v>
      </c>
      <c r="T3532" t="str">
        <f t="shared" si="278"/>
        <v>theater</v>
      </c>
      <c r="U3532" t="str">
        <f t="shared" si="279"/>
        <v>plays</v>
      </c>
    </row>
    <row r="3533" spans="1:21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tr">
        <f t="shared" si="275"/>
        <v>successful</v>
      </c>
      <c r="G3533" s="4" t="s">
        <v>8219</v>
      </c>
      <c r="H3533" s="4" t="s">
        <v>8224</v>
      </c>
      <c r="I3533" s="4" t="s">
        <v>8246</v>
      </c>
      <c r="J3533" s="4">
        <v>1467301334</v>
      </c>
      <c r="K3533" s="13">
        <f t="shared" si="276"/>
        <v>42551.487662037041</v>
      </c>
      <c r="L3533" s="4">
        <v>1464709334</v>
      </c>
      <c r="M3533" s="13">
        <f t="shared" si="277"/>
        <v>42521.487662037041</v>
      </c>
      <c r="N3533" s="4" t="b">
        <v>0</v>
      </c>
      <c r="O3533" s="4">
        <v>26</v>
      </c>
      <c r="P3533" s="4" t="b">
        <v>1</v>
      </c>
      <c r="Q3533" s="4" t="s">
        <v>8271</v>
      </c>
      <c r="R3533" s="17">
        <f>E3533/D3533*100</f>
        <v>128</v>
      </c>
      <c r="S3533">
        <f>AVERAGEIF(O:O,O3533,E:E)</f>
        <v>2505.9714285714285</v>
      </c>
      <c r="T3533" t="str">
        <f t="shared" si="278"/>
        <v>theater</v>
      </c>
      <c r="U3533" t="str">
        <f t="shared" si="279"/>
        <v>plays</v>
      </c>
    </row>
    <row r="3534" spans="1:21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tr">
        <f t="shared" si="275"/>
        <v>successful</v>
      </c>
      <c r="G3534" s="4" t="s">
        <v>8219</v>
      </c>
      <c r="H3534" s="4" t="s">
        <v>8224</v>
      </c>
      <c r="I3534" s="4" t="s">
        <v>8246</v>
      </c>
      <c r="J3534" s="4">
        <v>1411012740</v>
      </c>
      <c r="K3534" s="13">
        <f t="shared" si="276"/>
        <v>41899.999305555561</v>
      </c>
      <c r="L3534" s="4">
        <v>1409667827</v>
      </c>
      <c r="M3534" s="13">
        <f t="shared" si="277"/>
        <v>41884.433182870373</v>
      </c>
      <c r="N3534" s="4" t="b">
        <v>0</v>
      </c>
      <c r="O3534" s="4">
        <v>27</v>
      </c>
      <c r="P3534" s="4" t="b">
        <v>1</v>
      </c>
      <c r="Q3534" s="4" t="s">
        <v>8271</v>
      </c>
      <c r="R3534" s="17">
        <f>E3534/D3534*100</f>
        <v>118.95833333333334</v>
      </c>
      <c r="S3534">
        <f>AVERAGEIF(O:O,O3534,E:E)</f>
        <v>3204.2722222222224</v>
      </c>
      <c r="T3534" t="str">
        <f t="shared" si="278"/>
        <v>theater</v>
      </c>
      <c r="U3534" t="str">
        <f t="shared" si="279"/>
        <v>plays</v>
      </c>
    </row>
    <row r="3535" spans="1:21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tr">
        <f t="shared" si="275"/>
        <v>successful</v>
      </c>
      <c r="G3535" s="4" t="s">
        <v>8219</v>
      </c>
      <c r="H3535" s="4" t="s">
        <v>8224</v>
      </c>
      <c r="I3535" s="4" t="s">
        <v>8246</v>
      </c>
      <c r="J3535" s="4">
        <v>1447269367</v>
      </c>
      <c r="K3535" s="13">
        <f t="shared" si="276"/>
        <v>42319.636192129627</v>
      </c>
      <c r="L3535" s="4">
        <v>1444673767</v>
      </c>
      <c r="M3535" s="13">
        <f t="shared" si="277"/>
        <v>42289.59452546297</v>
      </c>
      <c r="N3535" s="4" t="b">
        <v>0</v>
      </c>
      <c r="O3535" s="4">
        <v>8</v>
      </c>
      <c r="P3535" s="4" t="b">
        <v>1</v>
      </c>
      <c r="Q3535" s="4" t="s">
        <v>8271</v>
      </c>
      <c r="R3535" s="17">
        <f>E3535/D3535*100</f>
        <v>126.2</v>
      </c>
      <c r="S3535">
        <f>AVERAGEIF(O:O,O3535,E:E)</f>
        <v>570.671875</v>
      </c>
      <c r="T3535" t="str">
        <f t="shared" si="278"/>
        <v>theater</v>
      </c>
      <c r="U3535" t="str">
        <f t="shared" si="279"/>
        <v>plays</v>
      </c>
    </row>
    <row r="3536" spans="1:21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tr">
        <f t="shared" si="275"/>
        <v>successful</v>
      </c>
      <c r="G3536" s="4" t="s">
        <v>8219</v>
      </c>
      <c r="H3536" s="4" t="s">
        <v>8224</v>
      </c>
      <c r="I3536" s="4" t="s">
        <v>8246</v>
      </c>
      <c r="J3536" s="4">
        <v>1443711623</v>
      </c>
      <c r="K3536" s="13">
        <f t="shared" si="276"/>
        <v>42278.458599537036</v>
      </c>
      <c r="L3536" s="4">
        <v>1440687623</v>
      </c>
      <c r="M3536" s="13">
        <f t="shared" si="277"/>
        <v>42243.458599537036</v>
      </c>
      <c r="N3536" s="4" t="b">
        <v>0</v>
      </c>
      <c r="O3536" s="4">
        <v>204</v>
      </c>
      <c r="P3536" s="4" t="b">
        <v>1</v>
      </c>
      <c r="Q3536" s="4" t="s">
        <v>8271</v>
      </c>
      <c r="R3536" s="17">
        <f>E3536/D3536*100</f>
        <v>156.20000000000002</v>
      </c>
      <c r="S3536">
        <f>AVERAGEIF(O:O,O3536,E:E)</f>
        <v>20725.5</v>
      </c>
      <c r="T3536" t="str">
        <f t="shared" si="278"/>
        <v>theater</v>
      </c>
      <c r="U3536" t="str">
        <f t="shared" si="279"/>
        <v>plays</v>
      </c>
    </row>
    <row r="3537" spans="1:21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tr">
        <f t="shared" si="275"/>
        <v>successful</v>
      </c>
      <c r="G3537" s="4" t="s">
        <v>8219</v>
      </c>
      <c r="H3537" s="4" t="s">
        <v>8225</v>
      </c>
      <c r="I3537" s="4" t="s">
        <v>8247</v>
      </c>
      <c r="J3537" s="4">
        <v>1443808800</v>
      </c>
      <c r="K3537" s="13">
        <f t="shared" si="276"/>
        <v>42279.583333333336</v>
      </c>
      <c r="L3537" s="4">
        <v>1441120910</v>
      </c>
      <c r="M3537" s="13">
        <f t="shared" si="277"/>
        <v>42248.473495370366</v>
      </c>
      <c r="N3537" s="4" t="b">
        <v>0</v>
      </c>
      <c r="O3537" s="4">
        <v>46</v>
      </c>
      <c r="P3537" s="4" t="b">
        <v>1</v>
      </c>
      <c r="Q3537" s="4" t="s">
        <v>8271</v>
      </c>
      <c r="R3537" s="17">
        <f>E3537/D3537*100</f>
        <v>103.15</v>
      </c>
      <c r="S3537">
        <f>AVERAGEIF(O:O,O3537,E:E)</f>
        <v>4256.6611999999996</v>
      </c>
      <c r="T3537" t="str">
        <f t="shared" si="278"/>
        <v>theater</v>
      </c>
      <c r="U3537" t="str">
        <f t="shared" si="279"/>
        <v>plays</v>
      </c>
    </row>
    <row r="3538" spans="1:21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tr">
        <f t="shared" si="275"/>
        <v>successful</v>
      </c>
      <c r="G3538" s="4" t="s">
        <v>8219</v>
      </c>
      <c r="H3538" s="4" t="s">
        <v>8225</v>
      </c>
      <c r="I3538" s="4" t="s">
        <v>8247</v>
      </c>
      <c r="J3538" s="4">
        <v>1450612740</v>
      </c>
      <c r="K3538" s="13">
        <f t="shared" si="276"/>
        <v>42358.332638888889</v>
      </c>
      <c r="L3538" s="4">
        <v>1448040425</v>
      </c>
      <c r="M3538" s="13">
        <f t="shared" si="277"/>
        <v>42328.560474537044</v>
      </c>
      <c r="N3538" s="4" t="b">
        <v>0</v>
      </c>
      <c r="O3538" s="4">
        <v>17</v>
      </c>
      <c r="P3538" s="4" t="b">
        <v>1</v>
      </c>
      <c r="Q3538" s="4" t="s">
        <v>8271</v>
      </c>
      <c r="R3538" s="17">
        <f>E3538/D3538*100</f>
        <v>153.33333333333334</v>
      </c>
      <c r="S3538">
        <f>AVERAGEIF(O:O,O3538,E:E)</f>
        <v>1808.7556603773585</v>
      </c>
      <c r="T3538" t="str">
        <f t="shared" si="278"/>
        <v>theater</v>
      </c>
      <c r="U3538" t="str">
        <f t="shared" si="279"/>
        <v>plays</v>
      </c>
    </row>
    <row r="3539" spans="1:21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tr">
        <f t="shared" si="275"/>
        <v>successful</v>
      </c>
      <c r="G3539" s="4" t="s">
        <v>8219</v>
      </c>
      <c r="H3539" s="4" t="s">
        <v>8229</v>
      </c>
      <c r="I3539" s="4" t="s">
        <v>8251</v>
      </c>
      <c r="J3539" s="4">
        <v>1416211140</v>
      </c>
      <c r="K3539" s="13">
        <f t="shared" si="276"/>
        <v>41960.165972222225</v>
      </c>
      <c r="L3539" s="4">
        <v>1413016216</v>
      </c>
      <c r="M3539" s="13">
        <f t="shared" si="277"/>
        <v>41923.187685185185</v>
      </c>
      <c r="N3539" s="4" t="b">
        <v>0</v>
      </c>
      <c r="O3539" s="4">
        <v>28</v>
      </c>
      <c r="P3539" s="4" t="b">
        <v>1</v>
      </c>
      <c r="Q3539" s="4" t="s">
        <v>8271</v>
      </c>
      <c r="R3539" s="17">
        <f>E3539/D3539*100</f>
        <v>180.44444444444446</v>
      </c>
      <c r="S3539">
        <f>AVERAGEIF(O:O,O3539,E:E)</f>
        <v>3472.1178947368426</v>
      </c>
      <c r="T3539" t="str">
        <f t="shared" si="278"/>
        <v>theater</v>
      </c>
      <c r="U3539" t="str">
        <f t="shared" si="279"/>
        <v>plays</v>
      </c>
    </row>
    <row r="3540" spans="1:21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tr">
        <f t="shared" si="275"/>
        <v>successful</v>
      </c>
      <c r="G3540" s="4" t="s">
        <v>8219</v>
      </c>
      <c r="H3540" s="4" t="s">
        <v>8225</v>
      </c>
      <c r="I3540" s="4" t="s">
        <v>8247</v>
      </c>
      <c r="J3540" s="4">
        <v>1471428340</v>
      </c>
      <c r="K3540" s="13">
        <f t="shared" si="276"/>
        <v>42599.253935185188</v>
      </c>
      <c r="L3540" s="4">
        <v>1469009140</v>
      </c>
      <c r="M3540" s="13">
        <f t="shared" si="277"/>
        <v>42571.253935185188</v>
      </c>
      <c r="N3540" s="4" t="b">
        <v>0</v>
      </c>
      <c r="O3540" s="4">
        <v>83</v>
      </c>
      <c r="P3540" s="4" t="b">
        <v>1</v>
      </c>
      <c r="Q3540" s="4" t="s">
        <v>8271</v>
      </c>
      <c r="R3540" s="17">
        <f>E3540/D3540*100</f>
        <v>128.44999999999999</v>
      </c>
      <c r="S3540">
        <f>AVERAGEIF(O:O,O3540,E:E)</f>
        <v>4174.1111111111113</v>
      </c>
      <c r="T3540" t="str">
        <f t="shared" si="278"/>
        <v>theater</v>
      </c>
      <c r="U3540" t="str">
        <f t="shared" si="279"/>
        <v>plays</v>
      </c>
    </row>
    <row r="3541" spans="1:21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tr">
        <f t="shared" si="275"/>
        <v>successful</v>
      </c>
      <c r="G3541" s="4" t="s">
        <v>8219</v>
      </c>
      <c r="H3541" s="4" t="s">
        <v>8224</v>
      </c>
      <c r="I3541" s="4" t="s">
        <v>8246</v>
      </c>
      <c r="J3541" s="4">
        <v>1473358122</v>
      </c>
      <c r="K3541" s="13">
        <f t="shared" si="276"/>
        <v>42621.589375000003</v>
      </c>
      <c r="L3541" s="4">
        <v>1471543722</v>
      </c>
      <c r="M3541" s="13">
        <f t="shared" si="277"/>
        <v>42600.589375000003</v>
      </c>
      <c r="N3541" s="4" t="b">
        <v>0</v>
      </c>
      <c r="O3541" s="4">
        <v>13</v>
      </c>
      <c r="P3541" s="4" t="b">
        <v>1</v>
      </c>
      <c r="Q3541" s="4" t="s">
        <v>8271</v>
      </c>
      <c r="R3541" s="17">
        <f>E3541/D3541*100</f>
        <v>119.66666666666667</v>
      </c>
      <c r="S3541">
        <f>AVERAGEIF(O:O,O3541,E:E)</f>
        <v>969.35458333333338</v>
      </c>
      <c r="T3541" t="str">
        <f t="shared" si="278"/>
        <v>theater</v>
      </c>
      <c r="U3541" t="str">
        <f t="shared" si="279"/>
        <v>plays</v>
      </c>
    </row>
    <row r="3542" spans="1:21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tr">
        <f t="shared" si="275"/>
        <v>successful</v>
      </c>
      <c r="G3542" s="4" t="s">
        <v>8219</v>
      </c>
      <c r="H3542" s="4" t="s">
        <v>8225</v>
      </c>
      <c r="I3542" s="4" t="s">
        <v>8247</v>
      </c>
      <c r="J3542" s="4">
        <v>1466899491</v>
      </c>
      <c r="K3542" s="13">
        <f t="shared" si="276"/>
        <v>42546.836701388893</v>
      </c>
      <c r="L3542" s="4">
        <v>1464307491</v>
      </c>
      <c r="M3542" s="13">
        <f t="shared" si="277"/>
        <v>42516.836701388893</v>
      </c>
      <c r="N3542" s="4" t="b">
        <v>0</v>
      </c>
      <c r="O3542" s="4">
        <v>8</v>
      </c>
      <c r="P3542" s="4" t="b">
        <v>1</v>
      </c>
      <c r="Q3542" s="4" t="s">
        <v>8271</v>
      </c>
      <c r="R3542" s="17">
        <f>E3542/D3542*100</f>
        <v>123</v>
      </c>
      <c r="S3542">
        <f>AVERAGEIF(O:O,O3542,E:E)</f>
        <v>570.671875</v>
      </c>
      <c r="T3542" t="str">
        <f t="shared" si="278"/>
        <v>theater</v>
      </c>
      <c r="U3542" t="str">
        <f t="shared" si="279"/>
        <v>plays</v>
      </c>
    </row>
    <row r="3543" spans="1:21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tr">
        <f t="shared" si="275"/>
        <v>successful</v>
      </c>
      <c r="G3543" s="4" t="s">
        <v>8219</v>
      </c>
      <c r="H3543" s="4" t="s">
        <v>8225</v>
      </c>
      <c r="I3543" s="4" t="s">
        <v>8247</v>
      </c>
      <c r="J3543" s="4">
        <v>1441042275</v>
      </c>
      <c r="K3543" s="13">
        <f t="shared" si="276"/>
        <v>42247.563368055555</v>
      </c>
      <c r="L3543" s="4">
        <v>1438882275</v>
      </c>
      <c r="M3543" s="13">
        <f t="shared" si="277"/>
        <v>42222.563368055555</v>
      </c>
      <c r="N3543" s="4" t="b">
        <v>0</v>
      </c>
      <c r="O3543" s="4">
        <v>32</v>
      </c>
      <c r="P3543" s="4" t="b">
        <v>1</v>
      </c>
      <c r="Q3543" s="4" t="s">
        <v>8271</v>
      </c>
      <c r="R3543" s="17">
        <f>E3543/D3543*100</f>
        <v>105</v>
      </c>
      <c r="S3543">
        <f>AVERAGEIF(O:O,O3543,E:E)</f>
        <v>2546.9</v>
      </c>
      <c r="T3543" t="str">
        <f t="shared" si="278"/>
        <v>theater</v>
      </c>
      <c r="U3543" t="str">
        <f t="shared" si="279"/>
        <v>plays</v>
      </c>
    </row>
    <row r="3544" spans="1:21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tr">
        <f t="shared" si="275"/>
        <v>successful</v>
      </c>
      <c r="G3544" s="4" t="s">
        <v>8219</v>
      </c>
      <c r="H3544" s="4" t="s">
        <v>8224</v>
      </c>
      <c r="I3544" s="4" t="s">
        <v>8246</v>
      </c>
      <c r="J3544" s="4">
        <v>1410099822</v>
      </c>
      <c r="K3544" s="13">
        <f t="shared" si="276"/>
        <v>41889.433125000003</v>
      </c>
      <c r="L3544" s="4">
        <v>1404915822</v>
      </c>
      <c r="M3544" s="13">
        <f t="shared" si="277"/>
        <v>41829.433125000003</v>
      </c>
      <c r="N3544" s="4" t="b">
        <v>0</v>
      </c>
      <c r="O3544" s="4">
        <v>85</v>
      </c>
      <c r="P3544" s="4" t="b">
        <v>1</v>
      </c>
      <c r="Q3544" s="4" t="s">
        <v>8271</v>
      </c>
      <c r="R3544" s="17">
        <f>E3544/D3544*100</f>
        <v>102.23636363636363</v>
      </c>
      <c r="S3544">
        <f>AVERAGEIF(O:O,O3544,E:E)</f>
        <v>5735</v>
      </c>
      <c r="T3544" t="str">
        <f t="shared" si="278"/>
        <v>theater</v>
      </c>
      <c r="U3544" t="str">
        <f t="shared" si="279"/>
        <v>plays</v>
      </c>
    </row>
    <row r="3545" spans="1:21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tr">
        <f t="shared" si="275"/>
        <v>successful</v>
      </c>
      <c r="G3545" s="4" t="s">
        <v>8219</v>
      </c>
      <c r="H3545" s="4" t="s">
        <v>8236</v>
      </c>
      <c r="I3545" s="4" t="s">
        <v>8249</v>
      </c>
      <c r="J3545" s="4">
        <v>1435255659</v>
      </c>
      <c r="K3545" s="13">
        <f t="shared" si="276"/>
        <v>42180.588645833333</v>
      </c>
      <c r="L3545" s="4">
        <v>1432663659</v>
      </c>
      <c r="M3545" s="13">
        <f t="shared" si="277"/>
        <v>42150.588645833333</v>
      </c>
      <c r="N3545" s="4" t="b">
        <v>0</v>
      </c>
      <c r="O3545" s="4">
        <v>29</v>
      </c>
      <c r="P3545" s="4" t="b">
        <v>1</v>
      </c>
      <c r="Q3545" s="4" t="s">
        <v>8271</v>
      </c>
      <c r="R3545" s="17">
        <f>E3545/D3545*100</f>
        <v>104.66666666666666</v>
      </c>
      <c r="S3545">
        <f>AVERAGEIF(O:O,O3545,E:E)</f>
        <v>2554.6396296296298</v>
      </c>
      <c r="T3545" t="str">
        <f t="shared" si="278"/>
        <v>theater</v>
      </c>
      <c r="U3545" t="str">
        <f t="shared" si="279"/>
        <v>plays</v>
      </c>
    </row>
    <row r="3546" spans="1:21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tr">
        <f t="shared" si="275"/>
        <v>successful</v>
      </c>
      <c r="G3546" s="4" t="s">
        <v>8219</v>
      </c>
      <c r="H3546" s="4" t="s">
        <v>8224</v>
      </c>
      <c r="I3546" s="4" t="s">
        <v>8246</v>
      </c>
      <c r="J3546" s="4">
        <v>1425758257</v>
      </c>
      <c r="K3546" s="13">
        <f t="shared" si="276"/>
        <v>42070.665011574078</v>
      </c>
      <c r="L3546" s="4">
        <v>1423166257</v>
      </c>
      <c r="M3546" s="13">
        <f t="shared" si="277"/>
        <v>42040.665011574078</v>
      </c>
      <c r="N3546" s="4" t="b">
        <v>0</v>
      </c>
      <c r="O3546" s="4">
        <v>24</v>
      </c>
      <c r="P3546" s="4" t="b">
        <v>1</v>
      </c>
      <c r="Q3546" s="4" t="s">
        <v>8271</v>
      </c>
      <c r="R3546" s="17">
        <f>E3546/D3546*100</f>
        <v>100</v>
      </c>
      <c r="S3546">
        <f>AVERAGEIF(O:O,O3546,E:E)</f>
        <v>1764.2944117647057</v>
      </c>
      <c r="T3546" t="str">
        <f t="shared" si="278"/>
        <v>theater</v>
      </c>
      <c r="U3546" t="str">
        <f t="shared" si="279"/>
        <v>plays</v>
      </c>
    </row>
    <row r="3547" spans="1:21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tr">
        <f t="shared" si="275"/>
        <v>successful</v>
      </c>
      <c r="G3547" s="4" t="s">
        <v>8219</v>
      </c>
      <c r="H3547" s="4" t="s">
        <v>8224</v>
      </c>
      <c r="I3547" s="4" t="s">
        <v>8246</v>
      </c>
      <c r="J3547" s="4">
        <v>1428780159</v>
      </c>
      <c r="K3547" s="13">
        <f t="shared" si="276"/>
        <v>42105.640729166669</v>
      </c>
      <c r="L3547" s="4">
        <v>1426188159</v>
      </c>
      <c r="M3547" s="13">
        <f t="shared" si="277"/>
        <v>42075.640729166669</v>
      </c>
      <c r="N3547" s="4" t="b">
        <v>0</v>
      </c>
      <c r="O3547" s="4">
        <v>8</v>
      </c>
      <c r="P3547" s="4" t="b">
        <v>1</v>
      </c>
      <c r="Q3547" s="4" t="s">
        <v>8271</v>
      </c>
      <c r="R3547" s="17">
        <f>E3547/D3547*100</f>
        <v>100.4</v>
      </c>
      <c r="S3547">
        <f>AVERAGEIF(O:O,O3547,E:E)</f>
        <v>570.671875</v>
      </c>
      <c r="T3547" t="str">
        <f t="shared" si="278"/>
        <v>theater</v>
      </c>
      <c r="U3547" t="str">
        <f t="shared" si="279"/>
        <v>plays</v>
      </c>
    </row>
    <row r="3548" spans="1:21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tr">
        <f t="shared" si="275"/>
        <v>successful</v>
      </c>
      <c r="G3548" s="4" t="s">
        <v>8219</v>
      </c>
      <c r="H3548" s="4" t="s">
        <v>8224</v>
      </c>
      <c r="I3548" s="4" t="s">
        <v>8246</v>
      </c>
      <c r="J3548" s="4">
        <v>1427860740</v>
      </c>
      <c r="K3548" s="13">
        <f t="shared" si="276"/>
        <v>42094.999305555561</v>
      </c>
      <c r="L3548" s="4">
        <v>1426002684</v>
      </c>
      <c r="M3548" s="13">
        <f t="shared" si="277"/>
        <v>42073.494027777779</v>
      </c>
      <c r="N3548" s="4" t="b">
        <v>0</v>
      </c>
      <c r="O3548" s="4">
        <v>19</v>
      </c>
      <c r="P3548" s="4" t="b">
        <v>1</v>
      </c>
      <c r="Q3548" s="4" t="s">
        <v>8271</v>
      </c>
      <c r="R3548" s="17">
        <f>E3548/D3548*100</f>
        <v>102.27272727272727</v>
      </c>
      <c r="S3548">
        <f>AVERAGEIF(O:O,O3548,E:E)</f>
        <v>2005.9729729729729</v>
      </c>
      <c r="T3548" t="str">
        <f t="shared" si="278"/>
        <v>theater</v>
      </c>
      <c r="U3548" t="str">
        <f t="shared" si="279"/>
        <v>plays</v>
      </c>
    </row>
    <row r="3549" spans="1:21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tr">
        <f t="shared" si="275"/>
        <v>successful</v>
      </c>
      <c r="G3549" s="4" t="s">
        <v>8219</v>
      </c>
      <c r="H3549" s="4" t="s">
        <v>8224</v>
      </c>
      <c r="I3549" s="4" t="s">
        <v>8246</v>
      </c>
      <c r="J3549" s="4">
        <v>1463198340</v>
      </c>
      <c r="K3549" s="13">
        <f t="shared" si="276"/>
        <v>42503.999305555561</v>
      </c>
      <c r="L3549" s="4">
        <v>1461117201</v>
      </c>
      <c r="M3549" s="13">
        <f t="shared" si="277"/>
        <v>42479.912048611113</v>
      </c>
      <c r="N3549" s="4" t="b">
        <v>0</v>
      </c>
      <c r="O3549" s="4">
        <v>336</v>
      </c>
      <c r="P3549" s="4" t="b">
        <v>1</v>
      </c>
      <c r="Q3549" s="4" t="s">
        <v>8271</v>
      </c>
      <c r="R3549" s="17">
        <f>E3549/D3549*100</f>
        <v>114.40928571428573</v>
      </c>
      <c r="S3549">
        <f>AVERAGEIF(O:O,O3549,E:E)</f>
        <v>63338.916666666664</v>
      </c>
      <c r="T3549" t="str">
        <f t="shared" si="278"/>
        <v>theater</v>
      </c>
      <c r="U3549" t="str">
        <f t="shared" si="279"/>
        <v>plays</v>
      </c>
    </row>
    <row r="3550" spans="1:21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tr">
        <f t="shared" si="275"/>
        <v>successful</v>
      </c>
      <c r="G3550" s="4" t="s">
        <v>8219</v>
      </c>
      <c r="H3550" s="4" t="s">
        <v>8224</v>
      </c>
      <c r="I3550" s="4" t="s">
        <v>8246</v>
      </c>
      <c r="J3550" s="4">
        <v>1457139600</v>
      </c>
      <c r="K3550" s="13">
        <f t="shared" si="276"/>
        <v>42433.875000000007</v>
      </c>
      <c r="L3550" s="4">
        <v>1455230214</v>
      </c>
      <c r="M3550" s="13">
        <f t="shared" si="277"/>
        <v>42411.775625000002</v>
      </c>
      <c r="N3550" s="4" t="b">
        <v>0</v>
      </c>
      <c r="O3550" s="4">
        <v>13</v>
      </c>
      <c r="P3550" s="4" t="b">
        <v>1</v>
      </c>
      <c r="Q3550" s="4" t="s">
        <v>8271</v>
      </c>
      <c r="R3550" s="17">
        <f>E3550/D3550*100</f>
        <v>101.9047619047619</v>
      </c>
      <c r="S3550">
        <f>AVERAGEIF(O:O,O3550,E:E)</f>
        <v>969.35458333333338</v>
      </c>
      <c r="T3550" t="str">
        <f t="shared" si="278"/>
        <v>theater</v>
      </c>
      <c r="U3550" t="str">
        <f t="shared" si="279"/>
        <v>plays</v>
      </c>
    </row>
    <row r="3551" spans="1:21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tr">
        <f t="shared" si="275"/>
        <v>successful</v>
      </c>
      <c r="G3551" s="4" t="s">
        <v>8219</v>
      </c>
      <c r="H3551" s="4" t="s">
        <v>8225</v>
      </c>
      <c r="I3551" s="4" t="s">
        <v>8247</v>
      </c>
      <c r="J3551" s="4">
        <v>1441358873</v>
      </c>
      <c r="K3551" s="13">
        <f t="shared" si="276"/>
        <v>42251.227696759262</v>
      </c>
      <c r="L3551" s="4">
        <v>1438939673</v>
      </c>
      <c r="M3551" s="13">
        <f t="shared" si="277"/>
        <v>42223.227696759262</v>
      </c>
      <c r="N3551" s="4" t="b">
        <v>0</v>
      </c>
      <c r="O3551" s="4">
        <v>42</v>
      </c>
      <c r="P3551" s="4" t="b">
        <v>1</v>
      </c>
      <c r="Q3551" s="4" t="s">
        <v>8271</v>
      </c>
      <c r="R3551" s="17">
        <f>E3551/D3551*100</f>
        <v>102</v>
      </c>
      <c r="S3551">
        <f>AVERAGEIF(O:O,O3551,E:E)</f>
        <v>2399.1906250000002</v>
      </c>
      <c r="T3551" t="str">
        <f t="shared" si="278"/>
        <v>theater</v>
      </c>
      <c r="U3551" t="str">
        <f t="shared" si="279"/>
        <v>plays</v>
      </c>
    </row>
    <row r="3552" spans="1:21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tr">
        <f t="shared" si="275"/>
        <v>successful</v>
      </c>
      <c r="G3552" s="4" t="s">
        <v>8219</v>
      </c>
      <c r="H3552" s="4" t="s">
        <v>8225</v>
      </c>
      <c r="I3552" s="4" t="s">
        <v>8247</v>
      </c>
      <c r="J3552" s="4">
        <v>1462224398</v>
      </c>
      <c r="K3552" s="13">
        <f t="shared" si="276"/>
        <v>42492.726828703708</v>
      </c>
      <c r="L3552" s="4">
        <v>1459632398</v>
      </c>
      <c r="M3552" s="13">
        <f t="shared" si="277"/>
        <v>42462.726828703708</v>
      </c>
      <c r="N3552" s="4" t="b">
        <v>0</v>
      </c>
      <c r="O3552" s="4">
        <v>64</v>
      </c>
      <c r="P3552" s="4" t="b">
        <v>1</v>
      </c>
      <c r="Q3552" s="4" t="s">
        <v>8271</v>
      </c>
      <c r="R3552" s="17">
        <f>E3552/D3552*100</f>
        <v>104.80000000000001</v>
      </c>
      <c r="S3552">
        <f>AVERAGEIF(O:O,O3552,E:E)</f>
        <v>3333.5607692307685</v>
      </c>
      <c r="T3552" t="str">
        <f t="shared" si="278"/>
        <v>theater</v>
      </c>
      <c r="U3552" t="str">
        <f t="shared" si="279"/>
        <v>plays</v>
      </c>
    </row>
    <row r="3553" spans="1:21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tr">
        <f t="shared" si="275"/>
        <v>successful</v>
      </c>
      <c r="G3553" s="4" t="s">
        <v>8219</v>
      </c>
      <c r="H3553" s="4" t="s">
        <v>8224</v>
      </c>
      <c r="I3553" s="4" t="s">
        <v>8246</v>
      </c>
      <c r="J3553" s="4">
        <v>1400796420</v>
      </c>
      <c r="K3553" s="13">
        <f t="shared" si="276"/>
        <v>41781.754861111112</v>
      </c>
      <c r="L3553" s="4">
        <v>1398342170</v>
      </c>
      <c r="M3553" s="13">
        <f t="shared" si="277"/>
        <v>41753.349189814813</v>
      </c>
      <c r="N3553" s="4" t="b">
        <v>0</v>
      </c>
      <c r="O3553" s="4">
        <v>25</v>
      </c>
      <c r="P3553" s="4" t="b">
        <v>1</v>
      </c>
      <c r="Q3553" s="4" t="s">
        <v>8271</v>
      </c>
      <c r="R3553" s="17">
        <f>E3553/D3553*100</f>
        <v>101.83333333333333</v>
      </c>
      <c r="S3553">
        <f>AVERAGEIF(O:O,O3553,E:E)</f>
        <v>1634.83275</v>
      </c>
      <c r="T3553" t="str">
        <f t="shared" si="278"/>
        <v>theater</v>
      </c>
      <c r="U3553" t="str">
        <f t="shared" si="279"/>
        <v>plays</v>
      </c>
    </row>
    <row r="3554" spans="1:21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tr">
        <f t="shared" si="275"/>
        <v>successful</v>
      </c>
      <c r="G3554" s="4" t="s">
        <v>8219</v>
      </c>
      <c r="H3554" s="4" t="s">
        <v>8225</v>
      </c>
      <c r="I3554" s="4" t="s">
        <v>8247</v>
      </c>
      <c r="J3554" s="4">
        <v>1403964324</v>
      </c>
      <c r="K3554" s="13">
        <f t="shared" si="276"/>
        <v>41818.420416666668</v>
      </c>
      <c r="L3554" s="4">
        <v>1401372324</v>
      </c>
      <c r="M3554" s="13">
        <f t="shared" si="277"/>
        <v>41788.420416666668</v>
      </c>
      <c r="N3554" s="4" t="b">
        <v>0</v>
      </c>
      <c r="O3554" s="4">
        <v>20</v>
      </c>
      <c r="P3554" s="4" t="b">
        <v>1</v>
      </c>
      <c r="Q3554" s="4" t="s">
        <v>8271</v>
      </c>
      <c r="R3554" s="17">
        <f>E3554/D3554*100</f>
        <v>100</v>
      </c>
      <c r="S3554">
        <f>AVERAGEIF(O:O,O3554,E:E)</f>
        <v>1494.1595454545457</v>
      </c>
      <c r="T3554" t="str">
        <f t="shared" si="278"/>
        <v>theater</v>
      </c>
      <c r="U3554" t="str">
        <f t="shared" si="279"/>
        <v>plays</v>
      </c>
    </row>
    <row r="3555" spans="1:21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tr">
        <f t="shared" si="275"/>
        <v>successful</v>
      </c>
      <c r="G3555" s="4" t="s">
        <v>8219</v>
      </c>
      <c r="H3555" s="4" t="s">
        <v>8224</v>
      </c>
      <c r="I3555" s="4" t="s">
        <v>8246</v>
      </c>
      <c r="J3555" s="4">
        <v>1439337600</v>
      </c>
      <c r="K3555" s="13">
        <f t="shared" si="276"/>
        <v>42227.833333333336</v>
      </c>
      <c r="L3555" s="4">
        <v>1436575280</v>
      </c>
      <c r="M3555" s="13">
        <f t="shared" si="277"/>
        <v>42195.862037037041</v>
      </c>
      <c r="N3555" s="4" t="b">
        <v>0</v>
      </c>
      <c r="O3555" s="4">
        <v>104</v>
      </c>
      <c r="P3555" s="4" t="b">
        <v>1</v>
      </c>
      <c r="Q3555" s="4" t="s">
        <v>8271</v>
      </c>
      <c r="R3555" s="17">
        <f>E3555/D3555*100</f>
        <v>106.27272727272728</v>
      </c>
      <c r="S3555">
        <f>AVERAGEIF(O:O,O3555,E:E)</f>
        <v>11106.835333333333</v>
      </c>
      <c r="T3555" t="str">
        <f t="shared" si="278"/>
        <v>theater</v>
      </c>
      <c r="U3555" t="str">
        <f t="shared" si="279"/>
        <v>plays</v>
      </c>
    </row>
    <row r="3556" spans="1:21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tr">
        <f t="shared" si="275"/>
        <v>successful</v>
      </c>
      <c r="G3556" s="4" t="s">
        <v>8219</v>
      </c>
      <c r="H3556" s="4" t="s">
        <v>8224</v>
      </c>
      <c r="I3556" s="4" t="s">
        <v>8246</v>
      </c>
      <c r="J3556" s="4">
        <v>1423674000</v>
      </c>
      <c r="K3556" s="13">
        <f t="shared" si="276"/>
        <v>42046.541666666664</v>
      </c>
      <c r="L3556" s="4">
        <v>1421025159</v>
      </c>
      <c r="M3556" s="13">
        <f t="shared" si="277"/>
        <v>42015.883784722224</v>
      </c>
      <c r="N3556" s="4" t="b">
        <v>0</v>
      </c>
      <c r="O3556" s="4">
        <v>53</v>
      </c>
      <c r="P3556" s="4" t="b">
        <v>1</v>
      </c>
      <c r="Q3556" s="4" t="s">
        <v>8271</v>
      </c>
      <c r="R3556" s="17">
        <f>E3556/D3556*100</f>
        <v>113.42219999999999</v>
      </c>
      <c r="S3556">
        <f>AVERAGEIF(O:O,O3556,E:E)</f>
        <v>4559.2333333333336</v>
      </c>
      <c r="T3556" t="str">
        <f t="shared" si="278"/>
        <v>theater</v>
      </c>
      <c r="U3556" t="str">
        <f t="shared" si="279"/>
        <v>plays</v>
      </c>
    </row>
    <row r="3557" spans="1:21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tr">
        <f t="shared" si="275"/>
        <v>successful</v>
      </c>
      <c r="G3557" s="4" t="s">
        <v>8219</v>
      </c>
      <c r="H3557" s="4" t="s">
        <v>8237</v>
      </c>
      <c r="I3557" s="4" t="s">
        <v>8249</v>
      </c>
      <c r="J3557" s="4">
        <v>1479382594</v>
      </c>
      <c r="K3557" s="13">
        <f t="shared" si="276"/>
        <v>42691.317060185182</v>
      </c>
      <c r="L3557" s="4">
        <v>1476786994</v>
      </c>
      <c r="M3557" s="13">
        <f t="shared" si="277"/>
        <v>42661.275393518525</v>
      </c>
      <c r="N3557" s="4" t="b">
        <v>0</v>
      </c>
      <c r="O3557" s="4">
        <v>14</v>
      </c>
      <c r="P3557" s="4" t="b">
        <v>1</v>
      </c>
      <c r="Q3557" s="4" t="s">
        <v>8271</v>
      </c>
      <c r="R3557" s="17">
        <f>E3557/D3557*100</f>
        <v>100</v>
      </c>
      <c r="S3557">
        <f>AVERAGEIF(O:O,O3557,E:E)</f>
        <v>1006.2454545454545</v>
      </c>
      <c r="T3557" t="str">
        <f t="shared" si="278"/>
        <v>theater</v>
      </c>
      <c r="U3557" t="str">
        <f t="shared" si="279"/>
        <v>plays</v>
      </c>
    </row>
    <row r="3558" spans="1:21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tr">
        <f t="shared" si="275"/>
        <v>successful</v>
      </c>
      <c r="G3558" s="4" t="s">
        <v>8219</v>
      </c>
      <c r="H3558" s="4" t="s">
        <v>8225</v>
      </c>
      <c r="I3558" s="4" t="s">
        <v>8247</v>
      </c>
      <c r="J3558" s="4">
        <v>1408289724</v>
      </c>
      <c r="K3558" s="13">
        <f t="shared" si="276"/>
        <v>41868.482916666668</v>
      </c>
      <c r="L3558" s="4">
        <v>1403105724</v>
      </c>
      <c r="M3558" s="13">
        <f t="shared" si="277"/>
        <v>41808.482916666668</v>
      </c>
      <c r="N3558" s="4" t="b">
        <v>0</v>
      </c>
      <c r="O3558" s="4">
        <v>20</v>
      </c>
      <c r="P3558" s="4" t="b">
        <v>1</v>
      </c>
      <c r="Q3558" s="4" t="s">
        <v>8271</v>
      </c>
      <c r="R3558" s="17">
        <f>E3558/D3558*100</f>
        <v>100.45454545454547</v>
      </c>
      <c r="S3558">
        <f>AVERAGEIF(O:O,O3558,E:E)</f>
        <v>1494.1595454545457</v>
      </c>
      <c r="T3558" t="str">
        <f t="shared" si="278"/>
        <v>theater</v>
      </c>
      <c r="U3558" t="str">
        <f t="shared" si="279"/>
        <v>plays</v>
      </c>
    </row>
    <row r="3559" spans="1:21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tr">
        <f t="shared" si="275"/>
        <v>successful</v>
      </c>
      <c r="G3559" s="4" t="s">
        <v>8219</v>
      </c>
      <c r="H3559" s="4" t="s">
        <v>8224</v>
      </c>
      <c r="I3559" s="4" t="s">
        <v>8246</v>
      </c>
      <c r="J3559" s="4">
        <v>1399271911</v>
      </c>
      <c r="K3559" s="13">
        <f t="shared" si="276"/>
        <v>41764.110081018523</v>
      </c>
      <c r="L3559" s="4">
        <v>1396334311</v>
      </c>
      <c r="M3559" s="13">
        <f t="shared" si="277"/>
        <v>41730.110081018523</v>
      </c>
      <c r="N3559" s="4" t="b">
        <v>0</v>
      </c>
      <c r="O3559" s="4">
        <v>558</v>
      </c>
      <c r="P3559" s="4" t="b">
        <v>1</v>
      </c>
      <c r="Q3559" s="4" t="s">
        <v>8271</v>
      </c>
      <c r="R3559" s="17">
        <f>E3559/D3559*100</f>
        <v>100.03599999999999</v>
      </c>
      <c r="S3559">
        <f>AVERAGEIF(O:O,O3559,E:E)</f>
        <v>100036</v>
      </c>
      <c r="T3559" t="str">
        <f t="shared" si="278"/>
        <v>theater</v>
      </c>
      <c r="U3559" t="str">
        <f t="shared" si="279"/>
        <v>plays</v>
      </c>
    </row>
    <row r="3560" spans="1:21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tr">
        <f t="shared" si="275"/>
        <v>successful</v>
      </c>
      <c r="G3560" s="4" t="s">
        <v>8219</v>
      </c>
      <c r="H3560" s="4" t="s">
        <v>8225</v>
      </c>
      <c r="I3560" s="4" t="s">
        <v>8247</v>
      </c>
      <c r="J3560" s="4">
        <v>1435352400</v>
      </c>
      <c r="K3560" s="13">
        <f t="shared" si="276"/>
        <v>42181.708333333336</v>
      </c>
      <c r="L3560" s="4">
        <v>1431718575</v>
      </c>
      <c r="M3560" s="13">
        <f t="shared" si="277"/>
        <v>42139.650173611117</v>
      </c>
      <c r="N3560" s="4" t="b">
        <v>0</v>
      </c>
      <c r="O3560" s="4">
        <v>22</v>
      </c>
      <c r="P3560" s="4" t="b">
        <v>1</v>
      </c>
      <c r="Q3560" s="4" t="s">
        <v>8271</v>
      </c>
      <c r="R3560" s="17">
        <f>E3560/D3560*100</f>
        <v>144</v>
      </c>
      <c r="S3560">
        <f>AVERAGEIF(O:O,O3560,E:E)</f>
        <v>1547.9137931034484</v>
      </c>
      <c r="T3560" t="str">
        <f t="shared" si="278"/>
        <v>theater</v>
      </c>
      <c r="U3560" t="str">
        <f t="shared" si="279"/>
        <v>plays</v>
      </c>
    </row>
    <row r="3561" spans="1:21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tr">
        <f t="shared" si="275"/>
        <v>successful</v>
      </c>
      <c r="G3561" s="4" t="s">
        <v>8219</v>
      </c>
      <c r="H3561" s="4" t="s">
        <v>8226</v>
      </c>
      <c r="I3561" s="4" t="s">
        <v>8248</v>
      </c>
      <c r="J3561" s="4">
        <v>1438333080</v>
      </c>
      <c r="K3561" s="13">
        <f t="shared" si="276"/>
        <v>42216.206944444442</v>
      </c>
      <c r="L3561" s="4">
        <v>1436408308</v>
      </c>
      <c r="M3561" s="13">
        <f t="shared" si="277"/>
        <v>42193.929490740738</v>
      </c>
      <c r="N3561" s="4" t="b">
        <v>0</v>
      </c>
      <c r="O3561" s="4">
        <v>24</v>
      </c>
      <c r="P3561" s="4" t="b">
        <v>1</v>
      </c>
      <c r="Q3561" s="4" t="s">
        <v>8271</v>
      </c>
      <c r="R3561" s="17">
        <f>E3561/D3561*100</f>
        <v>103.49999999999999</v>
      </c>
      <c r="S3561">
        <f>AVERAGEIF(O:O,O3561,E:E)</f>
        <v>1764.2944117647057</v>
      </c>
      <c r="T3561" t="str">
        <f t="shared" si="278"/>
        <v>theater</v>
      </c>
      <c r="U3561" t="str">
        <f t="shared" si="279"/>
        <v>plays</v>
      </c>
    </row>
    <row r="3562" spans="1:21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tr">
        <f t="shared" si="275"/>
        <v>successful</v>
      </c>
      <c r="G3562" s="4" t="s">
        <v>8219</v>
      </c>
      <c r="H3562" s="4" t="s">
        <v>8229</v>
      </c>
      <c r="I3562" s="4" t="s">
        <v>8251</v>
      </c>
      <c r="J3562" s="4">
        <v>1432694700</v>
      </c>
      <c r="K3562" s="13">
        <f t="shared" si="276"/>
        <v>42150.947916666664</v>
      </c>
      <c r="L3562" s="4">
        <v>1429651266</v>
      </c>
      <c r="M3562" s="13">
        <f t="shared" si="277"/>
        <v>42115.722986111119</v>
      </c>
      <c r="N3562" s="4" t="b">
        <v>0</v>
      </c>
      <c r="O3562" s="4">
        <v>74</v>
      </c>
      <c r="P3562" s="4" t="b">
        <v>1</v>
      </c>
      <c r="Q3562" s="4" t="s">
        <v>8271</v>
      </c>
      <c r="R3562" s="17">
        <f>E3562/D3562*100</f>
        <v>108.43750000000001</v>
      </c>
      <c r="S3562">
        <f>AVERAGEIF(O:O,O3562,E:E)</f>
        <v>5084.2892307692318</v>
      </c>
      <c r="T3562" t="str">
        <f t="shared" si="278"/>
        <v>theater</v>
      </c>
      <c r="U3562" t="str">
        <f t="shared" si="279"/>
        <v>plays</v>
      </c>
    </row>
    <row r="3563" spans="1:21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tr">
        <f t="shared" si="275"/>
        <v>successful</v>
      </c>
      <c r="G3563" s="4" t="s">
        <v>8219</v>
      </c>
      <c r="H3563" s="4" t="s">
        <v>8224</v>
      </c>
      <c r="I3563" s="4" t="s">
        <v>8246</v>
      </c>
      <c r="J3563" s="4">
        <v>1438799760</v>
      </c>
      <c r="K3563" s="13">
        <f t="shared" si="276"/>
        <v>42221.60833333333</v>
      </c>
      <c r="L3563" s="4">
        <v>1437236378</v>
      </c>
      <c r="M3563" s="13">
        <f t="shared" si="277"/>
        <v>42203.513634259267</v>
      </c>
      <c r="N3563" s="4" t="b">
        <v>0</v>
      </c>
      <c r="O3563" s="4">
        <v>54</v>
      </c>
      <c r="P3563" s="4" t="b">
        <v>1</v>
      </c>
      <c r="Q3563" s="4" t="s">
        <v>8271</v>
      </c>
      <c r="R3563" s="17">
        <f>E3563/D3563*100</f>
        <v>102.4</v>
      </c>
      <c r="S3563">
        <f>AVERAGEIF(O:O,O3563,E:E)</f>
        <v>3732.9341666666664</v>
      </c>
      <c r="T3563" t="str">
        <f t="shared" si="278"/>
        <v>theater</v>
      </c>
      <c r="U3563" t="str">
        <f t="shared" si="279"/>
        <v>plays</v>
      </c>
    </row>
    <row r="3564" spans="1:21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tr">
        <f t="shared" si="275"/>
        <v>successful</v>
      </c>
      <c r="G3564" s="4" t="s">
        <v>8219</v>
      </c>
      <c r="H3564" s="4" t="s">
        <v>8225</v>
      </c>
      <c r="I3564" s="4" t="s">
        <v>8247</v>
      </c>
      <c r="J3564" s="4">
        <v>1457906400</v>
      </c>
      <c r="K3564" s="13">
        <f t="shared" si="276"/>
        <v>42442.750000000007</v>
      </c>
      <c r="L3564" s="4">
        <v>1457115427</v>
      </c>
      <c r="M3564" s="13">
        <f t="shared" si="277"/>
        <v>42433.595219907409</v>
      </c>
      <c r="N3564" s="4" t="b">
        <v>0</v>
      </c>
      <c r="O3564" s="4">
        <v>31</v>
      </c>
      <c r="P3564" s="4" t="b">
        <v>1</v>
      </c>
      <c r="Q3564" s="4" t="s">
        <v>8271</v>
      </c>
      <c r="R3564" s="17">
        <f>E3564/D3564*100</f>
        <v>148.88888888888889</v>
      </c>
      <c r="S3564">
        <f>AVERAGEIF(O:O,O3564,E:E)</f>
        <v>2489.3351851851853</v>
      </c>
      <c r="T3564" t="str">
        <f t="shared" si="278"/>
        <v>theater</v>
      </c>
      <c r="U3564" t="str">
        <f t="shared" si="279"/>
        <v>plays</v>
      </c>
    </row>
    <row r="3565" spans="1:21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tr">
        <f t="shared" si="275"/>
        <v>successful</v>
      </c>
      <c r="G3565" s="4" t="s">
        <v>8219</v>
      </c>
      <c r="H3565" s="4" t="s">
        <v>8225</v>
      </c>
      <c r="I3565" s="4" t="s">
        <v>8247</v>
      </c>
      <c r="J3565" s="4">
        <v>1470078000</v>
      </c>
      <c r="K3565" s="13">
        <f t="shared" si="276"/>
        <v>42583.625000000007</v>
      </c>
      <c r="L3565" s="4">
        <v>1467648456</v>
      </c>
      <c r="M3565" s="13">
        <f t="shared" si="277"/>
        <v>42555.505277777782</v>
      </c>
      <c r="N3565" s="4" t="b">
        <v>0</v>
      </c>
      <c r="O3565" s="4">
        <v>25</v>
      </c>
      <c r="P3565" s="4" t="b">
        <v>1</v>
      </c>
      <c r="Q3565" s="4" t="s">
        <v>8271</v>
      </c>
      <c r="R3565" s="17">
        <f>E3565/D3565*100</f>
        <v>105.49000000000002</v>
      </c>
      <c r="S3565">
        <f>AVERAGEIF(O:O,O3565,E:E)</f>
        <v>1634.83275</v>
      </c>
      <c r="T3565" t="str">
        <f t="shared" si="278"/>
        <v>theater</v>
      </c>
      <c r="U3565" t="str">
        <f t="shared" si="279"/>
        <v>plays</v>
      </c>
    </row>
    <row r="3566" spans="1:21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tr">
        <f t="shared" si="275"/>
        <v>successful</v>
      </c>
      <c r="G3566" s="4" t="s">
        <v>8219</v>
      </c>
      <c r="H3566" s="4" t="s">
        <v>8225</v>
      </c>
      <c r="I3566" s="4" t="s">
        <v>8247</v>
      </c>
      <c r="J3566" s="4">
        <v>1444060800</v>
      </c>
      <c r="K3566" s="13">
        <f t="shared" si="276"/>
        <v>42282.500000000007</v>
      </c>
      <c r="L3566" s="4">
        <v>1440082649</v>
      </c>
      <c r="M3566" s="13">
        <f t="shared" si="277"/>
        <v>42236.456585648157</v>
      </c>
      <c r="N3566" s="4" t="b">
        <v>0</v>
      </c>
      <c r="O3566" s="4">
        <v>17</v>
      </c>
      <c r="P3566" s="4" t="b">
        <v>1</v>
      </c>
      <c r="Q3566" s="4" t="s">
        <v>8271</v>
      </c>
      <c r="R3566" s="17">
        <f>E3566/D3566*100</f>
        <v>100.49999999999999</v>
      </c>
      <c r="S3566">
        <f>AVERAGEIF(O:O,O3566,E:E)</f>
        <v>1808.7556603773585</v>
      </c>
      <c r="T3566" t="str">
        <f t="shared" si="278"/>
        <v>theater</v>
      </c>
      <c r="U3566" t="str">
        <f t="shared" si="279"/>
        <v>plays</v>
      </c>
    </row>
    <row r="3567" spans="1:21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tr">
        <f t="shared" si="275"/>
        <v>successful</v>
      </c>
      <c r="G3567" s="4" t="s">
        <v>8219</v>
      </c>
      <c r="H3567" s="4" t="s">
        <v>8224</v>
      </c>
      <c r="I3567" s="4" t="s">
        <v>8246</v>
      </c>
      <c r="J3567" s="4">
        <v>1420048208</v>
      </c>
      <c r="K3567" s="13">
        <f t="shared" si="276"/>
        <v>42004.576481481483</v>
      </c>
      <c r="L3567" s="4">
        <v>1417456208</v>
      </c>
      <c r="M3567" s="13">
        <f t="shared" si="277"/>
        <v>41974.576481481483</v>
      </c>
      <c r="N3567" s="4" t="b">
        <v>0</v>
      </c>
      <c r="O3567" s="4">
        <v>12</v>
      </c>
      <c r="P3567" s="4" t="b">
        <v>1</v>
      </c>
      <c r="Q3567" s="4" t="s">
        <v>8271</v>
      </c>
      <c r="R3567" s="17">
        <f>E3567/D3567*100</f>
        <v>130.55555555555557</v>
      </c>
      <c r="S3567">
        <f>AVERAGEIF(O:O,O3567,E:E)</f>
        <v>1176.7069565217391</v>
      </c>
      <c r="T3567" t="str">
        <f t="shared" si="278"/>
        <v>theater</v>
      </c>
      <c r="U3567" t="str">
        <f t="shared" si="279"/>
        <v>plays</v>
      </c>
    </row>
    <row r="3568" spans="1:21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tr">
        <f t="shared" si="275"/>
        <v>successful</v>
      </c>
      <c r="G3568" s="4" t="s">
        <v>8219</v>
      </c>
      <c r="H3568" s="4" t="s">
        <v>8225</v>
      </c>
      <c r="I3568" s="4" t="s">
        <v>8247</v>
      </c>
      <c r="J3568" s="4">
        <v>1422015083</v>
      </c>
      <c r="K3568" s="13">
        <f t="shared" si="276"/>
        <v>42027.341238425928</v>
      </c>
      <c r="L3568" s="4">
        <v>1419423083</v>
      </c>
      <c r="M3568" s="13">
        <f t="shared" si="277"/>
        <v>41997.341238425928</v>
      </c>
      <c r="N3568" s="4" t="b">
        <v>0</v>
      </c>
      <c r="O3568" s="4">
        <v>38</v>
      </c>
      <c r="P3568" s="4" t="b">
        <v>1</v>
      </c>
      <c r="Q3568" s="4" t="s">
        <v>8271</v>
      </c>
      <c r="R3568" s="17">
        <f>E3568/D3568*100</f>
        <v>104.75000000000001</v>
      </c>
      <c r="S3568">
        <f>AVERAGEIF(O:O,O3568,E:E)</f>
        <v>2935.7157894736843</v>
      </c>
      <c r="T3568" t="str">
        <f t="shared" si="278"/>
        <v>theater</v>
      </c>
      <c r="U3568" t="str">
        <f t="shared" si="279"/>
        <v>plays</v>
      </c>
    </row>
    <row r="3569" spans="1:21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tr">
        <f t="shared" si="275"/>
        <v>successful</v>
      </c>
      <c r="G3569" s="4" t="s">
        <v>8219</v>
      </c>
      <c r="H3569" s="4" t="s">
        <v>8225</v>
      </c>
      <c r="I3569" s="4" t="s">
        <v>8247</v>
      </c>
      <c r="J3569" s="4">
        <v>1433964444</v>
      </c>
      <c r="K3569" s="13">
        <f t="shared" si="276"/>
        <v>42165.64402777778</v>
      </c>
      <c r="L3569" s="4">
        <v>1431372444</v>
      </c>
      <c r="M3569" s="13">
        <f t="shared" si="277"/>
        <v>42135.64402777778</v>
      </c>
      <c r="N3569" s="4" t="b">
        <v>0</v>
      </c>
      <c r="O3569" s="4">
        <v>41</v>
      </c>
      <c r="P3569" s="4" t="b">
        <v>1</v>
      </c>
      <c r="Q3569" s="4" t="s">
        <v>8271</v>
      </c>
      <c r="R3569" s="17">
        <f>E3569/D3569*100</f>
        <v>108.80000000000001</v>
      </c>
      <c r="S3569">
        <f>AVERAGEIF(O:O,O3569,E:E)</f>
        <v>2792.8691304347826</v>
      </c>
      <c r="T3569" t="str">
        <f t="shared" si="278"/>
        <v>theater</v>
      </c>
      <c r="U3569" t="str">
        <f t="shared" si="279"/>
        <v>plays</v>
      </c>
    </row>
    <row r="3570" spans="1:21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tr">
        <f t="shared" si="275"/>
        <v>successful</v>
      </c>
      <c r="G3570" s="4" t="s">
        <v>8219</v>
      </c>
      <c r="H3570" s="4" t="s">
        <v>8224</v>
      </c>
      <c r="I3570" s="4" t="s">
        <v>8246</v>
      </c>
      <c r="J3570" s="4">
        <v>1410975994</v>
      </c>
      <c r="K3570" s="13">
        <f t="shared" si="276"/>
        <v>41899.574004629634</v>
      </c>
      <c r="L3570" s="4">
        <v>1408383994</v>
      </c>
      <c r="M3570" s="13">
        <f t="shared" si="277"/>
        <v>41869.574004629634</v>
      </c>
      <c r="N3570" s="4" t="b">
        <v>0</v>
      </c>
      <c r="O3570" s="4">
        <v>19</v>
      </c>
      <c r="P3570" s="4" t="b">
        <v>1</v>
      </c>
      <c r="Q3570" s="4" t="s">
        <v>8271</v>
      </c>
      <c r="R3570" s="17">
        <f>E3570/D3570*100</f>
        <v>111.00000000000001</v>
      </c>
      <c r="S3570">
        <f>AVERAGEIF(O:O,O3570,E:E)</f>
        <v>2005.9729729729729</v>
      </c>
      <c r="T3570" t="str">
        <f t="shared" si="278"/>
        <v>theater</v>
      </c>
      <c r="U3570" t="str">
        <f t="shared" si="279"/>
        <v>plays</v>
      </c>
    </row>
    <row r="3571" spans="1:21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tr">
        <f t="shared" si="275"/>
        <v>successful</v>
      </c>
      <c r="G3571" s="4" t="s">
        <v>8219</v>
      </c>
      <c r="H3571" s="4" t="s">
        <v>8224</v>
      </c>
      <c r="I3571" s="4" t="s">
        <v>8246</v>
      </c>
      <c r="J3571" s="4">
        <v>1420734696</v>
      </c>
      <c r="K3571" s="13">
        <f t="shared" si="276"/>
        <v>42012.521944444445</v>
      </c>
      <c r="L3571" s="4">
        <v>1418142696</v>
      </c>
      <c r="M3571" s="13">
        <f t="shared" si="277"/>
        <v>41982.521944444445</v>
      </c>
      <c r="N3571" s="4" t="b">
        <v>0</v>
      </c>
      <c r="O3571" s="4">
        <v>41</v>
      </c>
      <c r="P3571" s="4" t="b">
        <v>1</v>
      </c>
      <c r="Q3571" s="4" t="s">
        <v>8271</v>
      </c>
      <c r="R3571" s="17">
        <f>E3571/D3571*100</f>
        <v>100.47999999999999</v>
      </c>
      <c r="S3571">
        <f>AVERAGEIF(O:O,O3571,E:E)</f>
        <v>2792.8691304347826</v>
      </c>
      <c r="T3571" t="str">
        <f t="shared" si="278"/>
        <v>theater</v>
      </c>
      <c r="U3571" t="str">
        <f t="shared" si="279"/>
        <v>plays</v>
      </c>
    </row>
    <row r="3572" spans="1:21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tr">
        <f t="shared" si="275"/>
        <v>successful</v>
      </c>
      <c r="G3572" s="4" t="s">
        <v>8219</v>
      </c>
      <c r="H3572" s="4" t="s">
        <v>8224</v>
      </c>
      <c r="I3572" s="4" t="s">
        <v>8246</v>
      </c>
      <c r="J3572" s="4">
        <v>1420009200</v>
      </c>
      <c r="K3572" s="13">
        <f t="shared" si="276"/>
        <v>42004.125000000007</v>
      </c>
      <c r="L3572" s="4">
        <v>1417593483</v>
      </c>
      <c r="M3572" s="13">
        <f t="shared" si="277"/>
        <v>41976.165312500008</v>
      </c>
      <c r="N3572" s="4" t="b">
        <v>0</v>
      </c>
      <c r="O3572" s="4">
        <v>26</v>
      </c>
      <c r="P3572" s="4" t="b">
        <v>1</v>
      </c>
      <c r="Q3572" s="4" t="s">
        <v>8271</v>
      </c>
      <c r="R3572" s="17">
        <f>E3572/D3572*100</f>
        <v>114.35</v>
      </c>
      <c r="S3572">
        <f>AVERAGEIF(O:O,O3572,E:E)</f>
        <v>2505.9714285714285</v>
      </c>
      <c r="T3572" t="str">
        <f t="shared" si="278"/>
        <v>theater</v>
      </c>
      <c r="U3572" t="str">
        <f t="shared" si="279"/>
        <v>plays</v>
      </c>
    </row>
    <row r="3573" spans="1:21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tr">
        <f t="shared" si="275"/>
        <v>successful</v>
      </c>
      <c r="G3573" s="4" t="s">
        <v>8219</v>
      </c>
      <c r="H3573" s="4" t="s">
        <v>8225</v>
      </c>
      <c r="I3573" s="4" t="s">
        <v>8247</v>
      </c>
      <c r="J3573" s="4">
        <v>1414701413</v>
      </c>
      <c r="K3573" s="13">
        <f t="shared" si="276"/>
        <v>41942.692280092597</v>
      </c>
      <c r="L3573" s="4">
        <v>1412109413</v>
      </c>
      <c r="M3573" s="13">
        <f t="shared" si="277"/>
        <v>41912.692280092597</v>
      </c>
      <c r="N3573" s="4" t="b">
        <v>0</v>
      </c>
      <c r="O3573" s="4">
        <v>25</v>
      </c>
      <c r="P3573" s="4" t="b">
        <v>1</v>
      </c>
      <c r="Q3573" s="4" t="s">
        <v>8271</v>
      </c>
      <c r="R3573" s="17">
        <f>E3573/D3573*100</f>
        <v>122.06666666666666</v>
      </c>
      <c r="S3573">
        <f>AVERAGEIF(O:O,O3573,E:E)</f>
        <v>1634.83275</v>
      </c>
      <c r="T3573" t="str">
        <f t="shared" si="278"/>
        <v>theater</v>
      </c>
      <c r="U3573" t="str">
        <f t="shared" si="279"/>
        <v>plays</v>
      </c>
    </row>
    <row r="3574" spans="1:21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tr">
        <f t="shared" si="275"/>
        <v>successful</v>
      </c>
      <c r="G3574" s="4" t="s">
        <v>8219</v>
      </c>
      <c r="H3574" s="4" t="s">
        <v>8225</v>
      </c>
      <c r="I3574" s="4" t="s">
        <v>8247</v>
      </c>
      <c r="J3574" s="4">
        <v>1434894082</v>
      </c>
      <c r="K3574" s="13">
        <f t="shared" si="276"/>
        <v>42176.403726851851</v>
      </c>
      <c r="L3574" s="4">
        <v>1432302082</v>
      </c>
      <c r="M3574" s="13">
        <f t="shared" si="277"/>
        <v>42146.403726851851</v>
      </c>
      <c r="N3574" s="4" t="b">
        <v>0</v>
      </c>
      <c r="O3574" s="4">
        <v>9</v>
      </c>
      <c r="P3574" s="4" t="b">
        <v>1</v>
      </c>
      <c r="Q3574" s="4" t="s">
        <v>8271</v>
      </c>
      <c r="R3574" s="17">
        <f>E3574/D3574*100</f>
        <v>100</v>
      </c>
      <c r="S3574">
        <f>AVERAGEIF(O:O,O3574,E:E)</f>
        <v>751.21245614035092</v>
      </c>
      <c r="T3574" t="str">
        <f t="shared" si="278"/>
        <v>theater</v>
      </c>
      <c r="U3574" t="str">
        <f t="shared" si="279"/>
        <v>plays</v>
      </c>
    </row>
    <row r="3575" spans="1:21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tr">
        <f t="shared" si="275"/>
        <v>successful</v>
      </c>
      <c r="G3575" s="4" t="s">
        <v>8219</v>
      </c>
      <c r="H3575" s="4" t="s">
        <v>8225</v>
      </c>
      <c r="I3575" s="4" t="s">
        <v>8247</v>
      </c>
      <c r="J3575" s="4">
        <v>1415440846</v>
      </c>
      <c r="K3575" s="13">
        <f t="shared" si="276"/>
        <v>41951.250532407408</v>
      </c>
      <c r="L3575" s="4">
        <v>1412845246</v>
      </c>
      <c r="M3575" s="13">
        <f t="shared" si="277"/>
        <v>41921.208865740744</v>
      </c>
      <c r="N3575" s="4" t="b">
        <v>0</v>
      </c>
      <c r="O3575" s="4">
        <v>78</v>
      </c>
      <c r="P3575" s="4" t="b">
        <v>1</v>
      </c>
      <c r="Q3575" s="4" t="s">
        <v>8271</v>
      </c>
      <c r="R3575" s="17">
        <f>E3575/D3575*100</f>
        <v>102.8</v>
      </c>
      <c r="S3575">
        <f>AVERAGEIF(O:O,O3575,E:E)</f>
        <v>7578.5161538461534</v>
      </c>
      <c r="T3575" t="str">
        <f t="shared" si="278"/>
        <v>theater</v>
      </c>
      <c r="U3575" t="str">
        <f t="shared" si="279"/>
        <v>plays</v>
      </c>
    </row>
    <row r="3576" spans="1:21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tr">
        <f t="shared" si="275"/>
        <v>successful</v>
      </c>
      <c r="G3576" s="4" t="s">
        <v>8219</v>
      </c>
      <c r="H3576" s="4" t="s">
        <v>8224</v>
      </c>
      <c r="I3576" s="4" t="s">
        <v>8246</v>
      </c>
      <c r="J3576" s="4">
        <v>1415921848</v>
      </c>
      <c r="K3576" s="13">
        <f t="shared" si="276"/>
        <v>41956.817685185182</v>
      </c>
      <c r="L3576" s="4">
        <v>1413326248</v>
      </c>
      <c r="M3576" s="13">
        <f t="shared" si="277"/>
        <v>41926.776018518518</v>
      </c>
      <c r="N3576" s="4" t="b">
        <v>0</v>
      </c>
      <c r="O3576" s="4">
        <v>45</v>
      </c>
      <c r="P3576" s="4" t="b">
        <v>1</v>
      </c>
      <c r="Q3576" s="4" t="s">
        <v>8271</v>
      </c>
      <c r="R3576" s="17">
        <f>E3576/D3576*100</f>
        <v>106.12068965517241</v>
      </c>
      <c r="S3576">
        <f>AVERAGEIF(O:O,O3576,E:E)</f>
        <v>5035.5005000000001</v>
      </c>
      <c r="T3576" t="str">
        <f t="shared" si="278"/>
        <v>theater</v>
      </c>
      <c r="U3576" t="str">
        <f t="shared" si="279"/>
        <v>plays</v>
      </c>
    </row>
    <row r="3577" spans="1:21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tr">
        <f t="shared" si="275"/>
        <v>successful</v>
      </c>
      <c r="G3577" s="4" t="s">
        <v>8219</v>
      </c>
      <c r="H3577" s="4" t="s">
        <v>8224</v>
      </c>
      <c r="I3577" s="4" t="s">
        <v>8246</v>
      </c>
      <c r="J3577" s="4">
        <v>1470887940</v>
      </c>
      <c r="K3577" s="13">
        <f t="shared" si="276"/>
        <v>42592.999305555561</v>
      </c>
      <c r="L3577" s="4">
        <v>1468176527</v>
      </c>
      <c r="M3577" s="13">
        <f t="shared" si="277"/>
        <v>42561.617210648146</v>
      </c>
      <c r="N3577" s="4" t="b">
        <v>0</v>
      </c>
      <c r="O3577" s="4">
        <v>102</v>
      </c>
      <c r="P3577" s="4" t="b">
        <v>1</v>
      </c>
      <c r="Q3577" s="4" t="s">
        <v>8271</v>
      </c>
      <c r="R3577" s="17">
        <f>E3577/D3577*100</f>
        <v>101.33000000000001</v>
      </c>
      <c r="S3577">
        <f>AVERAGEIF(O:O,O3577,E:E)</f>
        <v>9930.405999999999</v>
      </c>
      <c r="T3577" t="str">
        <f t="shared" si="278"/>
        <v>theater</v>
      </c>
      <c r="U3577" t="str">
        <f t="shared" si="279"/>
        <v>plays</v>
      </c>
    </row>
    <row r="3578" spans="1:21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tr">
        <f t="shared" si="275"/>
        <v>successful</v>
      </c>
      <c r="G3578" s="4" t="s">
        <v>8219</v>
      </c>
      <c r="H3578" s="4" t="s">
        <v>8224</v>
      </c>
      <c r="I3578" s="4" t="s">
        <v>8246</v>
      </c>
      <c r="J3578" s="4">
        <v>1480947054</v>
      </c>
      <c r="K3578" s="13">
        <f t="shared" si="276"/>
        <v>42709.424236111117</v>
      </c>
      <c r="L3578" s="4">
        <v>1475759454</v>
      </c>
      <c r="M3578" s="13">
        <f t="shared" si="277"/>
        <v>42649.382569444446</v>
      </c>
      <c r="N3578" s="4" t="b">
        <v>0</v>
      </c>
      <c r="O3578" s="4">
        <v>5</v>
      </c>
      <c r="P3578" s="4" t="b">
        <v>1</v>
      </c>
      <c r="Q3578" s="4" t="s">
        <v>8271</v>
      </c>
      <c r="R3578" s="17">
        <f>E3578/D3578*100</f>
        <v>100</v>
      </c>
      <c r="S3578">
        <f>AVERAGEIF(O:O,O3578,E:E)</f>
        <v>347.37</v>
      </c>
      <c r="T3578" t="str">
        <f t="shared" si="278"/>
        <v>theater</v>
      </c>
      <c r="U3578" t="str">
        <f t="shared" si="279"/>
        <v>plays</v>
      </c>
    </row>
    <row r="3579" spans="1:21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tr">
        <f t="shared" si="275"/>
        <v>successful</v>
      </c>
      <c r="G3579" s="4" t="s">
        <v>8219</v>
      </c>
      <c r="H3579" s="4" t="s">
        <v>8224</v>
      </c>
      <c r="I3579" s="4" t="s">
        <v>8246</v>
      </c>
      <c r="J3579" s="4">
        <v>1430029680</v>
      </c>
      <c r="K3579" s="13">
        <f t="shared" si="276"/>
        <v>42120.102777777785</v>
      </c>
      <c r="L3579" s="4">
        <v>1427741583</v>
      </c>
      <c r="M3579" s="13">
        <f t="shared" si="277"/>
        <v>42093.620173611118</v>
      </c>
      <c r="N3579" s="4" t="b">
        <v>0</v>
      </c>
      <c r="O3579" s="4">
        <v>27</v>
      </c>
      <c r="P3579" s="4" t="b">
        <v>1</v>
      </c>
      <c r="Q3579" s="4" t="s">
        <v>8271</v>
      </c>
      <c r="R3579" s="17">
        <f>E3579/D3579*100</f>
        <v>130</v>
      </c>
      <c r="S3579">
        <f>AVERAGEIF(O:O,O3579,E:E)</f>
        <v>3204.2722222222224</v>
      </c>
      <c r="T3579" t="str">
        <f t="shared" si="278"/>
        <v>theater</v>
      </c>
      <c r="U3579" t="str">
        <f t="shared" si="279"/>
        <v>plays</v>
      </c>
    </row>
    <row r="3580" spans="1:21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tr">
        <f t="shared" si="275"/>
        <v>successful</v>
      </c>
      <c r="G3580" s="4" t="s">
        <v>8219</v>
      </c>
      <c r="H3580" s="4" t="s">
        <v>8225</v>
      </c>
      <c r="I3580" s="4" t="s">
        <v>8247</v>
      </c>
      <c r="J3580" s="4">
        <v>1462037777</v>
      </c>
      <c r="K3580" s="13">
        <f t="shared" si="276"/>
        <v>42490.566863425927</v>
      </c>
      <c r="L3580" s="4">
        <v>1459445777</v>
      </c>
      <c r="M3580" s="13">
        <f t="shared" si="277"/>
        <v>42460.566863425927</v>
      </c>
      <c r="N3580" s="4" t="b">
        <v>0</v>
      </c>
      <c r="O3580" s="4">
        <v>37</v>
      </c>
      <c r="P3580" s="4" t="b">
        <v>1</v>
      </c>
      <c r="Q3580" s="4" t="s">
        <v>8271</v>
      </c>
      <c r="R3580" s="17">
        <f>E3580/D3580*100</f>
        <v>100.01333333333334</v>
      </c>
      <c r="S3580">
        <f>AVERAGEIF(O:O,O3580,E:E)</f>
        <v>4326.8844444444449</v>
      </c>
      <c r="T3580" t="str">
        <f t="shared" si="278"/>
        <v>theater</v>
      </c>
      <c r="U3580" t="str">
        <f t="shared" si="279"/>
        <v>plays</v>
      </c>
    </row>
    <row r="3581" spans="1:21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tr">
        <f t="shared" si="275"/>
        <v>successful</v>
      </c>
      <c r="G3581" s="4" t="s">
        <v>8219</v>
      </c>
      <c r="H3581" s="4" t="s">
        <v>8225</v>
      </c>
      <c r="I3581" s="4" t="s">
        <v>8247</v>
      </c>
      <c r="J3581" s="4">
        <v>1459444656</v>
      </c>
      <c r="K3581" s="13">
        <f t="shared" si="276"/>
        <v>42460.553888888891</v>
      </c>
      <c r="L3581" s="4">
        <v>1456856256</v>
      </c>
      <c r="M3581" s="13">
        <f t="shared" si="277"/>
        <v>42430.595555555563</v>
      </c>
      <c r="N3581" s="4" t="b">
        <v>0</v>
      </c>
      <c r="O3581" s="4">
        <v>14</v>
      </c>
      <c r="P3581" s="4" t="b">
        <v>1</v>
      </c>
      <c r="Q3581" s="4" t="s">
        <v>8271</v>
      </c>
      <c r="R3581" s="17">
        <f>E3581/D3581*100</f>
        <v>100</v>
      </c>
      <c r="S3581">
        <f>AVERAGEIF(O:O,O3581,E:E)</f>
        <v>1006.2454545454545</v>
      </c>
      <c r="T3581" t="str">
        <f t="shared" si="278"/>
        <v>theater</v>
      </c>
      <c r="U3581" t="str">
        <f t="shared" si="279"/>
        <v>plays</v>
      </c>
    </row>
    <row r="3582" spans="1:21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tr">
        <f t="shared" si="275"/>
        <v>successful</v>
      </c>
      <c r="G3582" s="4" t="s">
        <v>8219</v>
      </c>
      <c r="H3582" s="4" t="s">
        <v>8224</v>
      </c>
      <c r="I3582" s="4" t="s">
        <v>8246</v>
      </c>
      <c r="J3582" s="4">
        <v>1425185940</v>
      </c>
      <c r="K3582" s="13">
        <f t="shared" si="276"/>
        <v>42064.040972222225</v>
      </c>
      <c r="L3582" s="4">
        <v>1421900022</v>
      </c>
      <c r="M3582" s="13">
        <f t="shared" si="277"/>
        <v>42026.009513888894</v>
      </c>
      <c r="N3582" s="4" t="b">
        <v>0</v>
      </c>
      <c r="O3582" s="4">
        <v>27</v>
      </c>
      <c r="P3582" s="4" t="b">
        <v>1</v>
      </c>
      <c r="Q3582" s="4" t="s">
        <v>8271</v>
      </c>
      <c r="R3582" s="17">
        <f>E3582/D3582*100</f>
        <v>113.88888888888889</v>
      </c>
      <c r="S3582">
        <f>AVERAGEIF(O:O,O3582,E:E)</f>
        <v>3204.2722222222224</v>
      </c>
      <c r="T3582" t="str">
        <f t="shared" si="278"/>
        <v>theater</v>
      </c>
      <c r="U3582" t="str">
        <f t="shared" si="279"/>
        <v>plays</v>
      </c>
    </row>
    <row r="3583" spans="1:21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tr">
        <f t="shared" si="275"/>
        <v>successful</v>
      </c>
      <c r="G3583" s="4" t="s">
        <v>8219</v>
      </c>
      <c r="H3583" s="4" t="s">
        <v>8225</v>
      </c>
      <c r="I3583" s="4" t="s">
        <v>8247</v>
      </c>
      <c r="J3583" s="4">
        <v>1406719110</v>
      </c>
      <c r="K3583" s="13">
        <f t="shared" si="276"/>
        <v>41850.304513888892</v>
      </c>
      <c r="L3583" s="4">
        <v>1405509510</v>
      </c>
      <c r="M3583" s="13">
        <f t="shared" si="277"/>
        <v>41836.304513888892</v>
      </c>
      <c r="N3583" s="4" t="b">
        <v>0</v>
      </c>
      <c r="O3583" s="4">
        <v>45</v>
      </c>
      <c r="P3583" s="4" t="b">
        <v>1</v>
      </c>
      <c r="Q3583" s="4" t="s">
        <v>8271</v>
      </c>
      <c r="R3583" s="17">
        <f>E3583/D3583*100</f>
        <v>100</v>
      </c>
      <c r="S3583">
        <f>AVERAGEIF(O:O,O3583,E:E)</f>
        <v>5035.5005000000001</v>
      </c>
      <c r="T3583" t="str">
        <f t="shared" si="278"/>
        <v>theater</v>
      </c>
      <c r="U3583" t="str">
        <f t="shared" si="279"/>
        <v>plays</v>
      </c>
    </row>
    <row r="3584" spans="1:21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tr">
        <f t="shared" si="275"/>
        <v>successful</v>
      </c>
      <c r="G3584" s="4" t="s">
        <v>8219</v>
      </c>
      <c r="H3584" s="4" t="s">
        <v>8224</v>
      </c>
      <c r="I3584" s="4" t="s">
        <v>8246</v>
      </c>
      <c r="J3584" s="4">
        <v>1459822682</v>
      </c>
      <c r="K3584" s="13">
        <f t="shared" si="276"/>
        <v>42464.929189814815</v>
      </c>
      <c r="L3584" s="4">
        <v>1458613082</v>
      </c>
      <c r="M3584" s="13">
        <f t="shared" si="277"/>
        <v>42450.929189814815</v>
      </c>
      <c r="N3584" s="4" t="b">
        <v>0</v>
      </c>
      <c r="O3584" s="4">
        <v>49</v>
      </c>
      <c r="P3584" s="4" t="b">
        <v>1</v>
      </c>
      <c r="Q3584" s="4" t="s">
        <v>8271</v>
      </c>
      <c r="R3584" s="17">
        <f>E3584/D3584*100</f>
        <v>287</v>
      </c>
      <c r="S3584">
        <f>AVERAGEIF(O:O,O3584,E:E)</f>
        <v>2909.8</v>
      </c>
      <c r="T3584" t="str">
        <f t="shared" si="278"/>
        <v>theater</v>
      </c>
      <c r="U3584" t="str">
        <f t="shared" si="279"/>
        <v>plays</v>
      </c>
    </row>
    <row r="3585" spans="1:21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tr">
        <f t="shared" si="275"/>
        <v>successful</v>
      </c>
      <c r="G3585" s="4" t="s">
        <v>8219</v>
      </c>
      <c r="H3585" s="4" t="s">
        <v>8224</v>
      </c>
      <c r="I3585" s="4" t="s">
        <v>8246</v>
      </c>
      <c r="J3585" s="4">
        <v>1460970805</v>
      </c>
      <c r="K3585" s="13">
        <f t="shared" si="276"/>
        <v>42478.217650462968</v>
      </c>
      <c r="L3585" s="4">
        <v>1455790405</v>
      </c>
      <c r="M3585" s="13">
        <f t="shared" si="277"/>
        <v>42418.259317129632</v>
      </c>
      <c r="N3585" s="4" t="b">
        <v>0</v>
      </c>
      <c r="O3585" s="4">
        <v>24</v>
      </c>
      <c r="P3585" s="4" t="b">
        <v>1</v>
      </c>
      <c r="Q3585" s="4" t="s">
        <v>8271</v>
      </c>
      <c r="R3585" s="17">
        <f>E3585/D3585*100</f>
        <v>108.5</v>
      </c>
      <c r="S3585">
        <f>AVERAGEIF(O:O,O3585,E:E)</f>
        <v>1764.2944117647057</v>
      </c>
      <c r="T3585" t="str">
        <f t="shared" si="278"/>
        <v>theater</v>
      </c>
      <c r="U3585" t="str">
        <f t="shared" si="279"/>
        <v>plays</v>
      </c>
    </row>
    <row r="3586" spans="1:21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tr">
        <f t="shared" si="275"/>
        <v>successful</v>
      </c>
      <c r="G3586" s="4" t="s">
        <v>8219</v>
      </c>
      <c r="H3586" s="4" t="s">
        <v>8225</v>
      </c>
      <c r="I3586" s="4" t="s">
        <v>8247</v>
      </c>
      <c r="J3586" s="4">
        <v>1436772944</v>
      </c>
      <c r="K3586" s="13">
        <f t="shared" si="276"/>
        <v>42198.149814814817</v>
      </c>
      <c r="L3586" s="4">
        <v>1434180944</v>
      </c>
      <c r="M3586" s="13">
        <f t="shared" si="277"/>
        <v>42168.149814814817</v>
      </c>
      <c r="N3586" s="4" t="b">
        <v>0</v>
      </c>
      <c r="O3586" s="4">
        <v>112</v>
      </c>
      <c r="P3586" s="4" t="b">
        <v>1</v>
      </c>
      <c r="Q3586" s="4" t="s">
        <v>8271</v>
      </c>
      <c r="R3586" s="17">
        <f>E3586/D3586*100</f>
        <v>115.5</v>
      </c>
      <c r="S3586">
        <f>AVERAGEIF(O:O,O3586,E:E)</f>
        <v>7654.6820000000007</v>
      </c>
      <c r="T3586" t="str">
        <f t="shared" si="278"/>
        <v>theater</v>
      </c>
      <c r="U3586" t="str">
        <f t="shared" si="279"/>
        <v>plays</v>
      </c>
    </row>
    <row r="3587" spans="1:21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tr">
        <f t="shared" ref="F3587:F3650" si="280">IF(E3587&gt;=D3587,"successful")</f>
        <v>successful</v>
      </c>
      <c r="G3587" s="4" t="s">
        <v>8219</v>
      </c>
      <c r="H3587" s="4" t="s">
        <v>8224</v>
      </c>
      <c r="I3587" s="4" t="s">
        <v>8246</v>
      </c>
      <c r="J3587" s="4">
        <v>1419181890</v>
      </c>
      <c r="K3587" s="13">
        <f t="shared" ref="K3587:K3650" si="281">(J3587/60)/60/24+DATE(1970,1,1)+(-4/24)</f>
        <v>41994.54965277778</v>
      </c>
      <c r="L3587" s="4">
        <v>1416589890</v>
      </c>
      <c r="M3587" s="13">
        <f t="shared" ref="M3587:M3650" si="282">(L3587/60)/60/24+DATE(1970,1,1)+(-4/24)</f>
        <v>41964.54965277778</v>
      </c>
      <c r="N3587" s="4" t="b">
        <v>0</v>
      </c>
      <c r="O3587" s="4">
        <v>23</v>
      </c>
      <c r="P3587" s="4" t="b">
        <v>1</v>
      </c>
      <c r="Q3587" s="4" t="s">
        <v>8271</v>
      </c>
      <c r="R3587" s="17">
        <f>E3587/D3587*100</f>
        <v>119.11764705882352</v>
      </c>
      <c r="S3587">
        <f>AVERAGEIF(O:O,O3587,E:E)</f>
        <v>2210.1433333333334</v>
      </c>
      <c r="T3587" t="str">
        <f t="shared" ref="T3587:T3650" si="283">LEFT(Q3587,FIND("/",Q3587)-1)</f>
        <v>theater</v>
      </c>
      <c r="U3587" t="str">
        <f t="shared" ref="U3587:U3650" si="284">RIGHT(Q3587,LEN(Q3587)-FIND("/",Q3587))</f>
        <v>plays</v>
      </c>
    </row>
    <row r="3588" spans="1:21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tr">
        <f t="shared" si="280"/>
        <v>successful</v>
      </c>
      <c r="G3588" s="4" t="s">
        <v>8219</v>
      </c>
      <c r="H3588" s="4" t="s">
        <v>8224</v>
      </c>
      <c r="I3588" s="4" t="s">
        <v>8246</v>
      </c>
      <c r="J3588" s="4">
        <v>1474649070</v>
      </c>
      <c r="K3588" s="13">
        <f t="shared" si="281"/>
        <v>42636.530902777777</v>
      </c>
      <c r="L3588" s="4">
        <v>1469465070</v>
      </c>
      <c r="M3588" s="13">
        <f t="shared" si="282"/>
        <v>42576.530902777777</v>
      </c>
      <c r="N3588" s="4" t="b">
        <v>0</v>
      </c>
      <c r="O3588" s="4">
        <v>54</v>
      </c>
      <c r="P3588" s="4" t="b">
        <v>1</v>
      </c>
      <c r="Q3588" s="4" t="s">
        <v>8271</v>
      </c>
      <c r="R3588" s="17">
        <f>E3588/D3588*100</f>
        <v>109.42666666666668</v>
      </c>
      <c r="S3588">
        <f>AVERAGEIF(O:O,O3588,E:E)</f>
        <v>3732.9341666666664</v>
      </c>
      <c r="T3588" t="str">
        <f t="shared" si="283"/>
        <v>theater</v>
      </c>
      <c r="U3588" t="str">
        <f t="shared" si="284"/>
        <v>plays</v>
      </c>
    </row>
    <row r="3589" spans="1:21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tr">
        <f t="shared" si="280"/>
        <v>successful</v>
      </c>
      <c r="G3589" s="4" t="s">
        <v>8219</v>
      </c>
      <c r="H3589" s="4" t="s">
        <v>8225</v>
      </c>
      <c r="I3589" s="4" t="s">
        <v>8247</v>
      </c>
      <c r="J3589" s="4">
        <v>1467054000</v>
      </c>
      <c r="K3589" s="13">
        <f t="shared" si="281"/>
        <v>42548.625000000007</v>
      </c>
      <c r="L3589" s="4">
        <v>1463144254</v>
      </c>
      <c r="M3589" s="13">
        <f t="shared" si="282"/>
        <v>42503.37331018519</v>
      </c>
      <c r="N3589" s="4" t="b">
        <v>0</v>
      </c>
      <c r="O3589" s="4">
        <v>28</v>
      </c>
      <c r="P3589" s="4" t="b">
        <v>1</v>
      </c>
      <c r="Q3589" s="4" t="s">
        <v>8271</v>
      </c>
      <c r="R3589" s="17">
        <f>E3589/D3589*100</f>
        <v>126.6</v>
      </c>
      <c r="S3589">
        <f>AVERAGEIF(O:O,O3589,E:E)</f>
        <v>3472.1178947368426</v>
      </c>
      <c r="T3589" t="str">
        <f t="shared" si="283"/>
        <v>theater</v>
      </c>
      <c r="U3589" t="str">
        <f t="shared" si="284"/>
        <v>plays</v>
      </c>
    </row>
    <row r="3590" spans="1:21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tr">
        <f t="shared" si="280"/>
        <v>successful</v>
      </c>
      <c r="G3590" s="4" t="s">
        <v>8219</v>
      </c>
      <c r="H3590" s="4" t="s">
        <v>8225</v>
      </c>
      <c r="I3590" s="4" t="s">
        <v>8247</v>
      </c>
      <c r="J3590" s="4">
        <v>1430348400</v>
      </c>
      <c r="K3590" s="13">
        <f t="shared" si="281"/>
        <v>42123.791666666664</v>
      </c>
      <c r="L3590" s="4">
        <v>1428436410</v>
      </c>
      <c r="M3590" s="13">
        <f t="shared" si="282"/>
        <v>42101.662152777782</v>
      </c>
      <c r="N3590" s="4" t="b">
        <v>0</v>
      </c>
      <c r="O3590" s="4">
        <v>11</v>
      </c>
      <c r="P3590" s="4" t="b">
        <v>1</v>
      </c>
      <c r="Q3590" s="4" t="s">
        <v>8271</v>
      </c>
      <c r="R3590" s="17">
        <f>E3590/D3590*100</f>
        <v>100.49999999999999</v>
      </c>
      <c r="S3590">
        <f>AVERAGEIF(O:O,O3590,E:E)</f>
        <v>1461.2</v>
      </c>
      <c r="T3590" t="str">
        <f t="shared" si="283"/>
        <v>theater</v>
      </c>
      <c r="U3590" t="str">
        <f t="shared" si="284"/>
        <v>plays</v>
      </c>
    </row>
    <row r="3591" spans="1:21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tr">
        <f t="shared" si="280"/>
        <v>successful</v>
      </c>
      <c r="G3591" s="4" t="s">
        <v>8219</v>
      </c>
      <c r="H3591" s="4" t="s">
        <v>8224</v>
      </c>
      <c r="I3591" s="4" t="s">
        <v>8246</v>
      </c>
      <c r="J3591" s="4">
        <v>1432654347</v>
      </c>
      <c r="K3591" s="13">
        <f t="shared" si="281"/>
        <v>42150.480868055558</v>
      </c>
      <c r="L3591" s="4">
        <v>1430494347</v>
      </c>
      <c r="M3591" s="13">
        <f t="shared" si="282"/>
        <v>42125.480868055558</v>
      </c>
      <c r="N3591" s="4" t="b">
        <v>0</v>
      </c>
      <c r="O3591" s="4">
        <v>62</v>
      </c>
      <c r="P3591" s="4" t="b">
        <v>1</v>
      </c>
      <c r="Q3591" s="4" t="s">
        <v>8271</v>
      </c>
      <c r="R3591" s="17">
        <f>E3591/D3591*100</f>
        <v>127.49999999999999</v>
      </c>
      <c r="S3591">
        <f>AVERAGEIF(O:O,O3591,E:E)</f>
        <v>6333.2266666666674</v>
      </c>
      <c r="T3591" t="str">
        <f t="shared" si="283"/>
        <v>theater</v>
      </c>
      <c r="U3591" t="str">
        <f t="shared" si="284"/>
        <v>plays</v>
      </c>
    </row>
    <row r="3592" spans="1:21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tr">
        <f t="shared" si="280"/>
        <v>successful</v>
      </c>
      <c r="G3592" s="4" t="s">
        <v>8219</v>
      </c>
      <c r="H3592" s="4" t="s">
        <v>8225</v>
      </c>
      <c r="I3592" s="4" t="s">
        <v>8247</v>
      </c>
      <c r="J3592" s="4">
        <v>1413792034</v>
      </c>
      <c r="K3592" s="13">
        <f t="shared" si="281"/>
        <v>41932.167060185187</v>
      </c>
      <c r="L3592" s="4">
        <v>1411200034</v>
      </c>
      <c r="M3592" s="13">
        <f t="shared" si="282"/>
        <v>41902.167060185187</v>
      </c>
      <c r="N3592" s="4" t="b">
        <v>0</v>
      </c>
      <c r="O3592" s="4">
        <v>73</v>
      </c>
      <c r="P3592" s="4" t="b">
        <v>1</v>
      </c>
      <c r="Q3592" s="4" t="s">
        <v>8271</v>
      </c>
      <c r="R3592" s="17">
        <f>E3592/D3592*100</f>
        <v>100.05999999999999</v>
      </c>
      <c r="S3592">
        <f>AVERAGEIF(O:O,O3592,E:E)</f>
        <v>11824.792307692307</v>
      </c>
      <c r="T3592" t="str">
        <f t="shared" si="283"/>
        <v>theater</v>
      </c>
      <c r="U3592" t="str">
        <f t="shared" si="284"/>
        <v>plays</v>
      </c>
    </row>
    <row r="3593" spans="1:21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tr">
        <f t="shared" si="280"/>
        <v>successful</v>
      </c>
      <c r="G3593" s="4" t="s">
        <v>8219</v>
      </c>
      <c r="H3593" s="4" t="s">
        <v>8224</v>
      </c>
      <c r="I3593" s="4" t="s">
        <v>8246</v>
      </c>
      <c r="J3593" s="4">
        <v>1422075540</v>
      </c>
      <c r="K3593" s="13">
        <f t="shared" si="281"/>
        <v>42028.040972222225</v>
      </c>
      <c r="L3593" s="4">
        <v>1419979544</v>
      </c>
      <c r="M3593" s="13">
        <f t="shared" si="282"/>
        <v>42003.781759259262</v>
      </c>
      <c r="N3593" s="4" t="b">
        <v>0</v>
      </c>
      <c r="O3593" s="4">
        <v>18</v>
      </c>
      <c r="P3593" s="4" t="b">
        <v>1</v>
      </c>
      <c r="Q3593" s="4" t="s">
        <v>8271</v>
      </c>
      <c r="R3593" s="17">
        <f>E3593/D3593*100</f>
        <v>175</v>
      </c>
      <c r="S3593">
        <f>AVERAGEIF(O:O,O3593,E:E)</f>
        <v>1443.423</v>
      </c>
      <c r="T3593" t="str">
        <f t="shared" si="283"/>
        <v>theater</v>
      </c>
      <c r="U3593" t="str">
        <f t="shared" si="284"/>
        <v>plays</v>
      </c>
    </row>
    <row r="3594" spans="1:21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tr">
        <f t="shared" si="280"/>
        <v>successful</v>
      </c>
      <c r="G3594" s="4" t="s">
        <v>8219</v>
      </c>
      <c r="H3594" s="4" t="s">
        <v>8224</v>
      </c>
      <c r="I3594" s="4" t="s">
        <v>8246</v>
      </c>
      <c r="J3594" s="4">
        <v>1423630740</v>
      </c>
      <c r="K3594" s="13">
        <f t="shared" si="281"/>
        <v>42046.040972222225</v>
      </c>
      <c r="L3594" s="4">
        <v>1418673307</v>
      </c>
      <c r="M3594" s="13">
        <f t="shared" si="282"/>
        <v>41988.663275462961</v>
      </c>
      <c r="N3594" s="4" t="b">
        <v>0</v>
      </c>
      <c r="O3594" s="4">
        <v>35</v>
      </c>
      <c r="P3594" s="4" t="b">
        <v>1</v>
      </c>
      <c r="Q3594" s="4" t="s">
        <v>8271</v>
      </c>
      <c r="R3594" s="17">
        <f>E3594/D3594*100</f>
        <v>127.25</v>
      </c>
      <c r="S3594">
        <f>AVERAGEIF(O:O,O3594,E:E)</f>
        <v>3370.6326923076922</v>
      </c>
      <c r="T3594" t="str">
        <f t="shared" si="283"/>
        <v>theater</v>
      </c>
      <c r="U3594" t="str">
        <f t="shared" si="284"/>
        <v>plays</v>
      </c>
    </row>
    <row r="3595" spans="1:21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tr">
        <f t="shared" si="280"/>
        <v>successful</v>
      </c>
      <c r="G3595" s="4" t="s">
        <v>8219</v>
      </c>
      <c r="H3595" s="4" t="s">
        <v>8224</v>
      </c>
      <c r="I3595" s="4" t="s">
        <v>8246</v>
      </c>
      <c r="J3595" s="4">
        <v>1420489560</v>
      </c>
      <c r="K3595" s="13">
        <f t="shared" si="281"/>
        <v>42009.68472222222</v>
      </c>
      <c r="L3595" s="4">
        <v>1417469639</v>
      </c>
      <c r="M3595" s="13">
        <f t="shared" si="282"/>
        <v>41974.731932870374</v>
      </c>
      <c r="N3595" s="4" t="b">
        <v>0</v>
      </c>
      <c r="O3595" s="4">
        <v>43</v>
      </c>
      <c r="P3595" s="4" t="b">
        <v>1</v>
      </c>
      <c r="Q3595" s="4" t="s">
        <v>8271</v>
      </c>
      <c r="R3595" s="17">
        <f>E3595/D3595*100</f>
        <v>110.63333333333334</v>
      </c>
      <c r="S3595">
        <f>AVERAGEIF(O:O,O3595,E:E)</f>
        <v>5251.2666666666664</v>
      </c>
      <c r="T3595" t="str">
        <f t="shared" si="283"/>
        <v>theater</v>
      </c>
      <c r="U3595" t="str">
        <f t="shared" si="284"/>
        <v>plays</v>
      </c>
    </row>
    <row r="3596" spans="1:21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tr">
        <f t="shared" si="280"/>
        <v>successful</v>
      </c>
      <c r="G3596" s="4" t="s">
        <v>8219</v>
      </c>
      <c r="H3596" s="4" t="s">
        <v>8224</v>
      </c>
      <c r="I3596" s="4" t="s">
        <v>8246</v>
      </c>
      <c r="J3596" s="4">
        <v>1472952982</v>
      </c>
      <c r="K3596" s="13">
        <f t="shared" si="281"/>
        <v>42616.900254629632</v>
      </c>
      <c r="L3596" s="4">
        <v>1470792982</v>
      </c>
      <c r="M3596" s="13">
        <f t="shared" si="282"/>
        <v>42591.900254629632</v>
      </c>
      <c r="N3596" s="4" t="b">
        <v>0</v>
      </c>
      <c r="O3596" s="4">
        <v>36</v>
      </c>
      <c r="P3596" s="4" t="b">
        <v>1</v>
      </c>
      <c r="Q3596" s="4" t="s">
        <v>8271</v>
      </c>
      <c r="R3596" s="17">
        <f>E3596/D3596*100</f>
        <v>125.93749999999999</v>
      </c>
      <c r="S3596">
        <f>AVERAGEIF(O:O,O3596,E:E)</f>
        <v>2893.0464999999999</v>
      </c>
      <c r="T3596" t="str">
        <f t="shared" si="283"/>
        <v>theater</v>
      </c>
      <c r="U3596" t="str">
        <f t="shared" si="284"/>
        <v>plays</v>
      </c>
    </row>
    <row r="3597" spans="1:21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tr">
        <f t="shared" si="280"/>
        <v>successful</v>
      </c>
      <c r="G3597" s="4" t="s">
        <v>8219</v>
      </c>
      <c r="H3597" s="4" t="s">
        <v>8224</v>
      </c>
      <c r="I3597" s="4" t="s">
        <v>8246</v>
      </c>
      <c r="J3597" s="4">
        <v>1426229940</v>
      </c>
      <c r="K3597" s="13">
        <f t="shared" si="281"/>
        <v>42076.124305555561</v>
      </c>
      <c r="L3597" s="4">
        <v>1423959123</v>
      </c>
      <c r="M3597" s="13">
        <f t="shared" si="282"/>
        <v>42049.84170138889</v>
      </c>
      <c r="N3597" s="4" t="b">
        <v>0</v>
      </c>
      <c r="O3597" s="4">
        <v>62</v>
      </c>
      <c r="P3597" s="4" t="b">
        <v>1</v>
      </c>
      <c r="Q3597" s="4" t="s">
        <v>8271</v>
      </c>
      <c r="R3597" s="17">
        <f>E3597/D3597*100</f>
        <v>118.5</v>
      </c>
      <c r="S3597">
        <f>AVERAGEIF(O:O,O3597,E:E)</f>
        <v>6333.2266666666674</v>
      </c>
      <c r="T3597" t="str">
        <f t="shared" si="283"/>
        <v>theater</v>
      </c>
      <c r="U3597" t="str">
        <f t="shared" si="284"/>
        <v>plays</v>
      </c>
    </row>
    <row r="3598" spans="1:21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tr">
        <f t="shared" si="280"/>
        <v>successful</v>
      </c>
      <c r="G3598" s="4" t="s">
        <v>8219</v>
      </c>
      <c r="H3598" s="4" t="s">
        <v>8229</v>
      </c>
      <c r="I3598" s="4" t="s">
        <v>8251</v>
      </c>
      <c r="J3598" s="4">
        <v>1409072982</v>
      </c>
      <c r="K3598" s="13">
        <f t="shared" si="281"/>
        <v>41877.548402777778</v>
      </c>
      <c r="L3598" s="4">
        <v>1407258582</v>
      </c>
      <c r="M3598" s="13">
        <f t="shared" si="282"/>
        <v>41856.548402777778</v>
      </c>
      <c r="N3598" s="4" t="b">
        <v>0</v>
      </c>
      <c r="O3598" s="4">
        <v>15</v>
      </c>
      <c r="P3598" s="4" t="b">
        <v>1</v>
      </c>
      <c r="Q3598" s="4" t="s">
        <v>8271</v>
      </c>
      <c r="R3598" s="17">
        <f>E3598/D3598*100</f>
        <v>107.72727272727273</v>
      </c>
      <c r="S3598">
        <f>AVERAGEIF(O:O,O3598,E:E)</f>
        <v>2424.782608695652</v>
      </c>
      <c r="T3598" t="str">
        <f t="shared" si="283"/>
        <v>theater</v>
      </c>
      <c r="U3598" t="str">
        <f t="shared" si="284"/>
        <v>plays</v>
      </c>
    </row>
    <row r="3599" spans="1:21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tr">
        <f t="shared" si="280"/>
        <v>successful</v>
      </c>
      <c r="G3599" s="4" t="s">
        <v>8219</v>
      </c>
      <c r="H3599" s="4" t="s">
        <v>8224</v>
      </c>
      <c r="I3599" s="4" t="s">
        <v>8246</v>
      </c>
      <c r="J3599" s="4">
        <v>1456984740</v>
      </c>
      <c r="K3599" s="13">
        <f t="shared" si="281"/>
        <v>42432.082638888889</v>
      </c>
      <c r="L3599" s="4">
        <v>1455717790</v>
      </c>
      <c r="M3599" s="13">
        <f t="shared" si="282"/>
        <v>42417.418865740743</v>
      </c>
      <c r="N3599" s="4" t="b">
        <v>0</v>
      </c>
      <c r="O3599" s="4">
        <v>33</v>
      </c>
      <c r="P3599" s="4" t="b">
        <v>1</v>
      </c>
      <c r="Q3599" s="4" t="s">
        <v>8271</v>
      </c>
      <c r="R3599" s="17">
        <f>E3599/D3599*100</f>
        <v>102.60000000000001</v>
      </c>
      <c r="S3599">
        <f>AVERAGEIF(O:O,O3599,E:E)</f>
        <v>5887.1719354838715</v>
      </c>
      <c r="T3599" t="str">
        <f t="shared" si="283"/>
        <v>theater</v>
      </c>
      <c r="U3599" t="str">
        <f t="shared" si="284"/>
        <v>plays</v>
      </c>
    </row>
    <row r="3600" spans="1:21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tr">
        <f t="shared" si="280"/>
        <v>successful</v>
      </c>
      <c r="G3600" s="4" t="s">
        <v>8219</v>
      </c>
      <c r="H3600" s="4" t="s">
        <v>8224</v>
      </c>
      <c r="I3600" s="4" t="s">
        <v>8246</v>
      </c>
      <c r="J3600" s="4">
        <v>1409720340</v>
      </c>
      <c r="K3600" s="13">
        <f t="shared" si="281"/>
        <v>41885.040972222225</v>
      </c>
      <c r="L3600" s="4">
        <v>1408129822</v>
      </c>
      <c r="M3600" s="13">
        <f t="shared" si="282"/>
        <v>41866.632199074076</v>
      </c>
      <c r="N3600" s="4" t="b">
        <v>0</v>
      </c>
      <c r="O3600" s="4">
        <v>27</v>
      </c>
      <c r="P3600" s="4" t="b">
        <v>1</v>
      </c>
      <c r="Q3600" s="4" t="s">
        <v>8271</v>
      </c>
      <c r="R3600" s="17">
        <f>E3600/D3600*100</f>
        <v>110.1</v>
      </c>
      <c r="S3600">
        <f>AVERAGEIF(O:O,O3600,E:E)</f>
        <v>3204.2722222222224</v>
      </c>
      <c r="T3600" t="str">
        <f t="shared" si="283"/>
        <v>theater</v>
      </c>
      <c r="U3600" t="str">
        <f t="shared" si="284"/>
        <v>plays</v>
      </c>
    </row>
    <row r="3601" spans="1:21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tr">
        <f t="shared" si="280"/>
        <v>successful</v>
      </c>
      <c r="G3601" s="4" t="s">
        <v>8219</v>
      </c>
      <c r="H3601" s="4" t="s">
        <v>8224</v>
      </c>
      <c r="I3601" s="4" t="s">
        <v>8246</v>
      </c>
      <c r="J3601" s="4">
        <v>1440892800</v>
      </c>
      <c r="K3601" s="13">
        <f t="shared" si="281"/>
        <v>42245.833333333336</v>
      </c>
      <c r="L3601" s="4">
        <v>1438715077</v>
      </c>
      <c r="M3601" s="13">
        <f t="shared" si="282"/>
        <v>42220.628206018526</v>
      </c>
      <c r="N3601" s="4" t="b">
        <v>0</v>
      </c>
      <c r="O3601" s="4">
        <v>17</v>
      </c>
      <c r="P3601" s="4" t="b">
        <v>1</v>
      </c>
      <c r="Q3601" s="4" t="s">
        <v>8271</v>
      </c>
      <c r="R3601" s="17">
        <f>E3601/D3601*100</f>
        <v>202</v>
      </c>
      <c r="S3601">
        <f>AVERAGEIF(O:O,O3601,E:E)</f>
        <v>1808.7556603773585</v>
      </c>
      <c r="T3601" t="str">
        <f t="shared" si="283"/>
        <v>theater</v>
      </c>
      <c r="U3601" t="str">
        <f t="shared" si="284"/>
        <v>plays</v>
      </c>
    </row>
    <row r="3602" spans="1:21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tr">
        <f t="shared" si="280"/>
        <v>successful</v>
      </c>
      <c r="G3602" s="4" t="s">
        <v>8219</v>
      </c>
      <c r="H3602" s="4" t="s">
        <v>8224</v>
      </c>
      <c r="I3602" s="4" t="s">
        <v>8246</v>
      </c>
      <c r="J3602" s="4">
        <v>1476390164</v>
      </c>
      <c r="K3602" s="13">
        <f t="shared" si="281"/>
        <v>42656.68245370371</v>
      </c>
      <c r="L3602" s="4">
        <v>1473970964</v>
      </c>
      <c r="M3602" s="13">
        <f t="shared" si="282"/>
        <v>42628.68245370371</v>
      </c>
      <c r="N3602" s="4" t="b">
        <v>0</v>
      </c>
      <c r="O3602" s="4">
        <v>4</v>
      </c>
      <c r="P3602" s="4" t="b">
        <v>1</v>
      </c>
      <c r="Q3602" s="4" t="s">
        <v>8271</v>
      </c>
      <c r="R3602" s="17">
        <f>E3602/D3602*100</f>
        <v>130</v>
      </c>
      <c r="S3602">
        <f>AVERAGEIF(O:O,O3602,E:E)</f>
        <v>227.77278688524589</v>
      </c>
      <c r="T3602" t="str">
        <f t="shared" si="283"/>
        <v>theater</v>
      </c>
      <c r="U3602" t="str">
        <f t="shared" si="284"/>
        <v>plays</v>
      </c>
    </row>
    <row r="3603" spans="1:21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tr">
        <f t="shared" si="280"/>
        <v>successful</v>
      </c>
      <c r="G3603" s="4" t="s">
        <v>8219</v>
      </c>
      <c r="H3603" s="4" t="s">
        <v>8225</v>
      </c>
      <c r="I3603" s="4" t="s">
        <v>8247</v>
      </c>
      <c r="J3603" s="4">
        <v>1421452682</v>
      </c>
      <c r="K3603" s="13">
        <f t="shared" si="281"/>
        <v>42020.831967592596</v>
      </c>
      <c r="L3603" s="4">
        <v>1418860682</v>
      </c>
      <c r="M3603" s="13">
        <f t="shared" si="282"/>
        <v>41990.831967592596</v>
      </c>
      <c r="N3603" s="4" t="b">
        <v>0</v>
      </c>
      <c r="O3603" s="4">
        <v>53</v>
      </c>
      <c r="P3603" s="4" t="b">
        <v>1</v>
      </c>
      <c r="Q3603" s="4" t="s">
        <v>8271</v>
      </c>
      <c r="R3603" s="17">
        <f>E3603/D3603*100</f>
        <v>104.35000000000001</v>
      </c>
      <c r="S3603">
        <f>AVERAGEIF(O:O,O3603,E:E)</f>
        <v>4559.2333333333336</v>
      </c>
      <c r="T3603" t="str">
        <f t="shared" si="283"/>
        <v>theater</v>
      </c>
      <c r="U3603" t="str">
        <f t="shared" si="284"/>
        <v>plays</v>
      </c>
    </row>
    <row r="3604" spans="1:21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tr">
        <f t="shared" si="280"/>
        <v>successful</v>
      </c>
      <c r="G3604" s="4" t="s">
        <v>8219</v>
      </c>
      <c r="H3604" s="4" t="s">
        <v>8224</v>
      </c>
      <c r="I3604" s="4" t="s">
        <v>8246</v>
      </c>
      <c r="J3604" s="4">
        <v>1463520479</v>
      </c>
      <c r="K3604" s="13">
        <f t="shared" si="281"/>
        <v>42507.727766203701</v>
      </c>
      <c r="L3604" s="4">
        <v>1458336479</v>
      </c>
      <c r="M3604" s="13">
        <f t="shared" si="282"/>
        <v>42447.727766203701</v>
      </c>
      <c r="N3604" s="4" t="b">
        <v>0</v>
      </c>
      <c r="O3604" s="4">
        <v>49</v>
      </c>
      <c r="P3604" s="4" t="b">
        <v>1</v>
      </c>
      <c r="Q3604" s="4" t="s">
        <v>8271</v>
      </c>
      <c r="R3604" s="17">
        <f>E3604/D3604*100</f>
        <v>100.05</v>
      </c>
      <c r="S3604">
        <f>AVERAGEIF(O:O,O3604,E:E)</f>
        <v>2909.8</v>
      </c>
      <c r="T3604" t="str">
        <f t="shared" si="283"/>
        <v>theater</v>
      </c>
      <c r="U3604" t="str">
        <f t="shared" si="284"/>
        <v>plays</v>
      </c>
    </row>
    <row r="3605" spans="1:21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tr">
        <f t="shared" si="280"/>
        <v>successful</v>
      </c>
      <c r="G3605" s="4" t="s">
        <v>8219</v>
      </c>
      <c r="H3605" s="4" t="s">
        <v>8224</v>
      </c>
      <c r="I3605" s="4" t="s">
        <v>8246</v>
      </c>
      <c r="J3605" s="4">
        <v>1446759880</v>
      </c>
      <c r="K3605" s="13">
        <f t="shared" si="281"/>
        <v>42313.739351851858</v>
      </c>
      <c r="L3605" s="4">
        <v>1444164280</v>
      </c>
      <c r="M3605" s="13">
        <f t="shared" si="282"/>
        <v>42283.697685185187</v>
      </c>
      <c r="N3605" s="4" t="b">
        <v>0</v>
      </c>
      <c r="O3605" s="4">
        <v>57</v>
      </c>
      <c r="P3605" s="4" t="b">
        <v>1</v>
      </c>
      <c r="Q3605" s="4" t="s">
        <v>8271</v>
      </c>
      <c r="R3605" s="17">
        <f>E3605/D3605*100</f>
        <v>170.66666666666669</v>
      </c>
      <c r="S3605">
        <f>AVERAGEIF(O:O,O3605,E:E)</f>
        <v>5781.163043478261</v>
      </c>
      <c r="T3605" t="str">
        <f t="shared" si="283"/>
        <v>theater</v>
      </c>
      <c r="U3605" t="str">
        <f t="shared" si="284"/>
        <v>plays</v>
      </c>
    </row>
    <row r="3606" spans="1:21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tr">
        <f t="shared" si="280"/>
        <v>successful</v>
      </c>
      <c r="G3606" s="4" t="s">
        <v>8219</v>
      </c>
      <c r="H3606" s="4" t="s">
        <v>8224</v>
      </c>
      <c r="I3606" s="4" t="s">
        <v>8246</v>
      </c>
      <c r="J3606" s="4">
        <v>1461913140</v>
      </c>
      <c r="K3606" s="13">
        <f t="shared" si="281"/>
        <v>42489.124305555561</v>
      </c>
      <c r="L3606" s="4">
        <v>1461370956</v>
      </c>
      <c r="M3606" s="13">
        <f t="shared" si="282"/>
        <v>42482.849027777782</v>
      </c>
      <c r="N3606" s="4" t="b">
        <v>0</v>
      </c>
      <c r="O3606" s="4">
        <v>69</v>
      </c>
      <c r="P3606" s="4" t="b">
        <v>1</v>
      </c>
      <c r="Q3606" s="4" t="s">
        <v>8271</v>
      </c>
      <c r="R3606" s="17">
        <f>E3606/D3606*100</f>
        <v>112.83333333333334</v>
      </c>
      <c r="S3606">
        <f>AVERAGEIF(O:O,O3606,E:E)</f>
        <v>6062.6021428571421</v>
      </c>
      <c r="T3606" t="str">
        <f t="shared" si="283"/>
        <v>theater</v>
      </c>
      <c r="U3606" t="str">
        <f t="shared" si="284"/>
        <v>plays</v>
      </c>
    </row>
    <row r="3607" spans="1:21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tr">
        <f t="shared" si="280"/>
        <v>successful</v>
      </c>
      <c r="G3607" s="4" t="s">
        <v>8219</v>
      </c>
      <c r="H3607" s="4" t="s">
        <v>8225</v>
      </c>
      <c r="I3607" s="4" t="s">
        <v>8247</v>
      </c>
      <c r="J3607" s="4">
        <v>1455390126</v>
      </c>
      <c r="K3607" s="13">
        <f t="shared" si="281"/>
        <v>42413.626458333332</v>
      </c>
      <c r="L3607" s="4">
        <v>1452798126</v>
      </c>
      <c r="M3607" s="13">
        <f t="shared" si="282"/>
        <v>42383.626458333332</v>
      </c>
      <c r="N3607" s="4" t="b">
        <v>0</v>
      </c>
      <c r="O3607" s="4">
        <v>15</v>
      </c>
      <c r="P3607" s="4" t="b">
        <v>1</v>
      </c>
      <c r="Q3607" s="4" t="s">
        <v>8271</v>
      </c>
      <c r="R3607" s="17">
        <f>E3607/D3607*100</f>
        <v>184</v>
      </c>
      <c r="S3607">
        <f>AVERAGEIF(O:O,O3607,E:E)</f>
        <v>2424.782608695652</v>
      </c>
      <c r="T3607" t="str">
        <f t="shared" si="283"/>
        <v>theater</v>
      </c>
      <c r="U3607" t="str">
        <f t="shared" si="284"/>
        <v>plays</v>
      </c>
    </row>
    <row r="3608" spans="1:21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tr">
        <f t="shared" si="280"/>
        <v>successful</v>
      </c>
      <c r="G3608" s="4" t="s">
        <v>8219</v>
      </c>
      <c r="H3608" s="4" t="s">
        <v>8225</v>
      </c>
      <c r="I3608" s="4" t="s">
        <v>8247</v>
      </c>
      <c r="J3608" s="4">
        <v>1471185057</v>
      </c>
      <c r="K3608" s="13">
        <f t="shared" si="281"/>
        <v>42596.438159722224</v>
      </c>
      <c r="L3608" s="4">
        <v>1468593057</v>
      </c>
      <c r="M3608" s="13">
        <f t="shared" si="282"/>
        <v>42566.438159722224</v>
      </c>
      <c r="N3608" s="4" t="b">
        <v>0</v>
      </c>
      <c r="O3608" s="4">
        <v>64</v>
      </c>
      <c r="P3608" s="4" t="b">
        <v>1</v>
      </c>
      <c r="Q3608" s="4" t="s">
        <v>8271</v>
      </c>
      <c r="R3608" s="17">
        <f>E3608/D3608*100</f>
        <v>130.26666666666665</v>
      </c>
      <c r="S3608">
        <f>AVERAGEIF(O:O,O3608,E:E)</f>
        <v>3333.5607692307685</v>
      </c>
      <c r="T3608" t="str">
        <f t="shared" si="283"/>
        <v>theater</v>
      </c>
      <c r="U3608" t="str">
        <f t="shared" si="284"/>
        <v>plays</v>
      </c>
    </row>
    <row r="3609" spans="1:21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tr">
        <f t="shared" si="280"/>
        <v>successful</v>
      </c>
      <c r="G3609" s="4" t="s">
        <v>8219</v>
      </c>
      <c r="H3609" s="4" t="s">
        <v>8225</v>
      </c>
      <c r="I3609" s="4" t="s">
        <v>8247</v>
      </c>
      <c r="J3609" s="4">
        <v>1450137600</v>
      </c>
      <c r="K3609" s="13">
        <f t="shared" si="281"/>
        <v>42352.833333333336</v>
      </c>
      <c r="L3609" s="4">
        <v>1448924882</v>
      </c>
      <c r="M3609" s="13">
        <f t="shared" si="282"/>
        <v>42338.797245370377</v>
      </c>
      <c r="N3609" s="4" t="b">
        <v>0</v>
      </c>
      <c r="O3609" s="4">
        <v>20</v>
      </c>
      <c r="P3609" s="4" t="b">
        <v>1</v>
      </c>
      <c r="Q3609" s="4" t="s">
        <v>8271</v>
      </c>
      <c r="R3609" s="17">
        <f>E3609/D3609*100</f>
        <v>105.45454545454544</v>
      </c>
      <c r="S3609">
        <f>AVERAGEIF(O:O,O3609,E:E)</f>
        <v>1494.1595454545457</v>
      </c>
      <c r="T3609" t="str">
        <f t="shared" si="283"/>
        <v>theater</v>
      </c>
      <c r="U3609" t="str">
        <f t="shared" si="284"/>
        <v>plays</v>
      </c>
    </row>
    <row r="3610" spans="1:21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tr">
        <f t="shared" si="280"/>
        <v>successful</v>
      </c>
      <c r="G3610" s="4" t="s">
        <v>8219</v>
      </c>
      <c r="H3610" s="4" t="s">
        <v>8225</v>
      </c>
      <c r="I3610" s="4" t="s">
        <v>8247</v>
      </c>
      <c r="J3610" s="4">
        <v>1466172000</v>
      </c>
      <c r="K3610" s="13">
        <f t="shared" si="281"/>
        <v>42538.416666666664</v>
      </c>
      <c r="L3610" s="4">
        <v>1463418090</v>
      </c>
      <c r="M3610" s="13">
        <f t="shared" si="282"/>
        <v>42506.542708333342</v>
      </c>
      <c r="N3610" s="4" t="b">
        <v>0</v>
      </c>
      <c r="O3610" s="4">
        <v>27</v>
      </c>
      <c r="P3610" s="4" t="b">
        <v>1</v>
      </c>
      <c r="Q3610" s="4" t="s">
        <v>8271</v>
      </c>
      <c r="R3610" s="17">
        <f>E3610/D3610*100</f>
        <v>100</v>
      </c>
      <c r="S3610">
        <f>AVERAGEIF(O:O,O3610,E:E)</f>
        <v>3204.2722222222224</v>
      </c>
      <c r="T3610" t="str">
        <f t="shared" si="283"/>
        <v>theater</v>
      </c>
      <c r="U3610" t="str">
        <f t="shared" si="284"/>
        <v>plays</v>
      </c>
    </row>
    <row r="3611" spans="1:21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tr">
        <f t="shared" si="280"/>
        <v>successful</v>
      </c>
      <c r="G3611" s="4" t="s">
        <v>8219</v>
      </c>
      <c r="H3611" s="4" t="s">
        <v>8225</v>
      </c>
      <c r="I3611" s="4" t="s">
        <v>8247</v>
      </c>
      <c r="J3611" s="4">
        <v>1459378085</v>
      </c>
      <c r="K3611" s="13">
        <f t="shared" si="281"/>
        <v>42459.783391203709</v>
      </c>
      <c r="L3611" s="4">
        <v>1456789685</v>
      </c>
      <c r="M3611" s="13">
        <f t="shared" si="282"/>
        <v>42429.825057870366</v>
      </c>
      <c r="N3611" s="4" t="b">
        <v>0</v>
      </c>
      <c r="O3611" s="4">
        <v>21</v>
      </c>
      <c r="P3611" s="4" t="b">
        <v>1</v>
      </c>
      <c r="Q3611" s="4" t="s">
        <v>8271</v>
      </c>
      <c r="R3611" s="17">
        <f>E3611/D3611*100</f>
        <v>153.31632653061226</v>
      </c>
      <c r="S3611">
        <f>AVERAGEIF(O:O,O3611,E:E)</f>
        <v>1658.1821621621621</v>
      </c>
      <c r="T3611" t="str">
        <f t="shared" si="283"/>
        <v>theater</v>
      </c>
      <c r="U3611" t="str">
        <f t="shared" si="284"/>
        <v>plays</v>
      </c>
    </row>
    <row r="3612" spans="1:21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tr">
        <f t="shared" si="280"/>
        <v>successful</v>
      </c>
      <c r="G3612" s="4" t="s">
        <v>8219</v>
      </c>
      <c r="H3612" s="4" t="s">
        <v>8225</v>
      </c>
      <c r="I3612" s="4" t="s">
        <v>8247</v>
      </c>
      <c r="J3612" s="4">
        <v>1439806936</v>
      </c>
      <c r="K3612" s="13">
        <f t="shared" si="281"/>
        <v>42233.265462962961</v>
      </c>
      <c r="L3612" s="4">
        <v>1437214936</v>
      </c>
      <c r="M3612" s="13">
        <f t="shared" si="282"/>
        <v>42203.265462962961</v>
      </c>
      <c r="N3612" s="4" t="b">
        <v>0</v>
      </c>
      <c r="O3612" s="4">
        <v>31</v>
      </c>
      <c r="P3612" s="4" t="b">
        <v>1</v>
      </c>
      <c r="Q3612" s="4" t="s">
        <v>8271</v>
      </c>
      <c r="R3612" s="17">
        <f>E3612/D3612*100</f>
        <v>162.30000000000001</v>
      </c>
      <c r="S3612">
        <f>AVERAGEIF(O:O,O3612,E:E)</f>
        <v>2489.3351851851853</v>
      </c>
      <c r="T3612" t="str">
        <f t="shared" si="283"/>
        <v>theater</v>
      </c>
      <c r="U3612" t="str">
        <f t="shared" si="284"/>
        <v>plays</v>
      </c>
    </row>
    <row r="3613" spans="1:21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tr">
        <f t="shared" si="280"/>
        <v>successful</v>
      </c>
      <c r="G3613" s="4" t="s">
        <v>8219</v>
      </c>
      <c r="H3613" s="4" t="s">
        <v>8225</v>
      </c>
      <c r="I3613" s="4" t="s">
        <v>8247</v>
      </c>
      <c r="J3613" s="4">
        <v>1428483201</v>
      </c>
      <c r="K3613" s="13">
        <f t="shared" si="281"/>
        <v>42102.203715277785</v>
      </c>
      <c r="L3613" s="4">
        <v>1425891201</v>
      </c>
      <c r="M3613" s="13">
        <f t="shared" si="282"/>
        <v>42072.203715277785</v>
      </c>
      <c r="N3613" s="4" t="b">
        <v>0</v>
      </c>
      <c r="O3613" s="4">
        <v>51</v>
      </c>
      <c r="P3613" s="4" t="b">
        <v>1</v>
      </c>
      <c r="Q3613" s="4" t="s">
        <v>8271</v>
      </c>
      <c r="R3613" s="17">
        <f>E3613/D3613*100</f>
        <v>136</v>
      </c>
      <c r="S3613">
        <f>AVERAGEIF(O:O,O3613,E:E)</f>
        <v>3143.8429999999998</v>
      </c>
      <c r="T3613" t="str">
        <f t="shared" si="283"/>
        <v>theater</v>
      </c>
      <c r="U3613" t="str">
        <f t="shared" si="284"/>
        <v>plays</v>
      </c>
    </row>
    <row r="3614" spans="1:21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tr">
        <f t="shared" si="280"/>
        <v>successful</v>
      </c>
      <c r="G3614" s="4" t="s">
        <v>8219</v>
      </c>
      <c r="H3614" s="4" t="s">
        <v>8229</v>
      </c>
      <c r="I3614" s="4" t="s">
        <v>8251</v>
      </c>
      <c r="J3614" s="4">
        <v>1402334811</v>
      </c>
      <c r="K3614" s="13">
        <f t="shared" si="281"/>
        <v>41799.560312500005</v>
      </c>
      <c r="L3614" s="4">
        <v>1401470811</v>
      </c>
      <c r="M3614" s="13">
        <f t="shared" si="282"/>
        <v>41789.560312500005</v>
      </c>
      <c r="N3614" s="4" t="b">
        <v>0</v>
      </c>
      <c r="O3614" s="4">
        <v>57</v>
      </c>
      <c r="P3614" s="4" t="b">
        <v>1</v>
      </c>
      <c r="Q3614" s="4" t="s">
        <v>8271</v>
      </c>
      <c r="R3614" s="17">
        <f>E3614/D3614*100</f>
        <v>144.4</v>
      </c>
      <c r="S3614">
        <f>AVERAGEIF(O:O,O3614,E:E)</f>
        <v>5781.163043478261</v>
      </c>
      <c r="T3614" t="str">
        <f t="shared" si="283"/>
        <v>theater</v>
      </c>
      <c r="U3614" t="str">
        <f t="shared" si="284"/>
        <v>plays</v>
      </c>
    </row>
    <row r="3615" spans="1:21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tr">
        <f t="shared" si="280"/>
        <v>successful</v>
      </c>
      <c r="G3615" s="4" t="s">
        <v>8219</v>
      </c>
      <c r="H3615" s="4" t="s">
        <v>8224</v>
      </c>
      <c r="I3615" s="4" t="s">
        <v>8246</v>
      </c>
      <c r="J3615" s="4">
        <v>1403964574</v>
      </c>
      <c r="K3615" s="13">
        <f t="shared" si="281"/>
        <v>41818.423310185186</v>
      </c>
      <c r="L3615" s="4">
        <v>1401372574</v>
      </c>
      <c r="M3615" s="13">
        <f t="shared" si="282"/>
        <v>41788.423310185186</v>
      </c>
      <c r="N3615" s="4" t="b">
        <v>0</v>
      </c>
      <c r="O3615" s="4">
        <v>20</v>
      </c>
      <c r="P3615" s="4" t="b">
        <v>1</v>
      </c>
      <c r="Q3615" s="4" t="s">
        <v>8271</v>
      </c>
      <c r="R3615" s="17">
        <f>E3615/D3615*100</f>
        <v>100</v>
      </c>
      <c r="S3615">
        <f>AVERAGEIF(O:O,O3615,E:E)</f>
        <v>1494.1595454545457</v>
      </c>
      <c r="T3615" t="str">
        <f t="shared" si="283"/>
        <v>theater</v>
      </c>
      <c r="U3615" t="str">
        <f t="shared" si="284"/>
        <v>plays</v>
      </c>
    </row>
    <row r="3616" spans="1:21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tr">
        <f t="shared" si="280"/>
        <v>successful</v>
      </c>
      <c r="G3616" s="4" t="s">
        <v>8219</v>
      </c>
      <c r="H3616" s="4" t="s">
        <v>8224</v>
      </c>
      <c r="I3616" s="4" t="s">
        <v>8246</v>
      </c>
      <c r="J3616" s="4">
        <v>1434675616</v>
      </c>
      <c r="K3616" s="13">
        <f t="shared" si="281"/>
        <v>42173.875185185192</v>
      </c>
      <c r="L3616" s="4">
        <v>1432083616</v>
      </c>
      <c r="M3616" s="13">
        <f t="shared" si="282"/>
        <v>42143.875185185192</v>
      </c>
      <c r="N3616" s="4" t="b">
        <v>0</v>
      </c>
      <c r="O3616" s="4">
        <v>71</v>
      </c>
      <c r="P3616" s="4" t="b">
        <v>1</v>
      </c>
      <c r="Q3616" s="4" t="s">
        <v>8271</v>
      </c>
      <c r="R3616" s="17">
        <f>E3616/D3616*100</f>
        <v>100.8</v>
      </c>
      <c r="S3616">
        <f>AVERAGEIF(O:O,O3616,E:E)</f>
        <v>5650.0581249999996</v>
      </c>
      <c r="T3616" t="str">
        <f t="shared" si="283"/>
        <v>theater</v>
      </c>
      <c r="U3616" t="str">
        <f t="shared" si="284"/>
        <v>plays</v>
      </c>
    </row>
    <row r="3617" spans="1:21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tr">
        <f t="shared" si="280"/>
        <v>successful</v>
      </c>
      <c r="G3617" s="4" t="s">
        <v>8219</v>
      </c>
      <c r="H3617" s="4" t="s">
        <v>8225</v>
      </c>
      <c r="I3617" s="4" t="s">
        <v>8247</v>
      </c>
      <c r="J3617" s="4">
        <v>1449756896</v>
      </c>
      <c r="K3617" s="13">
        <f t="shared" si="281"/>
        <v>42348.427037037043</v>
      </c>
      <c r="L3617" s="4">
        <v>1447164896</v>
      </c>
      <c r="M3617" s="13">
        <f t="shared" si="282"/>
        <v>42318.427037037043</v>
      </c>
      <c r="N3617" s="4" t="b">
        <v>0</v>
      </c>
      <c r="O3617" s="4">
        <v>72</v>
      </c>
      <c r="P3617" s="4" t="b">
        <v>1</v>
      </c>
      <c r="Q3617" s="4" t="s">
        <v>8271</v>
      </c>
      <c r="R3617" s="17">
        <f>E3617/D3617*100</f>
        <v>106.80000000000001</v>
      </c>
      <c r="S3617">
        <f>AVERAGEIF(O:O,O3617,E:E)</f>
        <v>5956.7993333333325</v>
      </c>
      <c r="T3617" t="str">
        <f t="shared" si="283"/>
        <v>theater</v>
      </c>
      <c r="U3617" t="str">
        <f t="shared" si="284"/>
        <v>plays</v>
      </c>
    </row>
    <row r="3618" spans="1:21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tr">
        <f t="shared" si="280"/>
        <v>successful</v>
      </c>
      <c r="G3618" s="4" t="s">
        <v>8219</v>
      </c>
      <c r="H3618" s="4" t="s">
        <v>8225</v>
      </c>
      <c r="I3618" s="4" t="s">
        <v>8247</v>
      </c>
      <c r="J3618" s="4">
        <v>1426801664</v>
      </c>
      <c r="K3618" s="13">
        <f t="shared" si="281"/>
        <v>42082.741481481484</v>
      </c>
      <c r="L3618" s="4">
        <v>1424213264</v>
      </c>
      <c r="M3618" s="13">
        <f t="shared" si="282"/>
        <v>42052.783148148148</v>
      </c>
      <c r="N3618" s="4" t="b">
        <v>0</v>
      </c>
      <c r="O3618" s="4">
        <v>45</v>
      </c>
      <c r="P3618" s="4" t="b">
        <v>1</v>
      </c>
      <c r="Q3618" s="4" t="s">
        <v>8271</v>
      </c>
      <c r="R3618" s="17">
        <f>E3618/D3618*100</f>
        <v>124.8</v>
      </c>
      <c r="S3618">
        <f>AVERAGEIF(O:O,O3618,E:E)</f>
        <v>5035.5005000000001</v>
      </c>
      <c r="T3618" t="str">
        <f t="shared" si="283"/>
        <v>theater</v>
      </c>
      <c r="U3618" t="str">
        <f t="shared" si="284"/>
        <v>plays</v>
      </c>
    </row>
    <row r="3619" spans="1:21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tr">
        <f t="shared" si="280"/>
        <v>successful</v>
      </c>
      <c r="G3619" s="4" t="s">
        <v>8219</v>
      </c>
      <c r="H3619" s="4" t="s">
        <v>8225</v>
      </c>
      <c r="I3619" s="4" t="s">
        <v>8247</v>
      </c>
      <c r="J3619" s="4">
        <v>1488240000</v>
      </c>
      <c r="K3619" s="13">
        <f t="shared" si="281"/>
        <v>42793.833333333336</v>
      </c>
      <c r="L3619" s="4">
        <v>1486996729</v>
      </c>
      <c r="M3619" s="13">
        <f t="shared" si="282"/>
        <v>42779.44362268519</v>
      </c>
      <c r="N3619" s="4" t="b">
        <v>0</v>
      </c>
      <c r="O3619" s="4">
        <v>51</v>
      </c>
      <c r="P3619" s="4" t="b">
        <v>1</v>
      </c>
      <c r="Q3619" s="4" t="s">
        <v>8271</v>
      </c>
      <c r="R3619" s="17">
        <f>E3619/D3619*100</f>
        <v>118.91891891891892</v>
      </c>
      <c r="S3619">
        <f>AVERAGEIF(O:O,O3619,E:E)</f>
        <v>3143.8429999999998</v>
      </c>
      <c r="T3619" t="str">
        <f t="shared" si="283"/>
        <v>theater</v>
      </c>
      <c r="U3619" t="str">
        <f t="shared" si="284"/>
        <v>plays</v>
      </c>
    </row>
    <row r="3620" spans="1:21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tr">
        <f t="shared" si="280"/>
        <v>successful</v>
      </c>
      <c r="G3620" s="4" t="s">
        <v>8219</v>
      </c>
      <c r="H3620" s="4" t="s">
        <v>8225</v>
      </c>
      <c r="I3620" s="4" t="s">
        <v>8247</v>
      </c>
      <c r="J3620" s="4">
        <v>1433343850</v>
      </c>
      <c r="K3620" s="13">
        <f t="shared" si="281"/>
        <v>42158.461226851854</v>
      </c>
      <c r="L3620" s="4">
        <v>1430751850</v>
      </c>
      <c r="M3620" s="13">
        <f t="shared" si="282"/>
        <v>42128.461226851854</v>
      </c>
      <c r="N3620" s="4" t="b">
        <v>0</v>
      </c>
      <c r="O3620" s="4">
        <v>56</v>
      </c>
      <c r="P3620" s="4" t="b">
        <v>1</v>
      </c>
      <c r="Q3620" s="4" t="s">
        <v>8271</v>
      </c>
      <c r="R3620" s="17">
        <f>E3620/D3620*100</f>
        <v>101</v>
      </c>
      <c r="S3620">
        <f>AVERAGEIF(O:O,O3620,E:E)</f>
        <v>4556.6774999999998</v>
      </c>
      <c r="T3620" t="str">
        <f t="shared" si="283"/>
        <v>theater</v>
      </c>
      <c r="U3620" t="str">
        <f t="shared" si="284"/>
        <v>plays</v>
      </c>
    </row>
    <row r="3621" spans="1:21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tr">
        <f t="shared" si="280"/>
        <v>successful</v>
      </c>
      <c r="G3621" s="4" t="s">
        <v>8219</v>
      </c>
      <c r="H3621" s="4" t="s">
        <v>8224</v>
      </c>
      <c r="I3621" s="4" t="s">
        <v>8246</v>
      </c>
      <c r="J3621" s="4">
        <v>1479592800</v>
      </c>
      <c r="K3621" s="13">
        <f t="shared" si="281"/>
        <v>42693.750000000007</v>
      </c>
      <c r="L3621" s="4">
        <v>1476760226</v>
      </c>
      <c r="M3621" s="13">
        <f t="shared" si="282"/>
        <v>42660.965578703712</v>
      </c>
      <c r="N3621" s="4" t="b">
        <v>0</v>
      </c>
      <c r="O3621" s="4">
        <v>17</v>
      </c>
      <c r="P3621" s="4" t="b">
        <v>1</v>
      </c>
      <c r="Q3621" s="4" t="s">
        <v>8271</v>
      </c>
      <c r="R3621" s="17">
        <f>E3621/D3621*100</f>
        <v>112.99999999999999</v>
      </c>
      <c r="S3621">
        <f>AVERAGEIF(O:O,O3621,E:E)</f>
        <v>1808.7556603773585</v>
      </c>
      <c r="T3621" t="str">
        <f t="shared" si="283"/>
        <v>theater</v>
      </c>
      <c r="U3621" t="str">
        <f t="shared" si="284"/>
        <v>plays</v>
      </c>
    </row>
    <row r="3622" spans="1:21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tr">
        <f t="shared" si="280"/>
        <v>successful</v>
      </c>
      <c r="G3622" s="4" t="s">
        <v>8219</v>
      </c>
      <c r="H3622" s="4" t="s">
        <v>8224</v>
      </c>
      <c r="I3622" s="4" t="s">
        <v>8246</v>
      </c>
      <c r="J3622" s="4">
        <v>1425528000</v>
      </c>
      <c r="K3622" s="13">
        <f t="shared" si="281"/>
        <v>42068.000000000007</v>
      </c>
      <c r="L3622" s="4">
        <v>1422916261</v>
      </c>
      <c r="M3622" s="13">
        <f t="shared" si="282"/>
        <v>42037.771539351852</v>
      </c>
      <c r="N3622" s="4" t="b">
        <v>0</v>
      </c>
      <c r="O3622" s="4">
        <v>197</v>
      </c>
      <c r="P3622" s="4" t="b">
        <v>1</v>
      </c>
      <c r="Q3622" s="4" t="s">
        <v>8271</v>
      </c>
      <c r="R3622" s="17">
        <f>E3622/D3622*100</f>
        <v>105.19047619047619</v>
      </c>
      <c r="S3622">
        <f>AVERAGEIF(O:O,O3622,E:E)</f>
        <v>8621.6666666666661</v>
      </c>
      <c r="T3622" t="str">
        <f t="shared" si="283"/>
        <v>theater</v>
      </c>
      <c r="U3622" t="str">
        <f t="shared" si="284"/>
        <v>plays</v>
      </c>
    </row>
    <row r="3623" spans="1:21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tr">
        <f t="shared" si="280"/>
        <v>successful</v>
      </c>
      <c r="G3623" s="4" t="s">
        <v>8219</v>
      </c>
      <c r="H3623" s="4" t="s">
        <v>8224</v>
      </c>
      <c r="I3623" s="4" t="s">
        <v>8246</v>
      </c>
      <c r="J3623" s="4">
        <v>1475269200</v>
      </c>
      <c r="K3623" s="13">
        <f t="shared" si="281"/>
        <v>42643.708333333336</v>
      </c>
      <c r="L3623" s="4">
        <v>1473200844</v>
      </c>
      <c r="M3623" s="13">
        <f t="shared" si="282"/>
        <v>42619.76902777778</v>
      </c>
      <c r="N3623" s="4" t="b">
        <v>0</v>
      </c>
      <c r="O3623" s="4">
        <v>70</v>
      </c>
      <c r="P3623" s="4" t="b">
        <v>1</v>
      </c>
      <c r="Q3623" s="4" t="s">
        <v>8271</v>
      </c>
      <c r="R3623" s="17">
        <f>E3623/D3623*100</f>
        <v>109.73333333333332</v>
      </c>
      <c r="S3623">
        <f>AVERAGEIF(O:O,O3623,E:E)</f>
        <v>15630.539500000003</v>
      </c>
      <c r="T3623" t="str">
        <f t="shared" si="283"/>
        <v>theater</v>
      </c>
      <c r="U3623" t="str">
        <f t="shared" si="284"/>
        <v>plays</v>
      </c>
    </row>
    <row r="3624" spans="1:21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tr">
        <f t="shared" si="280"/>
        <v>successful</v>
      </c>
      <c r="G3624" s="4" t="s">
        <v>8219</v>
      </c>
      <c r="H3624" s="4" t="s">
        <v>8224</v>
      </c>
      <c r="I3624" s="4" t="s">
        <v>8246</v>
      </c>
      <c r="J3624" s="4">
        <v>1411874580</v>
      </c>
      <c r="K3624" s="13">
        <f t="shared" si="281"/>
        <v>41909.974305555559</v>
      </c>
      <c r="L3624" s="4">
        <v>1409030371</v>
      </c>
      <c r="M3624" s="13">
        <f t="shared" si="282"/>
        <v>41877.055219907408</v>
      </c>
      <c r="N3624" s="4" t="b">
        <v>0</v>
      </c>
      <c r="O3624" s="4">
        <v>21</v>
      </c>
      <c r="P3624" s="4" t="b">
        <v>1</v>
      </c>
      <c r="Q3624" s="4" t="s">
        <v>8271</v>
      </c>
      <c r="R3624" s="17">
        <f>E3624/D3624*100</f>
        <v>100.099</v>
      </c>
      <c r="S3624">
        <f>AVERAGEIF(O:O,O3624,E:E)</f>
        <v>1658.1821621621621</v>
      </c>
      <c r="T3624" t="str">
        <f t="shared" si="283"/>
        <v>theater</v>
      </c>
      <c r="U3624" t="str">
        <f t="shared" si="284"/>
        <v>plays</v>
      </c>
    </row>
    <row r="3625" spans="1:21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tr">
        <f t="shared" si="280"/>
        <v>successful</v>
      </c>
      <c r="G3625" s="4" t="s">
        <v>8219</v>
      </c>
      <c r="H3625" s="4" t="s">
        <v>8224</v>
      </c>
      <c r="I3625" s="4" t="s">
        <v>8246</v>
      </c>
      <c r="J3625" s="4">
        <v>1406358000</v>
      </c>
      <c r="K3625" s="13">
        <f t="shared" si="281"/>
        <v>41846.125</v>
      </c>
      <c r="L3625" s="4">
        <v>1404841270</v>
      </c>
      <c r="M3625" s="13">
        <f t="shared" si="282"/>
        <v>41828.570254629631</v>
      </c>
      <c r="N3625" s="4" t="b">
        <v>0</v>
      </c>
      <c r="O3625" s="4">
        <v>34</v>
      </c>
      <c r="P3625" s="4" t="b">
        <v>1</v>
      </c>
      <c r="Q3625" s="4" t="s">
        <v>8271</v>
      </c>
      <c r="R3625" s="17">
        <f>E3625/D3625*100</f>
        <v>120</v>
      </c>
      <c r="S3625">
        <f>AVERAGEIF(O:O,O3625,E:E)</f>
        <v>3216.0669696969699</v>
      </c>
      <c r="T3625" t="str">
        <f t="shared" si="283"/>
        <v>theater</v>
      </c>
      <c r="U3625" t="str">
        <f t="shared" si="284"/>
        <v>plays</v>
      </c>
    </row>
    <row r="3626" spans="1:21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tr">
        <f t="shared" si="280"/>
        <v>successful</v>
      </c>
      <c r="G3626" s="4" t="s">
        <v>8219</v>
      </c>
      <c r="H3626" s="4" t="s">
        <v>8224</v>
      </c>
      <c r="I3626" s="4" t="s">
        <v>8246</v>
      </c>
      <c r="J3626" s="4">
        <v>1471977290</v>
      </c>
      <c r="K3626" s="13">
        <f t="shared" si="281"/>
        <v>42605.607523148145</v>
      </c>
      <c r="L3626" s="4">
        <v>1466793290</v>
      </c>
      <c r="M3626" s="13">
        <f t="shared" si="282"/>
        <v>42545.607523148145</v>
      </c>
      <c r="N3626" s="4" t="b">
        <v>0</v>
      </c>
      <c r="O3626" s="4">
        <v>39</v>
      </c>
      <c r="P3626" s="4" t="b">
        <v>1</v>
      </c>
      <c r="Q3626" s="4" t="s">
        <v>8271</v>
      </c>
      <c r="R3626" s="17">
        <f>E3626/D3626*100</f>
        <v>104.93333333333332</v>
      </c>
      <c r="S3626">
        <f>AVERAGEIF(O:O,O3626,E:E)</f>
        <v>2905.058</v>
      </c>
      <c r="T3626" t="str">
        <f t="shared" si="283"/>
        <v>theater</v>
      </c>
      <c r="U3626" t="str">
        <f t="shared" si="284"/>
        <v>plays</v>
      </c>
    </row>
    <row r="3627" spans="1:21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tr">
        <f t="shared" si="280"/>
        <v>successful</v>
      </c>
      <c r="G3627" s="4" t="s">
        <v>8219</v>
      </c>
      <c r="H3627" s="4" t="s">
        <v>8225</v>
      </c>
      <c r="I3627" s="4" t="s">
        <v>8247</v>
      </c>
      <c r="J3627" s="4">
        <v>1435851577</v>
      </c>
      <c r="K3627" s="13">
        <f t="shared" si="281"/>
        <v>42187.485844907409</v>
      </c>
      <c r="L3627" s="4">
        <v>1433259577</v>
      </c>
      <c r="M3627" s="13">
        <f t="shared" si="282"/>
        <v>42157.485844907409</v>
      </c>
      <c r="N3627" s="4" t="b">
        <v>0</v>
      </c>
      <c r="O3627" s="4">
        <v>78</v>
      </c>
      <c r="P3627" s="4" t="b">
        <v>1</v>
      </c>
      <c r="Q3627" s="4" t="s">
        <v>8271</v>
      </c>
      <c r="R3627" s="17">
        <f>E3627/D3627*100</f>
        <v>102.66666666666666</v>
      </c>
      <c r="S3627">
        <f>AVERAGEIF(O:O,O3627,E:E)</f>
        <v>7578.5161538461534</v>
      </c>
      <c r="T3627" t="str">
        <f t="shared" si="283"/>
        <v>theater</v>
      </c>
      <c r="U3627" t="str">
        <f t="shared" si="284"/>
        <v>plays</v>
      </c>
    </row>
    <row r="3628" spans="1:21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tr">
        <f t="shared" si="280"/>
        <v>successful</v>
      </c>
      <c r="G3628" s="4" t="s">
        <v>8219</v>
      </c>
      <c r="H3628" s="4" t="s">
        <v>8225</v>
      </c>
      <c r="I3628" s="4" t="s">
        <v>8247</v>
      </c>
      <c r="J3628" s="4">
        <v>1408204857</v>
      </c>
      <c r="K3628" s="13">
        <f t="shared" si="281"/>
        <v>41867.500659722224</v>
      </c>
      <c r="L3628" s="4">
        <v>1406390457</v>
      </c>
      <c r="M3628" s="13">
        <f t="shared" si="282"/>
        <v>41846.500659722224</v>
      </c>
      <c r="N3628" s="4" t="b">
        <v>0</v>
      </c>
      <c r="O3628" s="4">
        <v>48</v>
      </c>
      <c r="P3628" s="4" t="b">
        <v>1</v>
      </c>
      <c r="Q3628" s="4" t="s">
        <v>8271</v>
      </c>
      <c r="R3628" s="17">
        <f>E3628/D3628*100</f>
        <v>101.82500000000002</v>
      </c>
      <c r="S3628">
        <f>AVERAGEIF(O:O,O3628,E:E)</f>
        <v>6681.7362499999999</v>
      </c>
      <c r="T3628" t="str">
        <f t="shared" si="283"/>
        <v>theater</v>
      </c>
      <c r="U3628" t="str">
        <f t="shared" si="284"/>
        <v>plays</v>
      </c>
    </row>
    <row r="3629" spans="1:21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tr">
        <f t="shared" si="280"/>
        <v>successful</v>
      </c>
      <c r="G3629" s="4" t="s">
        <v>8219</v>
      </c>
      <c r="H3629" s="4" t="s">
        <v>8224</v>
      </c>
      <c r="I3629" s="4" t="s">
        <v>8246</v>
      </c>
      <c r="J3629" s="4">
        <v>1463803140</v>
      </c>
      <c r="K3629" s="13">
        <f t="shared" si="281"/>
        <v>42510.999305555561</v>
      </c>
      <c r="L3629" s="4">
        <v>1459446487</v>
      </c>
      <c r="M3629" s="13">
        <f t="shared" si="282"/>
        <v>42460.57508101852</v>
      </c>
      <c r="N3629" s="4" t="b">
        <v>0</v>
      </c>
      <c r="O3629" s="4">
        <v>29</v>
      </c>
      <c r="P3629" s="4" t="b">
        <v>1</v>
      </c>
      <c r="Q3629" s="4" t="s">
        <v>8271</v>
      </c>
      <c r="R3629" s="17">
        <f>E3629/D3629*100</f>
        <v>100</v>
      </c>
      <c r="S3629">
        <f>AVERAGEIF(O:O,O3629,E:E)</f>
        <v>2554.6396296296298</v>
      </c>
      <c r="T3629" t="str">
        <f t="shared" si="283"/>
        <v>theater</v>
      </c>
      <c r="U3629" t="str">
        <f t="shared" si="284"/>
        <v>plays</v>
      </c>
    </row>
    <row r="3630" spans="1:21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b">
        <f t="shared" si="280"/>
        <v>0</v>
      </c>
      <c r="G3630" s="4" t="s">
        <v>8221</v>
      </c>
      <c r="H3630" s="4" t="s">
        <v>8224</v>
      </c>
      <c r="I3630" s="4" t="s">
        <v>8246</v>
      </c>
      <c r="J3630" s="4">
        <v>1450040396</v>
      </c>
      <c r="K3630" s="13">
        <f t="shared" si="281"/>
        <v>42351.708287037043</v>
      </c>
      <c r="L3630" s="4">
        <v>1444852796</v>
      </c>
      <c r="M3630" s="13">
        <f t="shared" si="282"/>
        <v>42291.666620370372</v>
      </c>
      <c r="N3630" s="4" t="b">
        <v>0</v>
      </c>
      <c r="O3630" s="4">
        <v>0</v>
      </c>
      <c r="P3630" s="4" t="b">
        <v>0</v>
      </c>
      <c r="Q3630" s="4" t="s">
        <v>8305</v>
      </c>
      <c r="R3630" s="17">
        <f>E3630/D3630*100</f>
        <v>0</v>
      </c>
      <c r="S3630">
        <f>AVERAGEIF(O:O,O3630,E:E)</f>
        <v>0</v>
      </c>
      <c r="T3630" t="str">
        <f t="shared" si="283"/>
        <v>theater</v>
      </c>
      <c r="U3630" t="str">
        <f t="shared" si="284"/>
        <v>musical</v>
      </c>
    </row>
    <row r="3631" spans="1:21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b">
        <f t="shared" si="280"/>
        <v>0</v>
      </c>
      <c r="G3631" s="4" t="s">
        <v>8221</v>
      </c>
      <c r="H3631" s="4" t="s">
        <v>8224</v>
      </c>
      <c r="I3631" s="4" t="s">
        <v>8246</v>
      </c>
      <c r="J3631" s="4">
        <v>1462467600</v>
      </c>
      <c r="K3631" s="13">
        <f t="shared" si="281"/>
        <v>42495.541666666664</v>
      </c>
      <c r="L3631" s="4">
        <v>1457403364</v>
      </c>
      <c r="M3631" s="13">
        <f t="shared" si="282"/>
        <v>42436.927824074075</v>
      </c>
      <c r="N3631" s="4" t="b">
        <v>0</v>
      </c>
      <c r="O3631" s="4">
        <v>2</v>
      </c>
      <c r="P3631" s="4" t="b">
        <v>0</v>
      </c>
      <c r="Q3631" s="4" t="s">
        <v>8305</v>
      </c>
      <c r="R3631" s="17">
        <f>E3631/D3631*100</f>
        <v>1.9999999999999998E-4</v>
      </c>
      <c r="S3631">
        <f>AVERAGEIF(O:O,O3631,E:E)</f>
        <v>91.389593023255813</v>
      </c>
      <c r="T3631" t="str">
        <f t="shared" si="283"/>
        <v>theater</v>
      </c>
      <c r="U3631" t="str">
        <f t="shared" si="284"/>
        <v>musical</v>
      </c>
    </row>
    <row r="3632" spans="1:21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b">
        <f t="shared" si="280"/>
        <v>0</v>
      </c>
      <c r="G3632" s="4" t="s">
        <v>8221</v>
      </c>
      <c r="H3632" s="4" t="s">
        <v>8225</v>
      </c>
      <c r="I3632" s="4" t="s">
        <v>8247</v>
      </c>
      <c r="J3632" s="4">
        <v>1417295990</v>
      </c>
      <c r="K3632" s="13">
        <f t="shared" si="281"/>
        <v>41972.722106481488</v>
      </c>
      <c r="L3632" s="4">
        <v>1414700390</v>
      </c>
      <c r="M3632" s="13">
        <f t="shared" si="282"/>
        <v>41942.680439814816</v>
      </c>
      <c r="N3632" s="4" t="b">
        <v>0</v>
      </c>
      <c r="O3632" s="4">
        <v>1</v>
      </c>
      <c r="P3632" s="4" t="b">
        <v>0</v>
      </c>
      <c r="Q3632" s="4" t="s">
        <v>8305</v>
      </c>
      <c r="R3632" s="17">
        <f>E3632/D3632*100</f>
        <v>3.3333333333333333E-2</v>
      </c>
      <c r="S3632">
        <f>AVERAGEIF(O:O,O3632,E:E)</f>
        <v>50.223295454545458</v>
      </c>
      <c r="T3632" t="str">
        <f t="shared" si="283"/>
        <v>theater</v>
      </c>
      <c r="U3632" t="str">
        <f t="shared" si="284"/>
        <v>musical</v>
      </c>
    </row>
    <row r="3633" spans="1:21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b">
        <f t="shared" si="280"/>
        <v>0</v>
      </c>
      <c r="G3633" s="4" t="s">
        <v>8221</v>
      </c>
      <c r="H3633" s="4" t="s">
        <v>8224</v>
      </c>
      <c r="I3633" s="4" t="s">
        <v>8246</v>
      </c>
      <c r="J3633" s="4">
        <v>1411444740</v>
      </c>
      <c r="K3633" s="13">
        <f t="shared" si="281"/>
        <v>41904.999305555561</v>
      </c>
      <c r="L3633" s="4">
        <v>1409335497</v>
      </c>
      <c r="M3633" s="13">
        <f t="shared" si="282"/>
        <v>41880.586770833332</v>
      </c>
      <c r="N3633" s="4" t="b">
        <v>0</v>
      </c>
      <c r="O3633" s="4">
        <v>59</v>
      </c>
      <c r="P3633" s="4" t="b">
        <v>0</v>
      </c>
      <c r="Q3633" s="4" t="s">
        <v>8305</v>
      </c>
      <c r="R3633" s="17">
        <f>E3633/D3633*100</f>
        <v>51.023391812865491</v>
      </c>
      <c r="S3633">
        <f>AVERAGEIF(O:O,O3633,E:E)</f>
        <v>5506.1350000000002</v>
      </c>
      <c r="T3633" t="str">
        <f t="shared" si="283"/>
        <v>theater</v>
      </c>
      <c r="U3633" t="str">
        <f t="shared" si="284"/>
        <v>musical</v>
      </c>
    </row>
    <row r="3634" spans="1:21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b">
        <f t="shared" si="280"/>
        <v>0</v>
      </c>
      <c r="G3634" s="4" t="s">
        <v>8221</v>
      </c>
      <c r="H3634" s="4" t="s">
        <v>8225</v>
      </c>
      <c r="I3634" s="4" t="s">
        <v>8247</v>
      </c>
      <c r="J3634" s="4">
        <v>1416781749</v>
      </c>
      <c r="K3634" s="13">
        <f t="shared" si="281"/>
        <v>41966.770243055558</v>
      </c>
      <c r="L3634" s="4">
        <v>1415053749</v>
      </c>
      <c r="M3634" s="13">
        <f t="shared" si="282"/>
        <v>41946.770243055558</v>
      </c>
      <c r="N3634" s="4" t="b">
        <v>0</v>
      </c>
      <c r="O3634" s="4">
        <v>1</v>
      </c>
      <c r="P3634" s="4" t="b">
        <v>0</v>
      </c>
      <c r="Q3634" s="4" t="s">
        <v>8305</v>
      </c>
      <c r="R3634" s="17">
        <f>E3634/D3634*100</f>
        <v>20</v>
      </c>
      <c r="S3634">
        <f>AVERAGEIF(O:O,O3634,E:E)</f>
        <v>50.223295454545458</v>
      </c>
      <c r="T3634" t="str">
        <f t="shared" si="283"/>
        <v>theater</v>
      </c>
      <c r="U3634" t="str">
        <f t="shared" si="284"/>
        <v>musical</v>
      </c>
    </row>
    <row r="3635" spans="1:21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b">
        <f t="shared" si="280"/>
        <v>0</v>
      </c>
      <c r="G3635" s="4" t="s">
        <v>8221</v>
      </c>
      <c r="H3635" s="4" t="s">
        <v>8224</v>
      </c>
      <c r="I3635" s="4" t="s">
        <v>8246</v>
      </c>
      <c r="J3635" s="4">
        <v>1479517200</v>
      </c>
      <c r="K3635" s="13">
        <f t="shared" si="281"/>
        <v>42692.875000000007</v>
      </c>
      <c r="L3635" s="4">
        <v>1475765867</v>
      </c>
      <c r="M3635" s="13">
        <f t="shared" si="282"/>
        <v>42649.456793981481</v>
      </c>
      <c r="N3635" s="4" t="b">
        <v>0</v>
      </c>
      <c r="O3635" s="4">
        <v>31</v>
      </c>
      <c r="P3635" s="4" t="b">
        <v>0</v>
      </c>
      <c r="Q3635" s="4" t="s">
        <v>8305</v>
      </c>
      <c r="R3635" s="17">
        <f>E3635/D3635*100</f>
        <v>35.24</v>
      </c>
      <c r="S3635">
        <f>AVERAGEIF(O:O,O3635,E:E)</f>
        <v>2489.3351851851853</v>
      </c>
      <c r="T3635" t="str">
        <f t="shared" si="283"/>
        <v>theater</v>
      </c>
      <c r="U3635" t="str">
        <f t="shared" si="284"/>
        <v>musical</v>
      </c>
    </row>
    <row r="3636" spans="1:21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b">
        <f t="shared" si="280"/>
        <v>0</v>
      </c>
      <c r="G3636" s="4" t="s">
        <v>8221</v>
      </c>
      <c r="H3636" s="4" t="s">
        <v>8229</v>
      </c>
      <c r="I3636" s="4" t="s">
        <v>8251</v>
      </c>
      <c r="J3636" s="4">
        <v>1484366340</v>
      </c>
      <c r="K3636" s="13">
        <f t="shared" si="281"/>
        <v>42748.999305555561</v>
      </c>
      <c r="L3636" s="4">
        <v>1480219174</v>
      </c>
      <c r="M3636" s="13">
        <f t="shared" si="282"/>
        <v>42700.999699074076</v>
      </c>
      <c r="N3636" s="4" t="b">
        <v>0</v>
      </c>
      <c r="O3636" s="4">
        <v>18</v>
      </c>
      <c r="P3636" s="4" t="b">
        <v>0</v>
      </c>
      <c r="Q3636" s="4" t="s">
        <v>8305</v>
      </c>
      <c r="R3636" s="17">
        <f>E3636/D3636*100</f>
        <v>4.246666666666667</v>
      </c>
      <c r="S3636">
        <f>AVERAGEIF(O:O,O3636,E:E)</f>
        <v>1443.423</v>
      </c>
      <c r="T3636" t="str">
        <f t="shared" si="283"/>
        <v>theater</v>
      </c>
      <c r="U3636" t="str">
        <f t="shared" si="284"/>
        <v>musical</v>
      </c>
    </row>
    <row r="3637" spans="1:21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b">
        <f t="shared" si="280"/>
        <v>0</v>
      </c>
      <c r="G3637" s="4" t="s">
        <v>8221</v>
      </c>
      <c r="H3637" s="4" t="s">
        <v>8224</v>
      </c>
      <c r="I3637" s="4" t="s">
        <v>8246</v>
      </c>
      <c r="J3637" s="4">
        <v>1461186676</v>
      </c>
      <c r="K3637" s="13">
        <f t="shared" si="281"/>
        <v>42480.716157407405</v>
      </c>
      <c r="L3637" s="4">
        <v>1458594676</v>
      </c>
      <c r="M3637" s="13">
        <f t="shared" si="282"/>
        <v>42450.716157407405</v>
      </c>
      <c r="N3637" s="4" t="b">
        <v>0</v>
      </c>
      <c r="O3637" s="4">
        <v>10</v>
      </c>
      <c r="P3637" s="4" t="b">
        <v>0</v>
      </c>
      <c r="Q3637" s="4" t="s">
        <v>8305</v>
      </c>
      <c r="R3637" s="17">
        <f>E3637/D3637*100</f>
        <v>36.457142857142856</v>
      </c>
      <c r="S3637">
        <f>AVERAGEIF(O:O,O3637,E:E)</f>
        <v>842.98978723404264</v>
      </c>
      <c r="T3637" t="str">
        <f t="shared" si="283"/>
        <v>theater</v>
      </c>
      <c r="U3637" t="str">
        <f t="shared" si="284"/>
        <v>musical</v>
      </c>
    </row>
    <row r="3638" spans="1:21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b">
        <f t="shared" si="280"/>
        <v>0</v>
      </c>
      <c r="G3638" s="4" t="s">
        <v>8221</v>
      </c>
      <c r="H3638" s="4" t="s">
        <v>8224</v>
      </c>
      <c r="I3638" s="4" t="s">
        <v>8246</v>
      </c>
      <c r="J3638" s="4">
        <v>1442248829</v>
      </c>
      <c r="K3638" s="13">
        <f t="shared" si="281"/>
        <v>42261.528113425935</v>
      </c>
      <c r="L3638" s="4">
        <v>1439224829</v>
      </c>
      <c r="M3638" s="13">
        <f t="shared" si="282"/>
        <v>42226.528113425935</v>
      </c>
      <c r="N3638" s="4" t="b">
        <v>0</v>
      </c>
      <c r="O3638" s="4">
        <v>0</v>
      </c>
      <c r="P3638" s="4" t="b">
        <v>0</v>
      </c>
      <c r="Q3638" s="4" t="s">
        <v>8305</v>
      </c>
      <c r="R3638" s="17">
        <f>E3638/D3638*100</f>
        <v>0</v>
      </c>
      <c r="S3638">
        <f>AVERAGEIF(O:O,O3638,E:E)</f>
        <v>0</v>
      </c>
      <c r="T3638" t="str">
        <f t="shared" si="283"/>
        <v>theater</v>
      </c>
      <c r="U3638" t="str">
        <f t="shared" si="284"/>
        <v>musical</v>
      </c>
    </row>
    <row r="3639" spans="1:21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b">
        <f t="shared" si="280"/>
        <v>0</v>
      </c>
      <c r="G3639" s="4" t="s">
        <v>8221</v>
      </c>
      <c r="H3639" s="4" t="s">
        <v>8224</v>
      </c>
      <c r="I3639" s="4" t="s">
        <v>8246</v>
      </c>
      <c r="J3639" s="4">
        <v>1420130935</v>
      </c>
      <c r="K3639" s="13">
        <f t="shared" si="281"/>
        <v>42005.53396990741</v>
      </c>
      <c r="L3639" s="4">
        <v>1417538935</v>
      </c>
      <c r="M3639" s="13">
        <f t="shared" si="282"/>
        <v>41975.53396990741</v>
      </c>
      <c r="N3639" s="4" t="b">
        <v>0</v>
      </c>
      <c r="O3639" s="4">
        <v>14</v>
      </c>
      <c r="P3639" s="4" t="b">
        <v>0</v>
      </c>
      <c r="Q3639" s="4" t="s">
        <v>8305</v>
      </c>
      <c r="R3639" s="17">
        <f>E3639/D3639*100</f>
        <v>30.866666666666664</v>
      </c>
      <c r="S3639">
        <f>AVERAGEIF(O:O,O3639,E:E)</f>
        <v>1006.2454545454545</v>
      </c>
      <c r="T3639" t="str">
        <f t="shared" si="283"/>
        <v>theater</v>
      </c>
      <c r="U3639" t="str">
        <f t="shared" si="284"/>
        <v>musical</v>
      </c>
    </row>
    <row r="3640" spans="1:21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b">
        <f t="shared" si="280"/>
        <v>0</v>
      </c>
      <c r="G3640" s="4" t="s">
        <v>8221</v>
      </c>
      <c r="H3640" s="4" t="s">
        <v>8229</v>
      </c>
      <c r="I3640" s="4" t="s">
        <v>8251</v>
      </c>
      <c r="J3640" s="4">
        <v>1429456132</v>
      </c>
      <c r="K3640" s="13">
        <f t="shared" si="281"/>
        <v>42113.464490740742</v>
      </c>
      <c r="L3640" s="4">
        <v>1424275732</v>
      </c>
      <c r="M3640" s="13">
        <f t="shared" si="282"/>
        <v>42053.506157407413</v>
      </c>
      <c r="N3640" s="4" t="b">
        <v>0</v>
      </c>
      <c r="O3640" s="4">
        <v>2</v>
      </c>
      <c r="P3640" s="4" t="b">
        <v>0</v>
      </c>
      <c r="Q3640" s="4" t="s">
        <v>8305</v>
      </c>
      <c r="R3640" s="17">
        <f>E3640/D3640*100</f>
        <v>6.5454545454545459</v>
      </c>
      <c r="S3640">
        <f>AVERAGEIF(O:O,O3640,E:E)</f>
        <v>91.389593023255813</v>
      </c>
      <c r="T3640" t="str">
        <f t="shared" si="283"/>
        <v>theater</v>
      </c>
      <c r="U3640" t="str">
        <f t="shared" si="284"/>
        <v>musical</v>
      </c>
    </row>
    <row r="3641" spans="1:21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b">
        <f t="shared" si="280"/>
        <v>0</v>
      </c>
      <c r="G3641" s="4" t="s">
        <v>8221</v>
      </c>
      <c r="H3641" s="4" t="s">
        <v>8224</v>
      </c>
      <c r="I3641" s="4" t="s">
        <v>8246</v>
      </c>
      <c r="J3641" s="4">
        <v>1475853060</v>
      </c>
      <c r="K3641" s="13">
        <f t="shared" si="281"/>
        <v>42650.46597222222</v>
      </c>
      <c r="L3641" s="4">
        <v>1470672906</v>
      </c>
      <c r="M3641" s="13">
        <f t="shared" si="282"/>
        <v>42590.51048611111</v>
      </c>
      <c r="N3641" s="4" t="b">
        <v>0</v>
      </c>
      <c r="O3641" s="4">
        <v>1</v>
      </c>
      <c r="P3641" s="4" t="b">
        <v>0</v>
      </c>
      <c r="Q3641" s="4" t="s">
        <v>8305</v>
      </c>
      <c r="R3641" s="17">
        <f>E3641/D3641*100</f>
        <v>4.0000000000000001E-3</v>
      </c>
      <c r="S3641">
        <f>AVERAGEIF(O:O,O3641,E:E)</f>
        <v>50.223295454545458</v>
      </c>
      <c r="T3641" t="str">
        <f t="shared" si="283"/>
        <v>theater</v>
      </c>
      <c r="U3641" t="str">
        <f t="shared" si="284"/>
        <v>musical</v>
      </c>
    </row>
    <row r="3642" spans="1:21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b">
        <f t="shared" si="280"/>
        <v>0</v>
      </c>
      <c r="G3642" s="4" t="s">
        <v>8221</v>
      </c>
      <c r="H3642" s="4" t="s">
        <v>8224</v>
      </c>
      <c r="I3642" s="4" t="s">
        <v>8246</v>
      </c>
      <c r="J3642" s="4">
        <v>1431283530</v>
      </c>
      <c r="K3642" s="13">
        <f t="shared" si="281"/>
        <v>42134.614930555559</v>
      </c>
      <c r="L3642" s="4">
        <v>1428691530</v>
      </c>
      <c r="M3642" s="13">
        <f t="shared" si="282"/>
        <v>42104.614930555559</v>
      </c>
      <c r="N3642" s="4" t="b">
        <v>0</v>
      </c>
      <c r="O3642" s="4">
        <v>3</v>
      </c>
      <c r="P3642" s="4" t="b">
        <v>0</v>
      </c>
      <c r="Q3642" s="4" t="s">
        <v>8305</v>
      </c>
      <c r="R3642" s="17">
        <f>E3642/D3642*100</f>
        <v>5.5</v>
      </c>
      <c r="S3642">
        <f>AVERAGEIF(O:O,O3642,E:E)</f>
        <v>191.76785714285714</v>
      </c>
      <c r="T3642" t="str">
        <f t="shared" si="283"/>
        <v>theater</v>
      </c>
      <c r="U3642" t="str">
        <f t="shared" si="284"/>
        <v>musical</v>
      </c>
    </row>
    <row r="3643" spans="1:21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b">
        <f t="shared" si="280"/>
        <v>0</v>
      </c>
      <c r="G3643" s="4" t="s">
        <v>8221</v>
      </c>
      <c r="H3643" s="4" t="s">
        <v>8224</v>
      </c>
      <c r="I3643" s="4" t="s">
        <v>8246</v>
      </c>
      <c r="J3643" s="4">
        <v>1412485200</v>
      </c>
      <c r="K3643" s="13">
        <f t="shared" si="281"/>
        <v>41917.041666666672</v>
      </c>
      <c r="L3643" s="4">
        <v>1410966179</v>
      </c>
      <c r="M3643" s="13">
        <f t="shared" si="282"/>
        <v>41899.460405092599</v>
      </c>
      <c r="N3643" s="4" t="b">
        <v>0</v>
      </c>
      <c r="O3643" s="4">
        <v>0</v>
      </c>
      <c r="P3643" s="4" t="b">
        <v>0</v>
      </c>
      <c r="Q3643" s="4" t="s">
        <v>8305</v>
      </c>
      <c r="R3643" s="17">
        <f>E3643/D3643*100</f>
        <v>0</v>
      </c>
      <c r="S3643">
        <f>AVERAGEIF(O:O,O3643,E:E)</f>
        <v>0</v>
      </c>
      <c r="T3643" t="str">
        <f t="shared" si="283"/>
        <v>theater</v>
      </c>
      <c r="U3643" t="str">
        <f t="shared" si="284"/>
        <v>musical</v>
      </c>
    </row>
    <row r="3644" spans="1:21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b">
        <f t="shared" si="280"/>
        <v>0</v>
      </c>
      <c r="G3644" s="4" t="s">
        <v>8221</v>
      </c>
      <c r="H3644" s="4" t="s">
        <v>8236</v>
      </c>
      <c r="I3644" s="4" t="s">
        <v>8249</v>
      </c>
      <c r="J3644" s="4">
        <v>1448902800</v>
      </c>
      <c r="K3644" s="13">
        <f t="shared" si="281"/>
        <v>42338.541666666664</v>
      </c>
      <c r="L3644" s="4">
        <v>1445369727</v>
      </c>
      <c r="M3644" s="13">
        <f t="shared" si="282"/>
        <v>42297.649618055562</v>
      </c>
      <c r="N3644" s="4" t="b">
        <v>0</v>
      </c>
      <c r="O3644" s="4">
        <v>2</v>
      </c>
      <c r="P3644" s="4" t="b">
        <v>0</v>
      </c>
      <c r="Q3644" s="4" t="s">
        <v>8305</v>
      </c>
      <c r="R3644" s="17">
        <f>E3644/D3644*100</f>
        <v>2.1428571428571428</v>
      </c>
      <c r="S3644">
        <f>AVERAGEIF(O:O,O3644,E:E)</f>
        <v>91.389593023255813</v>
      </c>
      <c r="T3644" t="str">
        <f t="shared" si="283"/>
        <v>theater</v>
      </c>
      <c r="U3644" t="str">
        <f t="shared" si="284"/>
        <v>musical</v>
      </c>
    </row>
    <row r="3645" spans="1:21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b">
        <f t="shared" si="280"/>
        <v>0</v>
      </c>
      <c r="G3645" s="4" t="s">
        <v>8221</v>
      </c>
      <c r="H3645" s="4" t="s">
        <v>8224</v>
      </c>
      <c r="I3645" s="4" t="s">
        <v>8246</v>
      </c>
      <c r="J3645" s="4">
        <v>1447734439</v>
      </c>
      <c r="K3645" s="13">
        <f t="shared" si="281"/>
        <v>42325.018969907411</v>
      </c>
      <c r="L3645" s="4">
        <v>1444274839</v>
      </c>
      <c r="M3645" s="13">
        <f t="shared" si="282"/>
        <v>42284.977303240747</v>
      </c>
      <c r="N3645" s="4" t="b">
        <v>0</v>
      </c>
      <c r="O3645" s="4">
        <v>0</v>
      </c>
      <c r="P3645" s="4" t="b">
        <v>0</v>
      </c>
      <c r="Q3645" s="4" t="s">
        <v>8305</v>
      </c>
      <c r="R3645" s="17">
        <f>E3645/D3645*100</f>
        <v>0</v>
      </c>
      <c r="S3645">
        <f>AVERAGEIF(O:O,O3645,E:E)</f>
        <v>0</v>
      </c>
      <c r="T3645" t="str">
        <f t="shared" si="283"/>
        <v>theater</v>
      </c>
      <c r="U3645" t="str">
        <f t="shared" si="284"/>
        <v>musical</v>
      </c>
    </row>
    <row r="3646" spans="1:21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b">
        <f t="shared" si="280"/>
        <v>0</v>
      </c>
      <c r="G3646" s="4" t="s">
        <v>8221</v>
      </c>
      <c r="H3646" s="4" t="s">
        <v>8224</v>
      </c>
      <c r="I3646" s="4" t="s">
        <v>8246</v>
      </c>
      <c r="J3646" s="4">
        <v>1457413140</v>
      </c>
      <c r="K3646" s="13">
        <f t="shared" si="281"/>
        <v>42437.040972222225</v>
      </c>
      <c r="L3646" s="4">
        <v>1454996887</v>
      </c>
      <c r="M3646" s="13">
        <f t="shared" si="282"/>
        <v>42409.07508101852</v>
      </c>
      <c r="N3646" s="4" t="b">
        <v>0</v>
      </c>
      <c r="O3646" s="4">
        <v>12</v>
      </c>
      <c r="P3646" s="4" t="b">
        <v>0</v>
      </c>
      <c r="Q3646" s="4" t="s">
        <v>8305</v>
      </c>
      <c r="R3646" s="17">
        <f>E3646/D3646*100</f>
        <v>16.420000000000002</v>
      </c>
      <c r="S3646">
        <f>AVERAGEIF(O:O,O3646,E:E)</f>
        <v>1176.7069565217391</v>
      </c>
      <c r="T3646" t="str">
        <f t="shared" si="283"/>
        <v>theater</v>
      </c>
      <c r="U3646" t="str">
        <f t="shared" si="284"/>
        <v>musical</v>
      </c>
    </row>
    <row r="3647" spans="1:21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b">
        <f t="shared" si="280"/>
        <v>0</v>
      </c>
      <c r="G3647" s="4" t="s">
        <v>8221</v>
      </c>
      <c r="H3647" s="4" t="s">
        <v>8229</v>
      </c>
      <c r="I3647" s="4" t="s">
        <v>8251</v>
      </c>
      <c r="J3647" s="4">
        <v>1479773838</v>
      </c>
      <c r="K3647" s="13">
        <f t="shared" si="281"/>
        <v>42695.845347222225</v>
      </c>
      <c r="L3647" s="4">
        <v>1477178238</v>
      </c>
      <c r="M3647" s="13">
        <f t="shared" si="282"/>
        <v>42665.803680555553</v>
      </c>
      <c r="N3647" s="4" t="b">
        <v>0</v>
      </c>
      <c r="O3647" s="4">
        <v>1</v>
      </c>
      <c r="P3647" s="4" t="b">
        <v>0</v>
      </c>
      <c r="Q3647" s="4" t="s">
        <v>8305</v>
      </c>
      <c r="R3647" s="17">
        <f>E3647/D3647*100</f>
        <v>0.1</v>
      </c>
      <c r="S3647">
        <f>AVERAGEIF(O:O,O3647,E:E)</f>
        <v>50.223295454545458</v>
      </c>
      <c r="T3647" t="str">
        <f t="shared" si="283"/>
        <v>theater</v>
      </c>
      <c r="U3647" t="str">
        <f t="shared" si="284"/>
        <v>musical</v>
      </c>
    </row>
    <row r="3648" spans="1:21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b">
        <f t="shared" si="280"/>
        <v>0</v>
      </c>
      <c r="G3648" s="4" t="s">
        <v>8221</v>
      </c>
      <c r="H3648" s="4" t="s">
        <v>8224</v>
      </c>
      <c r="I3648" s="4" t="s">
        <v>8246</v>
      </c>
      <c r="J3648" s="4">
        <v>1434497400</v>
      </c>
      <c r="K3648" s="13">
        <f t="shared" si="281"/>
        <v>42171.812500000007</v>
      </c>
      <c r="L3648" s="4">
        <v>1431770802</v>
      </c>
      <c r="M3648" s="13">
        <f t="shared" si="282"/>
        <v>42140.254652777781</v>
      </c>
      <c r="N3648" s="4" t="b">
        <v>0</v>
      </c>
      <c r="O3648" s="4">
        <v>8</v>
      </c>
      <c r="P3648" s="4" t="b">
        <v>0</v>
      </c>
      <c r="Q3648" s="4" t="s">
        <v>8305</v>
      </c>
      <c r="R3648" s="17">
        <f>E3648/D3648*100</f>
        <v>4.8099999999999996</v>
      </c>
      <c r="S3648">
        <f>AVERAGEIF(O:O,O3648,E:E)</f>
        <v>570.671875</v>
      </c>
      <c r="T3648" t="str">
        <f t="shared" si="283"/>
        <v>theater</v>
      </c>
      <c r="U3648" t="str">
        <f t="shared" si="284"/>
        <v>musical</v>
      </c>
    </row>
    <row r="3649" spans="1:21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b">
        <f t="shared" si="280"/>
        <v>0</v>
      </c>
      <c r="G3649" s="4" t="s">
        <v>8221</v>
      </c>
      <c r="H3649" s="4" t="s">
        <v>8225</v>
      </c>
      <c r="I3649" s="4" t="s">
        <v>8247</v>
      </c>
      <c r="J3649" s="4">
        <v>1475258327</v>
      </c>
      <c r="K3649" s="13">
        <f t="shared" si="281"/>
        <v>42643.582488425927</v>
      </c>
      <c r="L3649" s="4">
        <v>1471370327</v>
      </c>
      <c r="M3649" s="13">
        <f t="shared" si="282"/>
        <v>42598.582488425927</v>
      </c>
      <c r="N3649" s="4" t="b">
        <v>0</v>
      </c>
      <c r="O3649" s="4">
        <v>2</v>
      </c>
      <c r="P3649" s="4" t="b">
        <v>0</v>
      </c>
      <c r="Q3649" s="4" t="s">
        <v>8305</v>
      </c>
      <c r="R3649" s="17">
        <f>E3649/D3649*100</f>
        <v>6</v>
      </c>
      <c r="S3649">
        <f>AVERAGEIF(O:O,O3649,E:E)</f>
        <v>91.389593023255813</v>
      </c>
      <c r="T3649" t="str">
        <f t="shared" si="283"/>
        <v>theater</v>
      </c>
      <c r="U3649" t="str">
        <f t="shared" si="284"/>
        <v>musical</v>
      </c>
    </row>
    <row r="3650" spans="1:21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tr">
        <f t="shared" si="280"/>
        <v>successful</v>
      </c>
      <c r="G3650" s="4" t="s">
        <v>8219</v>
      </c>
      <c r="H3650" s="4" t="s">
        <v>8224</v>
      </c>
      <c r="I3650" s="4" t="s">
        <v>8246</v>
      </c>
      <c r="J3650" s="4">
        <v>1412492445</v>
      </c>
      <c r="K3650" s="13">
        <f t="shared" si="281"/>
        <v>41917.125520833339</v>
      </c>
      <c r="L3650" s="4">
        <v>1409900445</v>
      </c>
      <c r="M3650" s="13">
        <f t="shared" si="282"/>
        <v>41887.125520833339</v>
      </c>
      <c r="N3650" s="4" t="b">
        <v>0</v>
      </c>
      <c r="O3650" s="4">
        <v>73</v>
      </c>
      <c r="P3650" s="4" t="b">
        <v>1</v>
      </c>
      <c r="Q3650" s="4" t="s">
        <v>8271</v>
      </c>
      <c r="R3650" s="17">
        <f>E3650/D3650*100</f>
        <v>100.38249999999999</v>
      </c>
      <c r="S3650">
        <f>AVERAGEIF(O:O,O3650,E:E)</f>
        <v>11824.792307692307</v>
      </c>
      <c r="T3650" t="str">
        <f t="shared" si="283"/>
        <v>theater</v>
      </c>
      <c r="U3650" t="str">
        <f t="shared" si="284"/>
        <v>plays</v>
      </c>
    </row>
    <row r="3651" spans="1:21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tr">
        <f t="shared" ref="F3651:F3714" si="285">IF(E3651&gt;=D3651,"successful")</f>
        <v>successful</v>
      </c>
      <c r="G3651" s="4" t="s">
        <v>8219</v>
      </c>
      <c r="H3651" s="4" t="s">
        <v>8229</v>
      </c>
      <c r="I3651" s="4" t="s">
        <v>8251</v>
      </c>
      <c r="J3651" s="4">
        <v>1402938394</v>
      </c>
      <c r="K3651" s="13">
        <f t="shared" ref="K3651:K3714" si="286">(J3651/60)/60/24+DATE(1970,1,1)+(-4/24)</f>
        <v>41806.546226851853</v>
      </c>
      <c r="L3651" s="4">
        <v>1400691994</v>
      </c>
      <c r="M3651" s="13">
        <f t="shared" ref="M3651:M3714" si="287">(L3651/60)/60/24+DATE(1970,1,1)+(-4/24)</f>
        <v>41780.546226851853</v>
      </c>
      <c r="N3651" s="4" t="b">
        <v>0</v>
      </c>
      <c r="O3651" s="4">
        <v>8</v>
      </c>
      <c r="P3651" s="4" t="b">
        <v>1</v>
      </c>
      <c r="Q3651" s="4" t="s">
        <v>8271</v>
      </c>
      <c r="R3651" s="17">
        <f>E3651/D3651*100</f>
        <v>104</v>
      </c>
      <c r="S3651">
        <f>AVERAGEIF(O:O,O3651,E:E)</f>
        <v>570.671875</v>
      </c>
      <c r="T3651" t="str">
        <f t="shared" ref="T3651:T3714" si="288">LEFT(Q3651,FIND("/",Q3651)-1)</f>
        <v>theater</v>
      </c>
      <c r="U3651" t="str">
        <f t="shared" ref="U3651:U3714" si="289">RIGHT(Q3651,LEN(Q3651)-FIND("/",Q3651))</f>
        <v>plays</v>
      </c>
    </row>
    <row r="3652" spans="1:21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tr">
        <f t="shared" si="285"/>
        <v>successful</v>
      </c>
      <c r="G3652" s="4" t="s">
        <v>8219</v>
      </c>
      <c r="H3652" s="4" t="s">
        <v>8225</v>
      </c>
      <c r="I3652" s="4" t="s">
        <v>8247</v>
      </c>
      <c r="J3652" s="4">
        <v>1454412584</v>
      </c>
      <c r="K3652" s="13">
        <f t="shared" si="286"/>
        <v>42402.312314814822</v>
      </c>
      <c r="L3652" s="4">
        <v>1452598184</v>
      </c>
      <c r="M3652" s="13">
        <f t="shared" si="287"/>
        <v>42381.312314814822</v>
      </c>
      <c r="N3652" s="4" t="b">
        <v>0</v>
      </c>
      <c r="O3652" s="4">
        <v>17</v>
      </c>
      <c r="P3652" s="4" t="b">
        <v>1</v>
      </c>
      <c r="Q3652" s="4" t="s">
        <v>8271</v>
      </c>
      <c r="R3652" s="17">
        <f>E3652/D3652*100</f>
        <v>100</v>
      </c>
      <c r="S3652">
        <f>AVERAGEIF(O:O,O3652,E:E)</f>
        <v>1808.7556603773585</v>
      </c>
      <c r="T3652" t="str">
        <f t="shared" si="288"/>
        <v>theater</v>
      </c>
      <c r="U3652" t="str">
        <f t="shared" si="289"/>
        <v>plays</v>
      </c>
    </row>
    <row r="3653" spans="1:21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tr">
        <f t="shared" si="285"/>
        <v>successful</v>
      </c>
      <c r="G3653" s="4" t="s">
        <v>8219</v>
      </c>
      <c r="H3653" s="4" t="s">
        <v>8224</v>
      </c>
      <c r="I3653" s="4" t="s">
        <v>8246</v>
      </c>
      <c r="J3653" s="4">
        <v>1407686340</v>
      </c>
      <c r="K3653" s="13">
        <f t="shared" si="286"/>
        <v>41861.499305555561</v>
      </c>
      <c r="L3653" s="4">
        <v>1404833442</v>
      </c>
      <c r="M3653" s="13">
        <f t="shared" si="287"/>
        <v>41828.47965277778</v>
      </c>
      <c r="N3653" s="4" t="b">
        <v>0</v>
      </c>
      <c r="O3653" s="4">
        <v>9</v>
      </c>
      <c r="P3653" s="4" t="b">
        <v>1</v>
      </c>
      <c r="Q3653" s="4" t="s">
        <v>8271</v>
      </c>
      <c r="R3653" s="17">
        <f>E3653/D3653*100</f>
        <v>104</v>
      </c>
      <c r="S3653">
        <f>AVERAGEIF(O:O,O3653,E:E)</f>
        <v>751.21245614035092</v>
      </c>
      <c r="T3653" t="str">
        <f t="shared" si="288"/>
        <v>theater</v>
      </c>
      <c r="U3653" t="str">
        <f t="shared" si="289"/>
        <v>plays</v>
      </c>
    </row>
    <row r="3654" spans="1:21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tr">
        <f t="shared" si="285"/>
        <v>successful</v>
      </c>
      <c r="G3654" s="4" t="s">
        <v>8219</v>
      </c>
      <c r="H3654" s="4" t="s">
        <v>8229</v>
      </c>
      <c r="I3654" s="4" t="s">
        <v>8251</v>
      </c>
      <c r="J3654" s="4">
        <v>1472097540</v>
      </c>
      <c r="K3654" s="13">
        <f t="shared" si="286"/>
        <v>42606.999305555561</v>
      </c>
      <c r="L3654" s="4">
        <v>1471188502</v>
      </c>
      <c r="M3654" s="13">
        <f t="shared" si="287"/>
        <v>42596.478032407409</v>
      </c>
      <c r="N3654" s="4" t="b">
        <v>0</v>
      </c>
      <c r="O3654" s="4">
        <v>17</v>
      </c>
      <c r="P3654" s="4" t="b">
        <v>1</v>
      </c>
      <c r="Q3654" s="4" t="s">
        <v>8271</v>
      </c>
      <c r="R3654" s="17">
        <f>E3654/D3654*100</f>
        <v>250.66666666666669</v>
      </c>
      <c r="S3654">
        <f>AVERAGEIF(O:O,O3654,E:E)</f>
        <v>1808.7556603773585</v>
      </c>
      <c r="T3654" t="str">
        <f t="shared" si="288"/>
        <v>theater</v>
      </c>
      <c r="U3654" t="str">
        <f t="shared" si="289"/>
        <v>plays</v>
      </c>
    </row>
    <row r="3655" spans="1:21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tr">
        <f t="shared" si="285"/>
        <v>successful</v>
      </c>
      <c r="G3655" s="4" t="s">
        <v>8219</v>
      </c>
      <c r="H3655" s="4" t="s">
        <v>8225</v>
      </c>
      <c r="I3655" s="4" t="s">
        <v>8247</v>
      </c>
      <c r="J3655" s="4">
        <v>1438764207</v>
      </c>
      <c r="K3655" s="13">
        <f t="shared" si="286"/>
        <v>42221.196840277778</v>
      </c>
      <c r="L3655" s="4">
        <v>1436172207</v>
      </c>
      <c r="M3655" s="13">
        <f t="shared" si="287"/>
        <v>42191.196840277778</v>
      </c>
      <c r="N3655" s="4" t="b">
        <v>0</v>
      </c>
      <c r="O3655" s="4">
        <v>33</v>
      </c>
      <c r="P3655" s="4" t="b">
        <v>1</v>
      </c>
      <c r="Q3655" s="4" t="s">
        <v>8271</v>
      </c>
      <c r="R3655" s="17">
        <f>E3655/D3655*100</f>
        <v>100.49999999999999</v>
      </c>
      <c r="S3655">
        <f>AVERAGEIF(O:O,O3655,E:E)</f>
        <v>5887.1719354838715</v>
      </c>
      <c r="T3655" t="str">
        <f t="shared" si="288"/>
        <v>theater</v>
      </c>
      <c r="U3655" t="str">
        <f t="shared" si="289"/>
        <v>plays</v>
      </c>
    </row>
    <row r="3656" spans="1:21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tr">
        <f t="shared" si="285"/>
        <v>successful</v>
      </c>
      <c r="G3656" s="4" t="s">
        <v>8219</v>
      </c>
      <c r="H3656" s="4" t="s">
        <v>8225</v>
      </c>
      <c r="I3656" s="4" t="s">
        <v>8247</v>
      </c>
      <c r="J3656" s="4">
        <v>1459702800</v>
      </c>
      <c r="K3656" s="13">
        <f t="shared" si="286"/>
        <v>42463.541666666664</v>
      </c>
      <c r="L3656" s="4">
        <v>1457690386</v>
      </c>
      <c r="M3656" s="13">
        <f t="shared" si="287"/>
        <v>42440.249837962961</v>
      </c>
      <c r="N3656" s="4" t="b">
        <v>0</v>
      </c>
      <c r="O3656" s="4">
        <v>38</v>
      </c>
      <c r="P3656" s="4" t="b">
        <v>1</v>
      </c>
      <c r="Q3656" s="4" t="s">
        <v>8271</v>
      </c>
      <c r="R3656" s="17">
        <f>E3656/D3656*100</f>
        <v>174.4</v>
      </c>
      <c r="S3656">
        <f>AVERAGEIF(O:O,O3656,E:E)</f>
        <v>2935.7157894736843</v>
      </c>
      <c r="T3656" t="str">
        <f t="shared" si="288"/>
        <v>theater</v>
      </c>
      <c r="U3656" t="str">
        <f t="shared" si="289"/>
        <v>plays</v>
      </c>
    </row>
    <row r="3657" spans="1:21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tr">
        <f t="shared" si="285"/>
        <v>successful</v>
      </c>
      <c r="G3657" s="4" t="s">
        <v>8219</v>
      </c>
      <c r="H3657" s="4" t="s">
        <v>8224</v>
      </c>
      <c r="I3657" s="4" t="s">
        <v>8246</v>
      </c>
      <c r="J3657" s="4">
        <v>1437202740</v>
      </c>
      <c r="K3657" s="13">
        <f t="shared" si="286"/>
        <v>42203.124305555561</v>
      </c>
      <c r="L3657" s="4">
        <v>1434654998</v>
      </c>
      <c r="M3657" s="13">
        <f t="shared" si="287"/>
        <v>42173.636550925927</v>
      </c>
      <c r="N3657" s="4" t="b">
        <v>0</v>
      </c>
      <c r="O3657" s="4">
        <v>79</v>
      </c>
      <c r="P3657" s="4" t="b">
        <v>1</v>
      </c>
      <c r="Q3657" s="4" t="s">
        <v>8271</v>
      </c>
      <c r="R3657" s="17">
        <f>E3657/D3657*100</f>
        <v>116.26</v>
      </c>
      <c r="S3657">
        <f>AVERAGEIF(O:O,O3657,E:E)</f>
        <v>5590.7553846153851</v>
      </c>
      <c r="T3657" t="str">
        <f t="shared" si="288"/>
        <v>theater</v>
      </c>
      <c r="U3657" t="str">
        <f t="shared" si="289"/>
        <v>plays</v>
      </c>
    </row>
    <row r="3658" spans="1:21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tr">
        <f t="shared" si="285"/>
        <v>successful</v>
      </c>
      <c r="G3658" s="4" t="s">
        <v>8219</v>
      </c>
      <c r="H3658" s="4" t="s">
        <v>8240</v>
      </c>
      <c r="I3658" s="4" t="s">
        <v>8257</v>
      </c>
      <c r="J3658" s="4">
        <v>1485989940</v>
      </c>
      <c r="K3658" s="13">
        <f t="shared" si="286"/>
        <v>42767.790972222225</v>
      </c>
      <c r="L3658" s="4">
        <v>1483393836</v>
      </c>
      <c r="M3658" s="13">
        <f t="shared" si="287"/>
        <v>42737.743472222232</v>
      </c>
      <c r="N3658" s="4" t="b">
        <v>0</v>
      </c>
      <c r="O3658" s="4">
        <v>46</v>
      </c>
      <c r="P3658" s="4" t="b">
        <v>1</v>
      </c>
      <c r="Q3658" s="4" t="s">
        <v>8271</v>
      </c>
      <c r="R3658" s="17">
        <f>E3658/D3658*100</f>
        <v>105.82000000000001</v>
      </c>
      <c r="S3658">
        <f>AVERAGEIF(O:O,O3658,E:E)</f>
        <v>4256.6611999999996</v>
      </c>
      <c r="T3658" t="str">
        <f t="shared" si="288"/>
        <v>theater</v>
      </c>
      <c r="U3658" t="str">
        <f t="shared" si="289"/>
        <v>plays</v>
      </c>
    </row>
    <row r="3659" spans="1:21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tr">
        <f t="shared" si="285"/>
        <v>successful</v>
      </c>
      <c r="G3659" s="4" t="s">
        <v>8219</v>
      </c>
      <c r="H3659" s="4" t="s">
        <v>8232</v>
      </c>
      <c r="I3659" s="4" t="s">
        <v>8253</v>
      </c>
      <c r="J3659" s="4">
        <v>1464817320</v>
      </c>
      <c r="K3659" s="13">
        <f t="shared" si="286"/>
        <v>42522.737500000003</v>
      </c>
      <c r="L3659" s="4">
        <v>1462806419</v>
      </c>
      <c r="M3659" s="13">
        <f t="shared" si="287"/>
        <v>42499.463182870379</v>
      </c>
      <c r="N3659" s="4" t="b">
        <v>0</v>
      </c>
      <c r="O3659" s="4">
        <v>20</v>
      </c>
      <c r="P3659" s="4" t="b">
        <v>1</v>
      </c>
      <c r="Q3659" s="4" t="s">
        <v>8271</v>
      </c>
      <c r="R3659" s="17">
        <f>E3659/D3659*100</f>
        <v>110.75</v>
      </c>
      <c r="S3659">
        <f>AVERAGEIF(O:O,O3659,E:E)</f>
        <v>1494.1595454545457</v>
      </c>
      <c r="T3659" t="str">
        <f t="shared" si="288"/>
        <v>theater</v>
      </c>
      <c r="U3659" t="str">
        <f t="shared" si="289"/>
        <v>plays</v>
      </c>
    </row>
    <row r="3660" spans="1:21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tr">
        <f t="shared" si="285"/>
        <v>successful</v>
      </c>
      <c r="G3660" s="4" t="s">
        <v>8219</v>
      </c>
      <c r="H3660" s="4" t="s">
        <v>8224</v>
      </c>
      <c r="I3660" s="4" t="s">
        <v>8246</v>
      </c>
      <c r="J3660" s="4">
        <v>1404273540</v>
      </c>
      <c r="K3660" s="13">
        <f t="shared" si="286"/>
        <v>41821.999305555561</v>
      </c>
      <c r="L3660" s="4">
        <v>1400272580</v>
      </c>
      <c r="M3660" s="13">
        <f t="shared" si="287"/>
        <v>41775.69189814815</v>
      </c>
      <c r="N3660" s="4" t="b">
        <v>0</v>
      </c>
      <c r="O3660" s="4">
        <v>20</v>
      </c>
      <c r="P3660" s="4" t="b">
        <v>1</v>
      </c>
      <c r="Q3660" s="4" t="s">
        <v>8271</v>
      </c>
      <c r="R3660" s="17">
        <f>E3660/D3660*100</f>
        <v>100.66666666666666</v>
      </c>
      <c r="S3660">
        <f>AVERAGEIF(O:O,O3660,E:E)</f>
        <v>1494.1595454545457</v>
      </c>
      <c r="T3660" t="str">
        <f t="shared" si="288"/>
        <v>theater</v>
      </c>
      <c r="U3660" t="str">
        <f t="shared" si="289"/>
        <v>plays</v>
      </c>
    </row>
    <row r="3661" spans="1:21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tr">
        <f t="shared" si="285"/>
        <v>successful</v>
      </c>
      <c r="G3661" s="4" t="s">
        <v>8219</v>
      </c>
      <c r="H3661" s="4" t="s">
        <v>8224</v>
      </c>
      <c r="I3661" s="4" t="s">
        <v>8246</v>
      </c>
      <c r="J3661" s="4">
        <v>1426775940</v>
      </c>
      <c r="K3661" s="13">
        <f t="shared" si="286"/>
        <v>42082.443749999999</v>
      </c>
      <c r="L3661" s="4">
        <v>1424414350</v>
      </c>
      <c r="M3661" s="13">
        <f t="shared" si="287"/>
        <v>42055.110532407409</v>
      </c>
      <c r="N3661" s="4" t="b">
        <v>0</v>
      </c>
      <c r="O3661" s="4">
        <v>13</v>
      </c>
      <c r="P3661" s="4" t="b">
        <v>1</v>
      </c>
      <c r="Q3661" s="4" t="s">
        <v>8271</v>
      </c>
      <c r="R3661" s="17">
        <f>E3661/D3661*100</f>
        <v>102.03333333333333</v>
      </c>
      <c r="S3661">
        <f>AVERAGEIF(O:O,O3661,E:E)</f>
        <v>969.35458333333338</v>
      </c>
      <c r="T3661" t="str">
        <f t="shared" si="288"/>
        <v>theater</v>
      </c>
      <c r="U3661" t="str">
        <f t="shared" si="289"/>
        <v>plays</v>
      </c>
    </row>
    <row r="3662" spans="1:21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tr">
        <f t="shared" si="285"/>
        <v>successful</v>
      </c>
      <c r="G3662" s="4" t="s">
        <v>8219</v>
      </c>
      <c r="H3662" s="4" t="s">
        <v>8225</v>
      </c>
      <c r="I3662" s="4" t="s">
        <v>8247</v>
      </c>
      <c r="J3662" s="4">
        <v>1419368925</v>
      </c>
      <c r="K3662" s="13">
        <f t="shared" si="286"/>
        <v>41996.714409722226</v>
      </c>
      <c r="L3662" s="4">
        <v>1417208925</v>
      </c>
      <c r="M3662" s="13">
        <f t="shared" si="287"/>
        <v>41971.714409722226</v>
      </c>
      <c r="N3662" s="4" t="b">
        <v>0</v>
      </c>
      <c r="O3662" s="4">
        <v>22</v>
      </c>
      <c r="P3662" s="4" t="b">
        <v>1</v>
      </c>
      <c r="Q3662" s="4" t="s">
        <v>8271</v>
      </c>
      <c r="R3662" s="17">
        <f>E3662/D3662*100</f>
        <v>100</v>
      </c>
      <c r="S3662">
        <f>AVERAGEIF(O:O,O3662,E:E)</f>
        <v>1547.9137931034484</v>
      </c>
      <c r="T3662" t="str">
        <f t="shared" si="288"/>
        <v>theater</v>
      </c>
      <c r="U3662" t="str">
        <f t="shared" si="289"/>
        <v>plays</v>
      </c>
    </row>
    <row r="3663" spans="1:21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tr">
        <f t="shared" si="285"/>
        <v>successful</v>
      </c>
      <c r="G3663" s="4" t="s">
        <v>8219</v>
      </c>
      <c r="H3663" s="4" t="s">
        <v>8224</v>
      </c>
      <c r="I3663" s="4" t="s">
        <v>8246</v>
      </c>
      <c r="J3663" s="4">
        <v>1460260800</v>
      </c>
      <c r="K3663" s="13">
        <f t="shared" si="286"/>
        <v>42470.000000000007</v>
      </c>
      <c r="L3663" s="4">
        <v>1458336672</v>
      </c>
      <c r="M3663" s="13">
        <f t="shared" si="287"/>
        <v>42447.73</v>
      </c>
      <c r="N3663" s="4" t="b">
        <v>0</v>
      </c>
      <c r="O3663" s="4">
        <v>36</v>
      </c>
      <c r="P3663" s="4" t="b">
        <v>1</v>
      </c>
      <c r="Q3663" s="4" t="s">
        <v>8271</v>
      </c>
      <c r="R3663" s="17">
        <f>E3663/D3663*100</f>
        <v>111.00000000000001</v>
      </c>
      <c r="S3663">
        <f>AVERAGEIF(O:O,O3663,E:E)</f>
        <v>2893.0464999999999</v>
      </c>
      <c r="T3663" t="str">
        <f t="shared" si="288"/>
        <v>theater</v>
      </c>
      <c r="U3663" t="str">
        <f t="shared" si="289"/>
        <v>plays</v>
      </c>
    </row>
    <row r="3664" spans="1:21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tr">
        <f t="shared" si="285"/>
        <v>successful</v>
      </c>
      <c r="G3664" s="4" t="s">
        <v>8219</v>
      </c>
      <c r="H3664" s="4" t="s">
        <v>8229</v>
      </c>
      <c r="I3664" s="4" t="s">
        <v>8251</v>
      </c>
      <c r="J3664" s="4">
        <v>1427775414</v>
      </c>
      <c r="K3664" s="13">
        <f t="shared" si="286"/>
        <v>42094.011736111112</v>
      </c>
      <c r="L3664" s="4">
        <v>1425187014</v>
      </c>
      <c r="M3664" s="13">
        <f t="shared" si="287"/>
        <v>42064.053402777783</v>
      </c>
      <c r="N3664" s="4" t="b">
        <v>0</v>
      </c>
      <c r="O3664" s="4">
        <v>40</v>
      </c>
      <c r="P3664" s="4" t="b">
        <v>1</v>
      </c>
      <c r="Q3664" s="4" t="s">
        <v>8271</v>
      </c>
      <c r="R3664" s="17">
        <f>E3664/D3664*100</f>
        <v>101.42500000000001</v>
      </c>
      <c r="S3664">
        <f>AVERAGEIF(O:O,O3664,E:E)</f>
        <v>3923.4666666666667</v>
      </c>
      <c r="T3664" t="str">
        <f t="shared" si="288"/>
        <v>theater</v>
      </c>
      <c r="U3664" t="str">
        <f t="shared" si="289"/>
        <v>plays</v>
      </c>
    </row>
    <row r="3665" spans="1:21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tr">
        <f t="shared" si="285"/>
        <v>successful</v>
      </c>
      <c r="G3665" s="4" t="s">
        <v>8219</v>
      </c>
      <c r="H3665" s="4" t="s">
        <v>8225</v>
      </c>
      <c r="I3665" s="4" t="s">
        <v>8247</v>
      </c>
      <c r="J3665" s="4">
        <v>1482321030</v>
      </c>
      <c r="K3665" s="13">
        <f t="shared" si="286"/>
        <v>42725.326736111114</v>
      </c>
      <c r="L3665" s="4">
        <v>1477133430</v>
      </c>
      <c r="M3665" s="13">
        <f t="shared" si="287"/>
        <v>42665.285069444442</v>
      </c>
      <c r="N3665" s="4" t="b">
        <v>0</v>
      </c>
      <c r="O3665" s="4">
        <v>9</v>
      </c>
      <c r="P3665" s="4" t="b">
        <v>1</v>
      </c>
      <c r="Q3665" s="4" t="s">
        <v>8271</v>
      </c>
      <c r="R3665" s="17">
        <f>E3665/D3665*100</f>
        <v>104</v>
      </c>
      <c r="S3665">
        <f>AVERAGEIF(O:O,O3665,E:E)</f>
        <v>751.21245614035092</v>
      </c>
      <c r="T3665" t="str">
        <f t="shared" si="288"/>
        <v>theater</v>
      </c>
      <c r="U3665" t="str">
        <f t="shared" si="289"/>
        <v>plays</v>
      </c>
    </row>
    <row r="3666" spans="1:21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tr">
        <f t="shared" si="285"/>
        <v>successful</v>
      </c>
      <c r="G3666" s="4" t="s">
        <v>8219</v>
      </c>
      <c r="H3666" s="4" t="s">
        <v>8224</v>
      </c>
      <c r="I3666" s="4" t="s">
        <v>8246</v>
      </c>
      <c r="J3666" s="4">
        <v>1466056689</v>
      </c>
      <c r="K3666" s="13">
        <f t="shared" si="286"/>
        <v>42537.082048611112</v>
      </c>
      <c r="L3666" s="4">
        <v>1464847089</v>
      </c>
      <c r="M3666" s="13">
        <f t="shared" si="287"/>
        <v>42523.082048611112</v>
      </c>
      <c r="N3666" s="4" t="b">
        <v>0</v>
      </c>
      <c r="O3666" s="4">
        <v>19</v>
      </c>
      <c r="P3666" s="4" t="b">
        <v>1</v>
      </c>
      <c r="Q3666" s="4" t="s">
        <v>8271</v>
      </c>
      <c r="R3666" s="17">
        <f>E3666/D3666*100</f>
        <v>109.375</v>
      </c>
      <c r="S3666">
        <f>AVERAGEIF(O:O,O3666,E:E)</f>
        <v>2005.9729729729729</v>
      </c>
      <c r="T3666" t="str">
        <f t="shared" si="288"/>
        <v>theater</v>
      </c>
      <c r="U3666" t="str">
        <f t="shared" si="289"/>
        <v>plays</v>
      </c>
    </row>
    <row r="3667" spans="1:21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tr">
        <f t="shared" si="285"/>
        <v>successful</v>
      </c>
      <c r="G3667" s="4" t="s">
        <v>8219</v>
      </c>
      <c r="H3667" s="4" t="s">
        <v>8230</v>
      </c>
      <c r="I3667" s="4" t="s">
        <v>8249</v>
      </c>
      <c r="J3667" s="4">
        <v>1446062040</v>
      </c>
      <c r="K3667" s="13">
        <f t="shared" si="286"/>
        <v>42305.662499999999</v>
      </c>
      <c r="L3667" s="4">
        <v>1445109822</v>
      </c>
      <c r="M3667" s="13">
        <f t="shared" si="287"/>
        <v>42294.641458333332</v>
      </c>
      <c r="N3667" s="4" t="b">
        <v>0</v>
      </c>
      <c r="O3667" s="4">
        <v>14</v>
      </c>
      <c r="P3667" s="4" t="b">
        <v>1</v>
      </c>
      <c r="Q3667" s="4" t="s">
        <v>8271</v>
      </c>
      <c r="R3667" s="17">
        <f>E3667/D3667*100</f>
        <v>115.16129032258064</v>
      </c>
      <c r="S3667">
        <f>AVERAGEIF(O:O,O3667,E:E)</f>
        <v>1006.2454545454545</v>
      </c>
      <c r="T3667" t="str">
        <f t="shared" si="288"/>
        <v>theater</v>
      </c>
      <c r="U3667" t="str">
        <f t="shared" si="289"/>
        <v>plays</v>
      </c>
    </row>
    <row r="3668" spans="1:21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tr">
        <f t="shared" si="285"/>
        <v>successful</v>
      </c>
      <c r="G3668" s="4" t="s">
        <v>8219</v>
      </c>
      <c r="H3668" s="4" t="s">
        <v>8224</v>
      </c>
      <c r="I3668" s="4" t="s">
        <v>8246</v>
      </c>
      <c r="J3668" s="4">
        <v>1406185200</v>
      </c>
      <c r="K3668" s="13">
        <f t="shared" si="286"/>
        <v>41844.125</v>
      </c>
      <c r="L3668" s="4">
        <v>1404337382</v>
      </c>
      <c r="M3668" s="13">
        <f t="shared" si="287"/>
        <v>41822.738217592596</v>
      </c>
      <c r="N3668" s="4" t="b">
        <v>0</v>
      </c>
      <c r="O3668" s="4">
        <v>38</v>
      </c>
      <c r="P3668" s="4" t="b">
        <v>1</v>
      </c>
      <c r="Q3668" s="4" t="s">
        <v>8271</v>
      </c>
      <c r="R3668" s="17">
        <f>E3668/D3668*100</f>
        <v>100</v>
      </c>
      <c r="S3668">
        <f>AVERAGEIF(O:O,O3668,E:E)</f>
        <v>2935.7157894736843</v>
      </c>
      <c r="T3668" t="str">
        <f t="shared" si="288"/>
        <v>theater</v>
      </c>
      <c r="U3668" t="str">
        <f t="shared" si="289"/>
        <v>plays</v>
      </c>
    </row>
    <row r="3669" spans="1:21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tr">
        <f t="shared" si="285"/>
        <v>successful</v>
      </c>
      <c r="G3669" s="4" t="s">
        <v>8219</v>
      </c>
      <c r="H3669" s="4" t="s">
        <v>8225</v>
      </c>
      <c r="I3669" s="4" t="s">
        <v>8247</v>
      </c>
      <c r="J3669" s="4">
        <v>1437261419</v>
      </c>
      <c r="K3669" s="13">
        <f t="shared" si="286"/>
        <v>42203.803460648152</v>
      </c>
      <c r="L3669" s="4">
        <v>1434669419</v>
      </c>
      <c r="M3669" s="13">
        <f t="shared" si="287"/>
        <v>42173.803460648152</v>
      </c>
      <c r="N3669" s="4" t="b">
        <v>0</v>
      </c>
      <c r="O3669" s="4">
        <v>58</v>
      </c>
      <c r="P3669" s="4" t="b">
        <v>1</v>
      </c>
      <c r="Q3669" s="4" t="s">
        <v>8271</v>
      </c>
      <c r="R3669" s="17">
        <f>E3669/D3669*100</f>
        <v>103.17033333333335</v>
      </c>
      <c r="S3669">
        <f>AVERAGEIF(O:O,O3669,E:E)</f>
        <v>5705.3728571428574</v>
      </c>
      <c r="T3669" t="str">
        <f t="shared" si="288"/>
        <v>theater</v>
      </c>
      <c r="U3669" t="str">
        <f t="shared" si="289"/>
        <v>plays</v>
      </c>
    </row>
    <row r="3670" spans="1:21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tr">
        <f t="shared" si="285"/>
        <v>successful</v>
      </c>
      <c r="G3670" s="4" t="s">
        <v>8219</v>
      </c>
      <c r="H3670" s="4" t="s">
        <v>8224</v>
      </c>
      <c r="I3670" s="4" t="s">
        <v>8246</v>
      </c>
      <c r="J3670" s="4">
        <v>1437676380</v>
      </c>
      <c r="K3670" s="13">
        <f t="shared" si="286"/>
        <v>42208.606250000004</v>
      </c>
      <c r="L3670" s="4">
        <v>1435670452</v>
      </c>
      <c r="M3670" s="13">
        <f t="shared" si="287"/>
        <v>42185.389490740745</v>
      </c>
      <c r="N3670" s="4" t="b">
        <v>0</v>
      </c>
      <c r="O3670" s="4">
        <v>28</v>
      </c>
      <c r="P3670" s="4" t="b">
        <v>1</v>
      </c>
      <c r="Q3670" s="4" t="s">
        <v>8271</v>
      </c>
      <c r="R3670" s="17">
        <f>E3670/D3670*100</f>
        <v>103.49999999999999</v>
      </c>
      <c r="S3670">
        <f>AVERAGEIF(O:O,O3670,E:E)</f>
        <v>3472.1178947368426</v>
      </c>
      <c r="T3670" t="str">
        <f t="shared" si="288"/>
        <v>theater</v>
      </c>
      <c r="U3670" t="str">
        <f t="shared" si="289"/>
        <v>plays</v>
      </c>
    </row>
    <row r="3671" spans="1:21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tr">
        <f t="shared" si="285"/>
        <v>successful</v>
      </c>
      <c r="G3671" s="4" t="s">
        <v>8219</v>
      </c>
      <c r="H3671" s="4" t="s">
        <v>8225</v>
      </c>
      <c r="I3671" s="4" t="s">
        <v>8247</v>
      </c>
      <c r="J3671" s="4">
        <v>1434039137</v>
      </c>
      <c r="K3671" s="13">
        <f t="shared" si="286"/>
        <v>42166.508530092593</v>
      </c>
      <c r="L3671" s="4">
        <v>1431447137</v>
      </c>
      <c r="M3671" s="13">
        <f t="shared" si="287"/>
        <v>42136.508530092593</v>
      </c>
      <c r="N3671" s="4" t="b">
        <v>0</v>
      </c>
      <c r="O3671" s="4">
        <v>17</v>
      </c>
      <c r="P3671" s="4" t="b">
        <v>1</v>
      </c>
      <c r="Q3671" s="4" t="s">
        <v>8271</v>
      </c>
      <c r="R3671" s="17">
        <f>E3671/D3671*100</f>
        <v>138.19999999999999</v>
      </c>
      <c r="S3671">
        <f>AVERAGEIF(O:O,O3671,E:E)</f>
        <v>1808.7556603773585</v>
      </c>
      <c r="T3671" t="str">
        <f t="shared" si="288"/>
        <v>theater</v>
      </c>
      <c r="U3671" t="str">
        <f t="shared" si="289"/>
        <v>plays</v>
      </c>
    </row>
    <row r="3672" spans="1:21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tr">
        <f t="shared" si="285"/>
        <v>successful</v>
      </c>
      <c r="G3672" s="4" t="s">
        <v>8219</v>
      </c>
      <c r="H3672" s="4" t="s">
        <v>8225</v>
      </c>
      <c r="I3672" s="4" t="s">
        <v>8247</v>
      </c>
      <c r="J3672" s="4">
        <v>1433113200</v>
      </c>
      <c r="K3672" s="13">
        <f t="shared" si="286"/>
        <v>42155.791666666664</v>
      </c>
      <c r="L3672" s="4">
        <v>1431951611</v>
      </c>
      <c r="M3672" s="13">
        <f t="shared" si="287"/>
        <v>42142.347349537034</v>
      </c>
      <c r="N3672" s="4" t="b">
        <v>0</v>
      </c>
      <c r="O3672" s="4">
        <v>12</v>
      </c>
      <c r="P3672" s="4" t="b">
        <v>1</v>
      </c>
      <c r="Q3672" s="4" t="s">
        <v>8271</v>
      </c>
      <c r="R3672" s="17">
        <f>E3672/D3672*100</f>
        <v>109.54545454545455</v>
      </c>
      <c r="S3672">
        <f>AVERAGEIF(O:O,O3672,E:E)</f>
        <v>1176.7069565217391</v>
      </c>
      <c r="T3672" t="str">
        <f t="shared" si="288"/>
        <v>theater</v>
      </c>
      <c r="U3672" t="str">
        <f t="shared" si="289"/>
        <v>plays</v>
      </c>
    </row>
    <row r="3673" spans="1:21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tr">
        <f t="shared" si="285"/>
        <v>successful</v>
      </c>
      <c r="G3673" s="4" t="s">
        <v>8219</v>
      </c>
      <c r="H3673" s="4" t="s">
        <v>8224</v>
      </c>
      <c r="I3673" s="4" t="s">
        <v>8246</v>
      </c>
      <c r="J3673" s="4">
        <v>1405915140</v>
      </c>
      <c r="K3673" s="13">
        <f t="shared" si="286"/>
        <v>41840.999305555561</v>
      </c>
      <c r="L3673" s="4">
        <v>1404140667</v>
      </c>
      <c r="M3673" s="13">
        <f t="shared" si="287"/>
        <v>41820.461423611116</v>
      </c>
      <c r="N3673" s="4" t="b">
        <v>0</v>
      </c>
      <c r="O3673" s="4">
        <v>40</v>
      </c>
      <c r="P3673" s="4" t="b">
        <v>1</v>
      </c>
      <c r="Q3673" s="4" t="s">
        <v>8271</v>
      </c>
      <c r="R3673" s="17">
        <f>E3673/D3673*100</f>
        <v>100.85714285714286</v>
      </c>
      <c r="S3673">
        <f>AVERAGEIF(O:O,O3673,E:E)</f>
        <v>3923.4666666666667</v>
      </c>
      <c r="T3673" t="str">
        <f t="shared" si="288"/>
        <v>theater</v>
      </c>
      <c r="U3673" t="str">
        <f t="shared" si="289"/>
        <v>plays</v>
      </c>
    </row>
    <row r="3674" spans="1:21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tr">
        <f t="shared" si="285"/>
        <v>successful</v>
      </c>
      <c r="G3674" s="4" t="s">
        <v>8219</v>
      </c>
      <c r="H3674" s="4" t="s">
        <v>8225</v>
      </c>
      <c r="I3674" s="4" t="s">
        <v>8247</v>
      </c>
      <c r="J3674" s="4">
        <v>1411771384</v>
      </c>
      <c r="K3674" s="13">
        <f t="shared" si="286"/>
        <v>41908.779907407406</v>
      </c>
      <c r="L3674" s="4">
        <v>1409179384</v>
      </c>
      <c r="M3674" s="13">
        <f t="shared" si="287"/>
        <v>41878.779907407406</v>
      </c>
      <c r="N3674" s="4" t="b">
        <v>0</v>
      </c>
      <c r="O3674" s="4">
        <v>57</v>
      </c>
      <c r="P3674" s="4" t="b">
        <v>1</v>
      </c>
      <c r="Q3674" s="4" t="s">
        <v>8271</v>
      </c>
      <c r="R3674" s="17">
        <f>E3674/D3674*100</f>
        <v>101.53333333333335</v>
      </c>
      <c r="S3674">
        <f>AVERAGEIF(O:O,O3674,E:E)</f>
        <v>5781.163043478261</v>
      </c>
      <c r="T3674" t="str">
        <f t="shared" si="288"/>
        <v>theater</v>
      </c>
      <c r="U3674" t="str">
        <f t="shared" si="289"/>
        <v>plays</v>
      </c>
    </row>
    <row r="3675" spans="1:21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tr">
        <f t="shared" si="285"/>
        <v>successful</v>
      </c>
      <c r="G3675" s="4" t="s">
        <v>8219</v>
      </c>
      <c r="H3675" s="4" t="s">
        <v>8225</v>
      </c>
      <c r="I3675" s="4" t="s">
        <v>8247</v>
      </c>
      <c r="J3675" s="4">
        <v>1415191920</v>
      </c>
      <c r="K3675" s="13">
        <f t="shared" si="286"/>
        <v>41948.369444444448</v>
      </c>
      <c r="L3675" s="4">
        <v>1412233497</v>
      </c>
      <c r="M3675" s="13">
        <f t="shared" si="287"/>
        <v>41914.128437500003</v>
      </c>
      <c r="N3675" s="4" t="b">
        <v>0</v>
      </c>
      <c r="O3675" s="4">
        <v>114</v>
      </c>
      <c r="P3675" s="4" t="b">
        <v>1</v>
      </c>
      <c r="Q3675" s="4" t="s">
        <v>8271</v>
      </c>
      <c r="R3675" s="17">
        <f>E3675/D3675*100</f>
        <v>113.625</v>
      </c>
      <c r="S3675">
        <f>AVERAGEIF(O:O,O3675,E:E)</f>
        <v>8245</v>
      </c>
      <c r="T3675" t="str">
        <f t="shared" si="288"/>
        <v>theater</v>
      </c>
      <c r="U3675" t="str">
        <f t="shared" si="289"/>
        <v>plays</v>
      </c>
    </row>
    <row r="3676" spans="1:21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tr">
        <f t="shared" si="285"/>
        <v>successful</v>
      </c>
      <c r="G3676" s="4" t="s">
        <v>8219</v>
      </c>
      <c r="H3676" s="4" t="s">
        <v>8236</v>
      </c>
      <c r="I3676" s="4" t="s">
        <v>8249</v>
      </c>
      <c r="J3676" s="4">
        <v>1472936229</v>
      </c>
      <c r="K3676" s="13">
        <f t="shared" si="286"/>
        <v>42616.706354166665</v>
      </c>
      <c r="L3676" s="4">
        <v>1467752229</v>
      </c>
      <c r="M3676" s="13">
        <f t="shared" si="287"/>
        <v>42556.706354166665</v>
      </c>
      <c r="N3676" s="4" t="b">
        <v>0</v>
      </c>
      <c r="O3676" s="4">
        <v>31</v>
      </c>
      <c r="P3676" s="4" t="b">
        <v>1</v>
      </c>
      <c r="Q3676" s="4" t="s">
        <v>8271</v>
      </c>
      <c r="R3676" s="17">
        <f>E3676/D3676*100</f>
        <v>100</v>
      </c>
      <c r="S3676">
        <f>AVERAGEIF(O:O,O3676,E:E)</f>
        <v>2489.3351851851853</v>
      </c>
      <c r="T3676" t="str">
        <f t="shared" si="288"/>
        <v>theater</v>
      </c>
      <c r="U3676" t="str">
        <f t="shared" si="289"/>
        <v>plays</v>
      </c>
    </row>
    <row r="3677" spans="1:21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tr">
        <f t="shared" si="285"/>
        <v>successful</v>
      </c>
      <c r="G3677" s="4" t="s">
        <v>8219</v>
      </c>
      <c r="H3677" s="4" t="s">
        <v>8225</v>
      </c>
      <c r="I3677" s="4" t="s">
        <v>8247</v>
      </c>
      <c r="J3677" s="4">
        <v>1463353200</v>
      </c>
      <c r="K3677" s="13">
        <f t="shared" si="286"/>
        <v>42505.791666666664</v>
      </c>
      <c r="L3677" s="4">
        <v>1462285182</v>
      </c>
      <c r="M3677" s="13">
        <f t="shared" si="287"/>
        <v>42493.430347222224</v>
      </c>
      <c r="N3677" s="4" t="b">
        <v>0</v>
      </c>
      <c r="O3677" s="4">
        <v>3</v>
      </c>
      <c r="P3677" s="4" t="b">
        <v>1</v>
      </c>
      <c r="Q3677" s="4" t="s">
        <v>8271</v>
      </c>
      <c r="R3677" s="17">
        <f>E3677/D3677*100</f>
        <v>140</v>
      </c>
      <c r="S3677">
        <f>AVERAGEIF(O:O,O3677,E:E)</f>
        <v>191.76785714285714</v>
      </c>
      <c r="T3677" t="str">
        <f t="shared" si="288"/>
        <v>theater</v>
      </c>
      <c r="U3677" t="str">
        <f t="shared" si="289"/>
        <v>plays</v>
      </c>
    </row>
    <row r="3678" spans="1:21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tr">
        <f t="shared" si="285"/>
        <v>successful</v>
      </c>
      <c r="G3678" s="4" t="s">
        <v>8219</v>
      </c>
      <c r="H3678" s="4" t="s">
        <v>8224</v>
      </c>
      <c r="I3678" s="4" t="s">
        <v>8246</v>
      </c>
      <c r="J3678" s="4">
        <v>1410550484</v>
      </c>
      <c r="K3678" s="13">
        <f t="shared" si="286"/>
        <v>41894.64912037037</v>
      </c>
      <c r="L3678" s="4">
        <v>1408995284</v>
      </c>
      <c r="M3678" s="13">
        <f t="shared" si="287"/>
        <v>41876.64912037037</v>
      </c>
      <c r="N3678" s="4" t="b">
        <v>0</v>
      </c>
      <c r="O3678" s="4">
        <v>16</v>
      </c>
      <c r="P3678" s="4" t="b">
        <v>1</v>
      </c>
      <c r="Q3678" s="4" t="s">
        <v>8271</v>
      </c>
      <c r="R3678" s="17">
        <f>E3678/D3678*100</f>
        <v>128.75</v>
      </c>
      <c r="S3678">
        <f>AVERAGEIF(O:O,O3678,E:E)</f>
        <v>1278.3540625000001</v>
      </c>
      <c r="T3678" t="str">
        <f t="shared" si="288"/>
        <v>theater</v>
      </c>
      <c r="U3678" t="str">
        <f t="shared" si="289"/>
        <v>plays</v>
      </c>
    </row>
    <row r="3679" spans="1:21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tr">
        <f t="shared" si="285"/>
        <v>successful</v>
      </c>
      <c r="G3679" s="4" t="s">
        <v>8219</v>
      </c>
      <c r="H3679" s="4" t="s">
        <v>8224</v>
      </c>
      <c r="I3679" s="4" t="s">
        <v>8246</v>
      </c>
      <c r="J3679" s="4">
        <v>1404359940</v>
      </c>
      <c r="K3679" s="13">
        <f t="shared" si="286"/>
        <v>41822.999305555561</v>
      </c>
      <c r="L3679" s="4">
        <v>1402580818</v>
      </c>
      <c r="M3679" s="13">
        <f t="shared" si="287"/>
        <v>41802.40761574074</v>
      </c>
      <c r="N3679" s="4" t="b">
        <v>0</v>
      </c>
      <c r="O3679" s="4">
        <v>199</v>
      </c>
      <c r="P3679" s="4" t="b">
        <v>1</v>
      </c>
      <c r="Q3679" s="4" t="s">
        <v>8271</v>
      </c>
      <c r="R3679" s="17">
        <f>E3679/D3679*100</f>
        <v>102.90416666666667</v>
      </c>
      <c r="S3679">
        <f>AVERAGEIF(O:O,O3679,E:E)</f>
        <v>25393.396666666667</v>
      </c>
      <c r="T3679" t="str">
        <f t="shared" si="288"/>
        <v>theater</v>
      </c>
      <c r="U3679" t="str">
        <f t="shared" si="289"/>
        <v>plays</v>
      </c>
    </row>
    <row r="3680" spans="1:21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tr">
        <f t="shared" si="285"/>
        <v>successful</v>
      </c>
      <c r="G3680" s="4" t="s">
        <v>8219</v>
      </c>
      <c r="H3680" s="4" t="s">
        <v>8225</v>
      </c>
      <c r="I3680" s="4" t="s">
        <v>8247</v>
      </c>
      <c r="J3680" s="4">
        <v>1433076298</v>
      </c>
      <c r="K3680" s="13">
        <f t="shared" si="286"/>
        <v>42155.364560185182</v>
      </c>
      <c r="L3680" s="4">
        <v>1430052298</v>
      </c>
      <c r="M3680" s="13">
        <f t="shared" si="287"/>
        <v>42120.364560185182</v>
      </c>
      <c r="N3680" s="4" t="b">
        <v>0</v>
      </c>
      <c r="O3680" s="4">
        <v>31</v>
      </c>
      <c r="P3680" s="4" t="b">
        <v>1</v>
      </c>
      <c r="Q3680" s="4" t="s">
        <v>8271</v>
      </c>
      <c r="R3680" s="17">
        <f>E3680/D3680*100</f>
        <v>102.49999999999999</v>
      </c>
      <c r="S3680">
        <f>AVERAGEIF(O:O,O3680,E:E)</f>
        <v>2489.3351851851853</v>
      </c>
      <c r="T3680" t="str">
        <f t="shared" si="288"/>
        <v>theater</v>
      </c>
      <c r="U3680" t="str">
        <f t="shared" si="289"/>
        <v>plays</v>
      </c>
    </row>
    <row r="3681" spans="1:21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tr">
        <f t="shared" si="285"/>
        <v>successful</v>
      </c>
      <c r="G3681" s="4" t="s">
        <v>8219</v>
      </c>
      <c r="H3681" s="4" t="s">
        <v>8224</v>
      </c>
      <c r="I3681" s="4" t="s">
        <v>8246</v>
      </c>
      <c r="J3681" s="4">
        <v>1404190740</v>
      </c>
      <c r="K3681" s="13">
        <f t="shared" si="286"/>
        <v>41821.040972222225</v>
      </c>
      <c r="L3681" s="4">
        <v>1401214581</v>
      </c>
      <c r="M3681" s="13">
        <f t="shared" si="287"/>
        <v>41786.594687500001</v>
      </c>
      <c r="N3681" s="4" t="b">
        <v>0</v>
      </c>
      <c r="O3681" s="4">
        <v>30</v>
      </c>
      <c r="P3681" s="4" t="b">
        <v>1</v>
      </c>
      <c r="Q3681" s="4" t="s">
        <v>8271</v>
      </c>
      <c r="R3681" s="17">
        <f>E3681/D3681*100</f>
        <v>110.1</v>
      </c>
      <c r="S3681">
        <f>AVERAGEIF(O:O,O3681,E:E)</f>
        <v>2533.3331250000001</v>
      </c>
      <c r="T3681" t="str">
        <f t="shared" si="288"/>
        <v>theater</v>
      </c>
      <c r="U3681" t="str">
        <f t="shared" si="289"/>
        <v>plays</v>
      </c>
    </row>
    <row r="3682" spans="1:21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tr">
        <f t="shared" si="285"/>
        <v>successful</v>
      </c>
      <c r="G3682" s="4" t="s">
        <v>8219</v>
      </c>
      <c r="H3682" s="4" t="s">
        <v>8224</v>
      </c>
      <c r="I3682" s="4" t="s">
        <v>8246</v>
      </c>
      <c r="J3682" s="4">
        <v>1475664834</v>
      </c>
      <c r="K3682" s="13">
        <f t="shared" si="286"/>
        <v>42648.287430555552</v>
      </c>
      <c r="L3682" s="4">
        <v>1473850434</v>
      </c>
      <c r="M3682" s="13">
        <f t="shared" si="287"/>
        <v>42627.287430555552</v>
      </c>
      <c r="N3682" s="4" t="b">
        <v>0</v>
      </c>
      <c r="O3682" s="4">
        <v>34</v>
      </c>
      <c r="P3682" s="4" t="b">
        <v>1</v>
      </c>
      <c r="Q3682" s="4" t="s">
        <v>8271</v>
      </c>
      <c r="R3682" s="17">
        <f>E3682/D3682*100</f>
        <v>112.76666666666667</v>
      </c>
      <c r="S3682">
        <f>AVERAGEIF(O:O,O3682,E:E)</f>
        <v>3216.0669696969699</v>
      </c>
      <c r="T3682" t="str">
        <f t="shared" si="288"/>
        <v>theater</v>
      </c>
      <c r="U3682" t="str">
        <f t="shared" si="289"/>
        <v>plays</v>
      </c>
    </row>
    <row r="3683" spans="1:21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tr">
        <f t="shared" si="285"/>
        <v>successful</v>
      </c>
      <c r="G3683" s="4" t="s">
        <v>8219</v>
      </c>
      <c r="H3683" s="4" t="s">
        <v>8224</v>
      </c>
      <c r="I3683" s="4" t="s">
        <v>8246</v>
      </c>
      <c r="J3683" s="4">
        <v>1452872290</v>
      </c>
      <c r="K3683" s="13">
        <f t="shared" si="286"/>
        <v>42384.484837962962</v>
      </c>
      <c r="L3683" s="4">
        <v>1452008290</v>
      </c>
      <c r="M3683" s="13">
        <f t="shared" si="287"/>
        <v>42374.484837962962</v>
      </c>
      <c r="N3683" s="4" t="b">
        <v>0</v>
      </c>
      <c r="O3683" s="4">
        <v>18</v>
      </c>
      <c r="P3683" s="4" t="b">
        <v>1</v>
      </c>
      <c r="Q3683" s="4" t="s">
        <v>8271</v>
      </c>
      <c r="R3683" s="17">
        <f>E3683/D3683*100</f>
        <v>111.9</v>
      </c>
      <c r="S3683">
        <f>AVERAGEIF(O:O,O3683,E:E)</f>
        <v>1443.423</v>
      </c>
      <c r="T3683" t="str">
        <f t="shared" si="288"/>
        <v>theater</v>
      </c>
      <c r="U3683" t="str">
        <f t="shared" si="289"/>
        <v>plays</v>
      </c>
    </row>
    <row r="3684" spans="1:21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tr">
        <f t="shared" si="285"/>
        <v>successful</v>
      </c>
      <c r="G3684" s="4" t="s">
        <v>8219</v>
      </c>
      <c r="H3684" s="4" t="s">
        <v>8224</v>
      </c>
      <c r="I3684" s="4" t="s">
        <v>8246</v>
      </c>
      <c r="J3684" s="4">
        <v>1402901940</v>
      </c>
      <c r="K3684" s="13">
        <f t="shared" si="286"/>
        <v>41806.124305555561</v>
      </c>
      <c r="L3684" s="4">
        <v>1399998418</v>
      </c>
      <c r="M3684" s="13">
        <f t="shared" si="287"/>
        <v>41772.518726851857</v>
      </c>
      <c r="N3684" s="4" t="b">
        <v>0</v>
      </c>
      <c r="O3684" s="4">
        <v>67</v>
      </c>
      <c r="P3684" s="4" t="b">
        <v>1</v>
      </c>
      <c r="Q3684" s="4" t="s">
        <v>8271</v>
      </c>
      <c r="R3684" s="17">
        <f>E3684/D3684*100</f>
        <v>139.19999999999999</v>
      </c>
      <c r="S3684">
        <f>AVERAGEIF(O:O,O3684,E:E)</f>
        <v>6906.636363636364</v>
      </c>
      <c r="T3684" t="str">
        <f t="shared" si="288"/>
        <v>theater</v>
      </c>
      <c r="U3684" t="str">
        <f t="shared" si="289"/>
        <v>plays</v>
      </c>
    </row>
    <row r="3685" spans="1:21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tr">
        <f t="shared" si="285"/>
        <v>successful</v>
      </c>
      <c r="G3685" s="4" t="s">
        <v>8219</v>
      </c>
      <c r="H3685" s="4" t="s">
        <v>8224</v>
      </c>
      <c r="I3685" s="4" t="s">
        <v>8246</v>
      </c>
      <c r="J3685" s="4">
        <v>1476931696</v>
      </c>
      <c r="K3685" s="13">
        <f t="shared" si="286"/>
        <v>42662.950185185189</v>
      </c>
      <c r="L3685" s="4">
        <v>1474339696</v>
      </c>
      <c r="M3685" s="13">
        <f t="shared" si="287"/>
        <v>42632.950185185189</v>
      </c>
      <c r="N3685" s="4" t="b">
        <v>0</v>
      </c>
      <c r="O3685" s="4">
        <v>66</v>
      </c>
      <c r="P3685" s="4" t="b">
        <v>1</v>
      </c>
      <c r="Q3685" s="4" t="s">
        <v>8271</v>
      </c>
      <c r="R3685" s="17">
        <f>E3685/D3685*100</f>
        <v>110.85714285714286</v>
      </c>
      <c r="S3685">
        <f>AVERAGEIF(O:O,O3685,E:E)</f>
        <v>4160.7966666666662</v>
      </c>
      <c r="T3685" t="str">
        <f t="shared" si="288"/>
        <v>theater</v>
      </c>
      <c r="U3685" t="str">
        <f t="shared" si="289"/>
        <v>plays</v>
      </c>
    </row>
    <row r="3686" spans="1:21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tr">
        <f t="shared" si="285"/>
        <v>successful</v>
      </c>
      <c r="G3686" s="4" t="s">
        <v>8219</v>
      </c>
      <c r="H3686" s="4" t="s">
        <v>8224</v>
      </c>
      <c r="I3686" s="4" t="s">
        <v>8246</v>
      </c>
      <c r="J3686" s="4">
        <v>1441167586</v>
      </c>
      <c r="K3686" s="13">
        <f t="shared" si="286"/>
        <v>42249.013726851852</v>
      </c>
      <c r="L3686" s="4">
        <v>1438575586</v>
      </c>
      <c r="M3686" s="13">
        <f t="shared" si="287"/>
        <v>42219.013726851852</v>
      </c>
      <c r="N3686" s="4" t="b">
        <v>0</v>
      </c>
      <c r="O3686" s="4">
        <v>23</v>
      </c>
      <c r="P3686" s="4" t="b">
        <v>1</v>
      </c>
      <c r="Q3686" s="4" t="s">
        <v>8271</v>
      </c>
      <c r="R3686" s="17">
        <f>E3686/D3686*100</f>
        <v>139.06666666666666</v>
      </c>
      <c r="S3686">
        <f>AVERAGEIF(O:O,O3686,E:E)</f>
        <v>2210.1433333333334</v>
      </c>
      <c r="T3686" t="str">
        <f t="shared" si="288"/>
        <v>theater</v>
      </c>
      <c r="U3686" t="str">
        <f t="shared" si="289"/>
        <v>plays</v>
      </c>
    </row>
    <row r="3687" spans="1:21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tr">
        <f t="shared" si="285"/>
        <v>successful</v>
      </c>
      <c r="G3687" s="4" t="s">
        <v>8219</v>
      </c>
      <c r="H3687" s="4" t="s">
        <v>8224</v>
      </c>
      <c r="I3687" s="4" t="s">
        <v>8246</v>
      </c>
      <c r="J3687" s="4">
        <v>1400533200</v>
      </c>
      <c r="K3687" s="13">
        <f t="shared" si="286"/>
        <v>41778.708333333336</v>
      </c>
      <c r="L3687" s="4">
        <v>1398348859</v>
      </c>
      <c r="M3687" s="13">
        <f t="shared" si="287"/>
        <v>41753.426608796297</v>
      </c>
      <c r="N3687" s="4" t="b">
        <v>0</v>
      </c>
      <c r="O3687" s="4">
        <v>126</v>
      </c>
      <c r="P3687" s="4" t="b">
        <v>1</v>
      </c>
      <c r="Q3687" s="4" t="s">
        <v>8271</v>
      </c>
      <c r="R3687" s="17">
        <f>E3687/D3687*100</f>
        <v>105.69999999999999</v>
      </c>
      <c r="S3687">
        <f>AVERAGEIF(O:O,O3687,E:E)</f>
        <v>13735.666666666666</v>
      </c>
      <c r="T3687" t="str">
        <f t="shared" si="288"/>
        <v>theater</v>
      </c>
      <c r="U3687" t="str">
        <f t="shared" si="289"/>
        <v>plays</v>
      </c>
    </row>
    <row r="3688" spans="1:21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tr">
        <f t="shared" si="285"/>
        <v>successful</v>
      </c>
      <c r="G3688" s="4" t="s">
        <v>8219</v>
      </c>
      <c r="H3688" s="4" t="s">
        <v>8224</v>
      </c>
      <c r="I3688" s="4" t="s">
        <v>8246</v>
      </c>
      <c r="J3688" s="4">
        <v>1440820740</v>
      </c>
      <c r="K3688" s="13">
        <f t="shared" si="286"/>
        <v>42244.999305555561</v>
      </c>
      <c r="L3688" s="4">
        <v>1439567660</v>
      </c>
      <c r="M3688" s="13">
        <f t="shared" si="287"/>
        <v>42230.496064814819</v>
      </c>
      <c r="N3688" s="4" t="b">
        <v>0</v>
      </c>
      <c r="O3688" s="4">
        <v>6</v>
      </c>
      <c r="P3688" s="4" t="b">
        <v>1</v>
      </c>
      <c r="Q3688" s="4" t="s">
        <v>8271</v>
      </c>
      <c r="R3688" s="17">
        <f>E3688/D3688*100</f>
        <v>101.42857142857142</v>
      </c>
      <c r="S3688">
        <f>AVERAGEIF(O:O,O3688,E:E)</f>
        <v>740.04042857142861</v>
      </c>
      <c r="T3688" t="str">
        <f t="shared" si="288"/>
        <v>theater</v>
      </c>
      <c r="U3688" t="str">
        <f t="shared" si="289"/>
        <v>plays</v>
      </c>
    </row>
    <row r="3689" spans="1:21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tr">
        <f t="shared" si="285"/>
        <v>successful</v>
      </c>
      <c r="G3689" s="4" t="s">
        <v>8219</v>
      </c>
      <c r="H3689" s="4" t="s">
        <v>8224</v>
      </c>
      <c r="I3689" s="4" t="s">
        <v>8246</v>
      </c>
      <c r="J3689" s="4">
        <v>1403846055</v>
      </c>
      <c r="K3689" s="13">
        <f t="shared" si="286"/>
        <v>41817.051562500004</v>
      </c>
      <c r="L3689" s="4">
        <v>1401254055</v>
      </c>
      <c r="M3689" s="13">
        <f t="shared" si="287"/>
        <v>41787.051562500004</v>
      </c>
      <c r="N3689" s="4" t="b">
        <v>0</v>
      </c>
      <c r="O3689" s="4">
        <v>25</v>
      </c>
      <c r="P3689" s="4" t="b">
        <v>1</v>
      </c>
      <c r="Q3689" s="4" t="s">
        <v>8271</v>
      </c>
      <c r="R3689" s="17">
        <f>E3689/D3689*100</f>
        <v>100.245</v>
      </c>
      <c r="S3689">
        <f>AVERAGEIF(O:O,O3689,E:E)</f>
        <v>1634.83275</v>
      </c>
      <c r="T3689" t="str">
        <f t="shared" si="288"/>
        <v>theater</v>
      </c>
      <c r="U3689" t="str">
        <f t="shared" si="289"/>
        <v>plays</v>
      </c>
    </row>
    <row r="3690" spans="1:21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tr">
        <f t="shared" si="285"/>
        <v>successful</v>
      </c>
      <c r="G3690" s="4" t="s">
        <v>8219</v>
      </c>
      <c r="H3690" s="4" t="s">
        <v>8225</v>
      </c>
      <c r="I3690" s="4" t="s">
        <v>8247</v>
      </c>
      <c r="J3690" s="4">
        <v>1407524004</v>
      </c>
      <c r="K3690" s="13">
        <f t="shared" si="286"/>
        <v>41859.620416666665</v>
      </c>
      <c r="L3690" s="4">
        <v>1404932004</v>
      </c>
      <c r="M3690" s="13">
        <f t="shared" si="287"/>
        <v>41829.620416666665</v>
      </c>
      <c r="N3690" s="4" t="b">
        <v>0</v>
      </c>
      <c r="O3690" s="4">
        <v>39</v>
      </c>
      <c r="P3690" s="4" t="b">
        <v>1</v>
      </c>
      <c r="Q3690" s="4" t="s">
        <v>8271</v>
      </c>
      <c r="R3690" s="17">
        <f>E3690/D3690*100</f>
        <v>109.16666666666666</v>
      </c>
      <c r="S3690">
        <f>AVERAGEIF(O:O,O3690,E:E)</f>
        <v>2905.058</v>
      </c>
      <c r="T3690" t="str">
        <f t="shared" si="288"/>
        <v>theater</v>
      </c>
      <c r="U3690" t="str">
        <f t="shared" si="289"/>
        <v>plays</v>
      </c>
    </row>
    <row r="3691" spans="1:21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tr">
        <f t="shared" si="285"/>
        <v>successful</v>
      </c>
      <c r="G3691" s="4" t="s">
        <v>8219</v>
      </c>
      <c r="H3691" s="4" t="s">
        <v>8224</v>
      </c>
      <c r="I3691" s="4" t="s">
        <v>8246</v>
      </c>
      <c r="J3691" s="4">
        <v>1434925500</v>
      </c>
      <c r="K3691" s="13">
        <f t="shared" si="286"/>
        <v>42176.767361111117</v>
      </c>
      <c r="L3691" s="4">
        <v>1432410639</v>
      </c>
      <c r="M3691" s="13">
        <f t="shared" si="287"/>
        <v>42147.660173611112</v>
      </c>
      <c r="N3691" s="4" t="b">
        <v>0</v>
      </c>
      <c r="O3691" s="4">
        <v>62</v>
      </c>
      <c r="P3691" s="4" t="b">
        <v>1</v>
      </c>
      <c r="Q3691" s="4" t="s">
        <v>8271</v>
      </c>
      <c r="R3691" s="17">
        <f>E3691/D3691*100</f>
        <v>118.33333333333333</v>
      </c>
      <c r="S3691">
        <f>AVERAGEIF(O:O,O3691,E:E)</f>
        <v>6333.2266666666674</v>
      </c>
      <c r="T3691" t="str">
        <f t="shared" si="288"/>
        <v>theater</v>
      </c>
      <c r="U3691" t="str">
        <f t="shared" si="289"/>
        <v>plays</v>
      </c>
    </row>
    <row r="3692" spans="1:21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tr">
        <f t="shared" si="285"/>
        <v>successful</v>
      </c>
      <c r="G3692" s="4" t="s">
        <v>8219</v>
      </c>
      <c r="H3692" s="4" t="s">
        <v>8224</v>
      </c>
      <c r="I3692" s="4" t="s">
        <v>8246</v>
      </c>
      <c r="J3692" s="4">
        <v>1417101683</v>
      </c>
      <c r="K3692" s="13">
        <f t="shared" si="286"/>
        <v>41970.473182870373</v>
      </c>
      <c r="L3692" s="4">
        <v>1414506083</v>
      </c>
      <c r="M3692" s="13">
        <f t="shared" si="287"/>
        <v>41940.431516203709</v>
      </c>
      <c r="N3692" s="4" t="b">
        <v>0</v>
      </c>
      <c r="O3692" s="4">
        <v>31</v>
      </c>
      <c r="P3692" s="4" t="b">
        <v>1</v>
      </c>
      <c r="Q3692" s="4" t="s">
        <v>8271</v>
      </c>
      <c r="R3692" s="17">
        <f>E3692/D3692*100</f>
        <v>120</v>
      </c>
      <c r="S3692">
        <f>AVERAGEIF(O:O,O3692,E:E)</f>
        <v>2489.3351851851853</v>
      </c>
      <c r="T3692" t="str">
        <f t="shared" si="288"/>
        <v>theater</v>
      </c>
      <c r="U3692" t="str">
        <f t="shared" si="289"/>
        <v>plays</v>
      </c>
    </row>
    <row r="3693" spans="1:21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tr">
        <f t="shared" si="285"/>
        <v>successful</v>
      </c>
      <c r="G3693" s="4" t="s">
        <v>8219</v>
      </c>
      <c r="H3693" s="4" t="s">
        <v>8224</v>
      </c>
      <c r="I3693" s="4" t="s">
        <v>8246</v>
      </c>
      <c r="J3693" s="4">
        <v>1425272340</v>
      </c>
      <c r="K3693" s="13">
        <f t="shared" si="286"/>
        <v>42065.040972222225</v>
      </c>
      <c r="L3693" s="4">
        <v>1421426929</v>
      </c>
      <c r="M3693" s="13">
        <f t="shared" si="287"/>
        <v>42020.533900462964</v>
      </c>
      <c r="N3693" s="4" t="b">
        <v>0</v>
      </c>
      <c r="O3693" s="4">
        <v>274</v>
      </c>
      <c r="P3693" s="4" t="b">
        <v>1</v>
      </c>
      <c r="Q3693" s="4" t="s">
        <v>8271</v>
      </c>
      <c r="R3693" s="17">
        <f>E3693/D3693*100</f>
        <v>127.96000000000001</v>
      </c>
      <c r="S3693">
        <f>AVERAGEIF(O:O,O3693,E:E)</f>
        <v>27159</v>
      </c>
      <c r="T3693" t="str">
        <f t="shared" si="288"/>
        <v>theater</v>
      </c>
      <c r="U3693" t="str">
        <f t="shared" si="289"/>
        <v>plays</v>
      </c>
    </row>
    <row r="3694" spans="1:21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tr">
        <f t="shared" si="285"/>
        <v>successful</v>
      </c>
      <c r="G3694" s="4" t="s">
        <v>8219</v>
      </c>
      <c r="H3694" s="4" t="s">
        <v>8224</v>
      </c>
      <c r="I3694" s="4" t="s">
        <v>8246</v>
      </c>
      <c r="J3694" s="4">
        <v>1411084800</v>
      </c>
      <c r="K3694" s="13">
        <f t="shared" si="286"/>
        <v>41900.833333333336</v>
      </c>
      <c r="L3694" s="4">
        <v>1410304179</v>
      </c>
      <c r="M3694" s="13">
        <f t="shared" si="287"/>
        <v>41891.798368055555</v>
      </c>
      <c r="N3694" s="4" t="b">
        <v>0</v>
      </c>
      <c r="O3694" s="4">
        <v>17</v>
      </c>
      <c r="P3694" s="4" t="b">
        <v>1</v>
      </c>
      <c r="Q3694" s="4" t="s">
        <v>8271</v>
      </c>
      <c r="R3694" s="17">
        <f>E3694/D3694*100</f>
        <v>126</v>
      </c>
      <c r="S3694">
        <f>AVERAGEIF(O:O,O3694,E:E)</f>
        <v>1808.7556603773585</v>
      </c>
      <c r="T3694" t="str">
        <f t="shared" si="288"/>
        <v>theater</v>
      </c>
      <c r="U3694" t="str">
        <f t="shared" si="289"/>
        <v>plays</v>
      </c>
    </row>
    <row r="3695" spans="1:21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tr">
        <f t="shared" si="285"/>
        <v>successful</v>
      </c>
      <c r="G3695" s="4" t="s">
        <v>8219</v>
      </c>
      <c r="H3695" s="4" t="s">
        <v>8225</v>
      </c>
      <c r="I3695" s="4" t="s">
        <v>8247</v>
      </c>
      <c r="J3695" s="4">
        <v>1448922600</v>
      </c>
      <c r="K3695" s="13">
        <f t="shared" si="286"/>
        <v>42338.770833333336</v>
      </c>
      <c r="L3695" s="4">
        <v>1446352529</v>
      </c>
      <c r="M3695" s="13">
        <f t="shared" si="287"/>
        <v>42309.024641203701</v>
      </c>
      <c r="N3695" s="4" t="b">
        <v>0</v>
      </c>
      <c r="O3695" s="4">
        <v>14</v>
      </c>
      <c r="P3695" s="4" t="b">
        <v>1</v>
      </c>
      <c r="Q3695" s="4" t="s">
        <v>8271</v>
      </c>
      <c r="R3695" s="17">
        <f>E3695/D3695*100</f>
        <v>129.12912912912913</v>
      </c>
      <c r="S3695">
        <f>AVERAGEIF(O:O,O3695,E:E)</f>
        <v>1006.2454545454545</v>
      </c>
      <c r="T3695" t="str">
        <f t="shared" si="288"/>
        <v>theater</v>
      </c>
      <c r="U3695" t="str">
        <f t="shared" si="289"/>
        <v>plays</v>
      </c>
    </row>
    <row r="3696" spans="1:21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tr">
        <f t="shared" si="285"/>
        <v>successful</v>
      </c>
      <c r="G3696" s="4" t="s">
        <v>8219</v>
      </c>
      <c r="H3696" s="4" t="s">
        <v>8224</v>
      </c>
      <c r="I3696" s="4" t="s">
        <v>8246</v>
      </c>
      <c r="J3696" s="4">
        <v>1465178400</v>
      </c>
      <c r="K3696" s="13">
        <f t="shared" si="286"/>
        <v>42526.916666666664</v>
      </c>
      <c r="L3696" s="4">
        <v>1461985967</v>
      </c>
      <c r="M3696" s="13">
        <f t="shared" si="287"/>
        <v>42489.967210648152</v>
      </c>
      <c r="N3696" s="4" t="b">
        <v>0</v>
      </c>
      <c r="O3696" s="4">
        <v>60</v>
      </c>
      <c r="P3696" s="4" t="b">
        <v>1</v>
      </c>
      <c r="Q3696" s="4" t="s">
        <v>8271</v>
      </c>
      <c r="R3696" s="17">
        <f>E3696/D3696*100</f>
        <v>107.42857142857143</v>
      </c>
      <c r="S3696">
        <f>AVERAGEIF(O:O,O3696,E:E)</f>
        <v>4999.4192857142853</v>
      </c>
      <c r="T3696" t="str">
        <f t="shared" si="288"/>
        <v>theater</v>
      </c>
      <c r="U3696" t="str">
        <f t="shared" si="289"/>
        <v>plays</v>
      </c>
    </row>
    <row r="3697" spans="1:21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tr">
        <f t="shared" si="285"/>
        <v>successful</v>
      </c>
      <c r="G3697" s="4" t="s">
        <v>8219</v>
      </c>
      <c r="H3697" s="4" t="s">
        <v>8224</v>
      </c>
      <c r="I3697" s="4" t="s">
        <v>8246</v>
      </c>
      <c r="J3697" s="4">
        <v>1421009610</v>
      </c>
      <c r="K3697" s="13">
        <f t="shared" si="286"/>
        <v>42015.703819444447</v>
      </c>
      <c r="L3697" s="4">
        <v>1419281610</v>
      </c>
      <c r="M3697" s="13">
        <f t="shared" si="287"/>
        <v>41995.703819444447</v>
      </c>
      <c r="N3697" s="4" t="b">
        <v>0</v>
      </c>
      <c r="O3697" s="4">
        <v>33</v>
      </c>
      <c r="P3697" s="4" t="b">
        <v>1</v>
      </c>
      <c r="Q3697" s="4" t="s">
        <v>8271</v>
      </c>
      <c r="R3697" s="17">
        <f>E3697/D3697*100</f>
        <v>100.125</v>
      </c>
      <c r="S3697">
        <f>AVERAGEIF(O:O,O3697,E:E)</f>
        <v>5887.1719354838715</v>
      </c>
      <c r="T3697" t="str">
        <f t="shared" si="288"/>
        <v>theater</v>
      </c>
      <c r="U3697" t="str">
        <f t="shared" si="289"/>
        <v>plays</v>
      </c>
    </row>
    <row r="3698" spans="1:21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tr">
        <f t="shared" si="285"/>
        <v>successful</v>
      </c>
      <c r="G3698" s="4" t="s">
        <v>8219</v>
      </c>
      <c r="H3698" s="4" t="s">
        <v>8225</v>
      </c>
      <c r="I3698" s="4" t="s">
        <v>8247</v>
      </c>
      <c r="J3698" s="4">
        <v>1423838916</v>
      </c>
      <c r="K3698" s="13">
        <f t="shared" si="286"/>
        <v>42048.450416666667</v>
      </c>
      <c r="L3698" s="4">
        <v>1418654916</v>
      </c>
      <c r="M3698" s="13">
        <f t="shared" si="287"/>
        <v>41988.450416666667</v>
      </c>
      <c r="N3698" s="4" t="b">
        <v>0</v>
      </c>
      <c r="O3698" s="4">
        <v>78</v>
      </c>
      <c r="P3698" s="4" t="b">
        <v>1</v>
      </c>
      <c r="Q3698" s="4" t="s">
        <v>8271</v>
      </c>
      <c r="R3698" s="17">
        <f>E3698/D3698*100</f>
        <v>155</v>
      </c>
      <c r="S3698">
        <f>AVERAGEIF(O:O,O3698,E:E)</f>
        <v>7578.5161538461534</v>
      </c>
      <c r="T3698" t="str">
        <f t="shared" si="288"/>
        <v>theater</v>
      </c>
      <c r="U3698" t="str">
        <f t="shared" si="289"/>
        <v>plays</v>
      </c>
    </row>
    <row r="3699" spans="1:21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tr">
        <f t="shared" si="285"/>
        <v>successful</v>
      </c>
      <c r="G3699" s="4" t="s">
        <v>8219</v>
      </c>
      <c r="H3699" s="4" t="s">
        <v>8225</v>
      </c>
      <c r="I3699" s="4" t="s">
        <v>8247</v>
      </c>
      <c r="J3699" s="4">
        <v>1462878648</v>
      </c>
      <c r="K3699" s="13">
        <f t="shared" si="286"/>
        <v>42500.299166666671</v>
      </c>
      <c r="L3699" s="4">
        <v>1461064248</v>
      </c>
      <c r="M3699" s="13">
        <f t="shared" si="287"/>
        <v>42479.299166666671</v>
      </c>
      <c r="N3699" s="4" t="b">
        <v>0</v>
      </c>
      <c r="O3699" s="4">
        <v>30</v>
      </c>
      <c r="P3699" s="4" t="b">
        <v>1</v>
      </c>
      <c r="Q3699" s="4" t="s">
        <v>8271</v>
      </c>
      <c r="R3699" s="17">
        <f>E3699/D3699*100</f>
        <v>108</v>
      </c>
      <c r="S3699">
        <f>AVERAGEIF(O:O,O3699,E:E)</f>
        <v>2533.3331250000001</v>
      </c>
      <c r="T3699" t="str">
        <f t="shared" si="288"/>
        <v>theater</v>
      </c>
      <c r="U3699" t="str">
        <f t="shared" si="289"/>
        <v>plays</v>
      </c>
    </row>
    <row r="3700" spans="1:21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tr">
        <f t="shared" si="285"/>
        <v>successful</v>
      </c>
      <c r="G3700" s="4" t="s">
        <v>8219</v>
      </c>
      <c r="H3700" s="4" t="s">
        <v>8224</v>
      </c>
      <c r="I3700" s="4" t="s">
        <v>8246</v>
      </c>
      <c r="J3700" s="4">
        <v>1456946487</v>
      </c>
      <c r="K3700" s="13">
        <f t="shared" si="286"/>
        <v>42431.639895833338</v>
      </c>
      <c r="L3700" s="4">
        <v>1454354487</v>
      </c>
      <c r="M3700" s="13">
        <f t="shared" si="287"/>
        <v>42401.639895833338</v>
      </c>
      <c r="N3700" s="4" t="b">
        <v>0</v>
      </c>
      <c r="O3700" s="4">
        <v>136</v>
      </c>
      <c r="P3700" s="4" t="b">
        <v>1</v>
      </c>
      <c r="Q3700" s="4" t="s">
        <v>8271</v>
      </c>
      <c r="R3700" s="17">
        <f>E3700/D3700*100</f>
        <v>110.52</v>
      </c>
      <c r="S3700">
        <f>AVERAGEIF(O:O,O3700,E:E)</f>
        <v>7652</v>
      </c>
      <c r="T3700" t="str">
        <f t="shared" si="288"/>
        <v>theater</v>
      </c>
      <c r="U3700" t="str">
        <f t="shared" si="289"/>
        <v>plays</v>
      </c>
    </row>
    <row r="3701" spans="1:21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tr">
        <f t="shared" si="285"/>
        <v>successful</v>
      </c>
      <c r="G3701" s="4" t="s">
        <v>8219</v>
      </c>
      <c r="H3701" s="4" t="s">
        <v>8224</v>
      </c>
      <c r="I3701" s="4" t="s">
        <v>8246</v>
      </c>
      <c r="J3701" s="4">
        <v>1413383216</v>
      </c>
      <c r="K3701" s="13">
        <f t="shared" si="286"/>
        <v>41927.435370370375</v>
      </c>
      <c r="L3701" s="4">
        <v>1410791216</v>
      </c>
      <c r="M3701" s="13">
        <f t="shared" si="287"/>
        <v>41897.435370370375</v>
      </c>
      <c r="N3701" s="4" t="b">
        <v>0</v>
      </c>
      <c r="O3701" s="4">
        <v>40</v>
      </c>
      <c r="P3701" s="4" t="b">
        <v>1</v>
      </c>
      <c r="Q3701" s="4" t="s">
        <v>8271</v>
      </c>
      <c r="R3701" s="17">
        <f>E3701/D3701*100</f>
        <v>100.8</v>
      </c>
      <c r="S3701">
        <f>AVERAGEIF(O:O,O3701,E:E)</f>
        <v>3923.4666666666667</v>
      </c>
      <c r="T3701" t="str">
        <f t="shared" si="288"/>
        <v>theater</v>
      </c>
      <c r="U3701" t="str">
        <f t="shared" si="289"/>
        <v>plays</v>
      </c>
    </row>
    <row r="3702" spans="1:21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tr">
        <f t="shared" si="285"/>
        <v>successful</v>
      </c>
      <c r="G3702" s="4" t="s">
        <v>8219</v>
      </c>
      <c r="H3702" s="4" t="s">
        <v>8224</v>
      </c>
      <c r="I3702" s="4" t="s">
        <v>8246</v>
      </c>
      <c r="J3702" s="4">
        <v>1412092800</v>
      </c>
      <c r="K3702" s="13">
        <f t="shared" si="286"/>
        <v>41912.5</v>
      </c>
      <c r="L3702" s="4">
        <v>1409493800</v>
      </c>
      <c r="M3702" s="13">
        <f t="shared" si="287"/>
        <v>41882.418981481482</v>
      </c>
      <c r="N3702" s="4" t="b">
        <v>0</v>
      </c>
      <c r="O3702" s="4">
        <v>18</v>
      </c>
      <c r="P3702" s="4" t="b">
        <v>1</v>
      </c>
      <c r="Q3702" s="4" t="s">
        <v>8271</v>
      </c>
      <c r="R3702" s="17">
        <f>E3702/D3702*100</f>
        <v>121.2</v>
      </c>
      <c r="S3702">
        <f>AVERAGEIF(O:O,O3702,E:E)</f>
        <v>1443.423</v>
      </c>
      <c r="T3702" t="str">
        <f t="shared" si="288"/>
        <v>theater</v>
      </c>
      <c r="U3702" t="str">
        <f t="shared" si="289"/>
        <v>plays</v>
      </c>
    </row>
    <row r="3703" spans="1:21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tr">
        <f t="shared" si="285"/>
        <v>successful</v>
      </c>
      <c r="G3703" s="4" t="s">
        <v>8219</v>
      </c>
      <c r="H3703" s="4" t="s">
        <v>8225</v>
      </c>
      <c r="I3703" s="4" t="s">
        <v>8247</v>
      </c>
      <c r="J3703" s="4">
        <v>1433422793</v>
      </c>
      <c r="K3703" s="13">
        <f t="shared" si="286"/>
        <v>42159.374918981484</v>
      </c>
      <c r="L3703" s="4">
        <v>1430830793</v>
      </c>
      <c r="M3703" s="13">
        <f t="shared" si="287"/>
        <v>42129.374918981484</v>
      </c>
      <c r="N3703" s="4" t="b">
        <v>0</v>
      </c>
      <c r="O3703" s="4">
        <v>39</v>
      </c>
      <c r="P3703" s="4" t="b">
        <v>1</v>
      </c>
      <c r="Q3703" s="4" t="s">
        <v>8271</v>
      </c>
      <c r="R3703" s="17">
        <f>E3703/D3703*100</f>
        <v>100.33333333333334</v>
      </c>
      <c r="S3703">
        <f>AVERAGEIF(O:O,O3703,E:E)</f>
        <v>2905.058</v>
      </c>
      <c r="T3703" t="str">
        <f t="shared" si="288"/>
        <v>theater</v>
      </c>
      <c r="U3703" t="str">
        <f t="shared" si="289"/>
        <v>plays</v>
      </c>
    </row>
    <row r="3704" spans="1:21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tr">
        <f t="shared" si="285"/>
        <v>successful</v>
      </c>
      <c r="G3704" s="4" t="s">
        <v>8219</v>
      </c>
      <c r="H3704" s="4" t="s">
        <v>8225</v>
      </c>
      <c r="I3704" s="4" t="s">
        <v>8247</v>
      </c>
      <c r="J3704" s="4">
        <v>1468191540</v>
      </c>
      <c r="K3704" s="13">
        <f t="shared" si="286"/>
        <v>42561.790972222225</v>
      </c>
      <c r="L3704" s="4">
        <v>1464958484</v>
      </c>
      <c r="M3704" s="13">
        <f t="shared" si="287"/>
        <v>42524.371342592596</v>
      </c>
      <c r="N3704" s="4" t="b">
        <v>0</v>
      </c>
      <c r="O3704" s="4">
        <v>21</v>
      </c>
      <c r="P3704" s="4" t="b">
        <v>1</v>
      </c>
      <c r="Q3704" s="4" t="s">
        <v>8271</v>
      </c>
      <c r="R3704" s="17">
        <f>E3704/D3704*100</f>
        <v>109.16666666666666</v>
      </c>
      <c r="S3704">
        <f>AVERAGEIF(O:O,O3704,E:E)</f>
        <v>1658.1821621621621</v>
      </c>
      <c r="T3704" t="str">
        <f t="shared" si="288"/>
        <v>theater</v>
      </c>
      <c r="U3704" t="str">
        <f t="shared" si="289"/>
        <v>plays</v>
      </c>
    </row>
    <row r="3705" spans="1:21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tr">
        <f t="shared" si="285"/>
        <v>successful</v>
      </c>
      <c r="G3705" s="4" t="s">
        <v>8219</v>
      </c>
      <c r="H3705" s="4" t="s">
        <v>8224</v>
      </c>
      <c r="I3705" s="4" t="s">
        <v>8246</v>
      </c>
      <c r="J3705" s="4">
        <v>1471071540</v>
      </c>
      <c r="K3705" s="13">
        <f t="shared" si="286"/>
        <v>42595.124305555561</v>
      </c>
      <c r="L3705" s="4">
        <v>1467720388</v>
      </c>
      <c r="M3705" s="13">
        <f t="shared" si="287"/>
        <v>42556.337824074079</v>
      </c>
      <c r="N3705" s="4" t="b">
        <v>0</v>
      </c>
      <c r="O3705" s="4">
        <v>30</v>
      </c>
      <c r="P3705" s="4" t="b">
        <v>1</v>
      </c>
      <c r="Q3705" s="4" t="s">
        <v>8271</v>
      </c>
      <c r="R3705" s="17">
        <f>E3705/D3705*100</f>
        <v>123.42857142857142</v>
      </c>
      <c r="S3705">
        <f>AVERAGEIF(O:O,O3705,E:E)</f>
        <v>2533.3331250000001</v>
      </c>
      <c r="T3705" t="str">
        <f t="shared" si="288"/>
        <v>theater</v>
      </c>
      <c r="U3705" t="str">
        <f t="shared" si="289"/>
        <v>plays</v>
      </c>
    </row>
    <row r="3706" spans="1:21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tr">
        <f t="shared" si="285"/>
        <v>successful</v>
      </c>
      <c r="G3706" s="4" t="s">
        <v>8219</v>
      </c>
      <c r="H3706" s="4" t="s">
        <v>8225</v>
      </c>
      <c r="I3706" s="4" t="s">
        <v>8247</v>
      </c>
      <c r="J3706" s="4">
        <v>1464712394</v>
      </c>
      <c r="K3706" s="13">
        <f t="shared" si="286"/>
        <v>42521.523078703707</v>
      </c>
      <c r="L3706" s="4">
        <v>1459528394</v>
      </c>
      <c r="M3706" s="13">
        <f t="shared" si="287"/>
        <v>42461.523078703707</v>
      </c>
      <c r="N3706" s="4" t="b">
        <v>0</v>
      </c>
      <c r="O3706" s="4">
        <v>27</v>
      </c>
      <c r="P3706" s="4" t="b">
        <v>1</v>
      </c>
      <c r="Q3706" s="4" t="s">
        <v>8271</v>
      </c>
      <c r="R3706" s="17">
        <f>E3706/D3706*100</f>
        <v>136.33666666666667</v>
      </c>
      <c r="S3706">
        <f>AVERAGEIF(O:O,O3706,E:E)</f>
        <v>3204.2722222222224</v>
      </c>
      <c r="T3706" t="str">
        <f t="shared" si="288"/>
        <v>theater</v>
      </c>
      <c r="U3706" t="str">
        <f t="shared" si="289"/>
        <v>plays</v>
      </c>
    </row>
    <row r="3707" spans="1:21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tr">
        <f t="shared" si="285"/>
        <v>successful</v>
      </c>
      <c r="G3707" s="4" t="s">
        <v>8219</v>
      </c>
      <c r="H3707" s="4" t="s">
        <v>8224</v>
      </c>
      <c r="I3707" s="4" t="s">
        <v>8246</v>
      </c>
      <c r="J3707" s="4">
        <v>1403546400</v>
      </c>
      <c r="K3707" s="13">
        <f t="shared" si="286"/>
        <v>41813.583333333336</v>
      </c>
      <c r="L3707" s="4">
        <v>1401714114</v>
      </c>
      <c r="M3707" s="13">
        <f t="shared" si="287"/>
        <v>41792.376319444447</v>
      </c>
      <c r="N3707" s="4" t="b">
        <v>0</v>
      </c>
      <c r="O3707" s="4">
        <v>35</v>
      </c>
      <c r="P3707" s="4" t="b">
        <v>1</v>
      </c>
      <c r="Q3707" s="4" t="s">
        <v>8271</v>
      </c>
      <c r="R3707" s="17">
        <f>E3707/D3707*100</f>
        <v>103.46657233816768</v>
      </c>
      <c r="S3707">
        <f>AVERAGEIF(O:O,O3707,E:E)</f>
        <v>3370.6326923076922</v>
      </c>
      <c r="T3707" t="str">
        <f t="shared" si="288"/>
        <v>theater</v>
      </c>
      <c r="U3707" t="str">
        <f t="shared" si="289"/>
        <v>plays</v>
      </c>
    </row>
    <row r="3708" spans="1:21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tr">
        <f t="shared" si="285"/>
        <v>successful</v>
      </c>
      <c r="G3708" s="4" t="s">
        <v>8219</v>
      </c>
      <c r="H3708" s="4" t="s">
        <v>8224</v>
      </c>
      <c r="I3708" s="4" t="s">
        <v>8246</v>
      </c>
      <c r="J3708" s="4">
        <v>1410558949</v>
      </c>
      <c r="K3708" s="13">
        <f t="shared" si="286"/>
        <v>41894.747094907412</v>
      </c>
      <c r="L3708" s="4">
        <v>1409262949</v>
      </c>
      <c r="M3708" s="13">
        <f t="shared" si="287"/>
        <v>41879.747094907412</v>
      </c>
      <c r="N3708" s="4" t="b">
        <v>0</v>
      </c>
      <c r="O3708" s="4">
        <v>13</v>
      </c>
      <c r="P3708" s="4" t="b">
        <v>1</v>
      </c>
      <c r="Q3708" s="4" t="s">
        <v>8271</v>
      </c>
      <c r="R3708" s="17">
        <f>E3708/D3708*100</f>
        <v>121.33333333333334</v>
      </c>
      <c r="S3708">
        <f>AVERAGEIF(O:O,O3708,E:E)</f>
        <v>969.35458333333338</v>
      </c>
      <c r="T3708" t="str">
        <f t="shared" si="288"/>
        <v>theater</v>
      </c>
      <c r="U3708" t="str">
        <f t="shared" si="289"/>
        <v>plays</v>
      </c>
    </row>
    <row r="3709" spans="1:21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tr">
        <f t="shared" si="285"/>
        <v>successful</v>
      </c>
      <c r="G3709" s="4" t="s">
        <v>8219</v>
      </c>
      <c r="H3709" s="4" t="s">
        <v>8224</v>
      </c>
      <c r="I3709" s="4" t="s">
        <v>8246</v>
      </c>
      <c r="J3709" s="4">
        <v>1469165160</v>
      </c>
      <c r="K3709" s="13">
        <f t="shared" si="286"/>
        <v>42573.05972222222</v>
      </c>
      <c r="L3709" s="4">
        <v>1467335378</v>
      </c>
      <c r="M3709" s="13">
        <f t="shared" si="287"/>
        <v>42551.881689814814</v>
      </c>
      <c r="N3709" s="4" t="b">
        <v>0</v>
      </c>
      <c r="O3709" s="4">
        <v>23</v>
      </c>
      <c r="P3709" s="4" t="b">
        <v>1</v>
      </c>
      <c r="Q3709" s="4" t="s">
        <v>8271</v>
      </c>
      <c r="R3709" s="17">
        <f>E3709/D3709*100</f>
        <v>186</v>
      </c>
      <c r="S3709">
        <f>AVERAGEIF(O:O,O3709,E:E)</f>
        <v>2210.1433333333334</v>
      </c>
      <c r="T3709" t="str">
        <f t="shared" si="288"/>
        <v>theater</v>
      </c>
      <c r="U3709" t="str">
        <f t="shared" si="289"/>
        <v>plays</v>
      </c>
    </row>
    <row r="3710" spans="1:21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tr">
        <f t="shared" si="285"/>
        <v>successful</v>
      </c>
      <c r="G3710" s="4" t="s">
        <v>8219</v>
      </c>
      <c r="H3710" s="4" t="s">
        <v>8224</v>
      </c>
      <c r="I3710" s="4" t="s">
        <v>8246</v>
      </c>
      <c r="J3710" s="4">
        <v>1404444286</v>
      </c>
      <c r="K3710" s="13">
        <f t="shared" si="286"/>
        <v>41823.975532407407</v>
      </c>
      <c r="L3710" s="4">
        <v>1403234686</v>
      </c>
      <c r="M3710" s="13">
        <f t="shared" si="287"/>
        <v>41809.975532407407</v>
      </c>
      <c r="N3710" s="4" t="b">
        <v>0</v>
      </c>
      <c r="O3710" s="4">
        <v>39</v>
      </c>
      <c r="P3710" s="4" t="b">
        <v>1</v>
      </c>
      <c r="Q3710" s="4" t="s">
        <v>8271</v>
      </c>
      <c r="R3710" s="17">
        <f>E3710/D3710*100</f>
        <v>300</v>
      </c>
      <c r="S3710">
        <f>AVERAGEIF(O:O,O3710,E:E)</f>
        <v>2905.058</v>
      </c>
      <c r="T3710" t="str">
        <f t="shared" si="288"/>
        <v>theater</v>
      </c>
      <c r="U3710" t="str">
        <f t="shared" si="289"/>
        <v>plays</v>
      </c>
    </row>
    <row r="3711" spans="1:21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tr">
        <f t="shared" si="285"/>
        <v>successful</v>
      </c>
      <c r="G3711" s="4" t="s">
        <v>8219</v>
      </c>
      <c r="H3711" s="4" t="s">
        <v>8225</v>
      </c>
      <c r="I3711" s="4" t="s">
        <v>8247</v>
      </c>
      <c r="J3711" s="4">
        <v>1403715546</v>
      </c>
      <c r="K3711" s="13">
        <f t="shared" si="286"/>
        <v>41815.541041666671</v>
      </c>
      <c r="L3711" s="4">
        <v>1401123546</v>
      </c>
      <c r="M3711" s="13">
        <f t="shared" si="287"/>
        <v>41785.541041666671</v>
      </c>
      <c r="N3711" s="4" t="b">
        <v>0</v>
      </c>
      <c r="O3711" s="4">
        <v>35</v>
      </c>
      <c r="P3711" s="4" t="b">
        <v>1</v>
      </c>
      <c r="Q3711" s="4" t="s">
        <v>8271</v>
      </c>
      <c r="R3711" s="17">
        <f>E3711/D3711*100</f>
        <v>108.25</v>
      </c>
      <c r="S3711">
        <f>AVERAGEIF(O:O,O3711,E:E)</f>
        <v>3370.6326923076922</v>
      </c>
      <c r="T3711" t="str">
        <f t="shared" si="288"/>
        <v>theater</v>
      </c>
      <c r="U3711" t="str">
        <f t="shared" si="289"/>
        <v>plays</v>
      </c>
    </row>
    <row r="3712" spans="1:21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tr">
        <f t="shared" si="285"/>
        <v>successful</v>
      </c>
      <c r="G3712" s="4" t="s">
        <v>8219</v>
      </c>
      <c r="H3712" s="4" t="s">
        <v>8224</v>
      </c>
      <c r="I3712" s="4" t="s">
        <v>8246</v>
      </c>
      <c r="J3712" s="4">
        <v>1428068988</v>
      </c>
      <c r="K3712" s="13">
        <f t="shared" si="286"/>
        <v>42097.409583333334</v>
      </c>
      <c r="L3712" s="4">
        <v>1425908988</v>
      </c>
      <c r="M3712" s="13">
        <f t="shared" si="287"/>
        <v>42072.409583333334</v>
      </c>
      <c r="N3712" s="4" t="b">
        <v>0</v>
      </c>
      <c r="O3712" s="4">
        <v>27</v>
      </c>
      <c r="P3712" s="4" t="b">
        <v>1</v>
      </c>
      <c r="Q3712" s="4" t="s">
        <v>8271</v>
      </c>
      <c r="R3712" s="17">
        <f>E3712/D3712*100</f>
        <v>141.15384615384616</v>
      </c>
      <c r="S3712">
        <f>AVERAGEIF(O:O,O3712,E:E)</f>
        <v>3204.2722222222224</v>
      </c>
      <c r="T3712" t="str">
        <f t="shared" si="288"/>
        <v>theater</v>
      </c>
      <c r="U3712" t="str">
        <f t="shared" si="289"/>
        <v>plays</v>
      </c>
    </row>
    <row r="3713" spans="1:21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tr">
        <f t="shared" si="285"/>
        <v>successful</v>
      </c>
      <c r="G3713" s="4" t="s">
        <v>8219</v>
      </c>
      <c r="H3713" s="4" t="s">
        <v>8224</v>
      </c>
      <c r="I3713" s="4" t="s">
        <v>8246</v>
      </c>
      <c r="J3713" s="4">
        <v>1402848000</v>
      </c>
      <c r="K3713" s="13">
        <f t="shared" si="286"/>
        <v>41805.5</v>
      </c>
      <c r="L3713" s="4">
        <v>1400606573</v>
      </c>
      <c r="M3713" s="13">
        <f t="shared" si="287"/>
        <v>41779.557557870372</v>
      </c>
      <c r="N3713" s="4" t="b">
        <v>0</v>
      </c>
      <c r="O3713" s="4">
        <v>21</v>
      </c>
      <c r="P3713" s="4" t="b">
        <v>1</v>
      </c>
      <c r="Q3713" s="4" t="s">
        <v>8271</v>
      </c>
      <c r="R3713" s="17">
        <f>E3713/D3713*100</f>
        <v>113.99999999999999</v>
      </c>
      <c r="S3713">
        <f>AVERAGEIF(O:O,O3713,E:E)</f>
        <v>1658.1821621621621</v>
      </c>
      <c r="T3713" t="str">
        <f t="shared" si="288"/>
        <v>theater</v>
      </c>
      <c r="U3713" t="str">
        <f t="shared" si="289"/>
        <v>plays</v>
      </c>
    </row>
    <row r="3714" spans="1:21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tr">
        <f t="shared" si="285"/>
        <v>successful</v>
      </c>
      <c r="G3714" s="4" t="s">
        <v>8219</v>
      </c>
      <c r="H3714" s="4" t="s">
        <v>8224</v>
      </c>
      <c r="I3714" s="4" t="s">
        <v>8246</v>
      </c>
      <c r="J3714" s="4">
        <v>1433055540</v>
      </c>
      <c r="K3714" s="13">
        <f t="shared" si="286"/>
        <v>42155.124305555561</v>
      </c>
      <c r="L3714" s="4">
        <v>1431230867</v>
      </c>
      <c r="M3714" s="13">
        <f t="shared" si="287"/>
        <v>42134.005405092597</v>
      </c>
      <c r="N3714" s="4" t="b">
        <v>0</v>
      </c>
      <c r="O3714" s="4">
        <v>104</v>
      </c>
      <c r="P3714" s="4" t="b">
        <v>1</v>
      </c>
      <c r="Q3714" s="4" t="s">
        <v>8271</v>
      </c>
      <c r="R3714" s="17">
        <f>E3714/D3714*100</f>
        <v>153.73333333333335</v>
      </c>
      <c r="S3714">
        <f>AVERAGEIF(O:O,O3714,E:E)</f>
        <v>11106.835333333333</v>
      </c>
      <c r="T3714" t="str">
        <f t="shared" si="288"/>
        <v>theater</v>
      </c>
      <c r="U3714" t="str">
        <f t="shared" si="289"/>
        <v>plays</v>
      </c>
    </row>
    <row r="3715" spans="1:21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tr">
        <f t="shared" ref="F3715:F3778" si="290">IF(E3715&gt;=D3715,"successful")</f>
        <v>successful</v>
      </c>
      <c r="G3715" s="4" t="s">
        <v>8219</v>
      </c>
      <c r="H3715" s="4" t="s">
        <v>8224</v>
      </c>
      <c r="I3715" s="4" t="s">
        <v>8246</v>
      </c>
      <c r="J3715" s="4">
        <v>1465062166</v>
      </c>
      <c r="K3715" s="13">
        <f t="shared" ref="K3715:K3778" si="291">(J3715/60)/60/24+DATE(1970,1,1)+(-4/24)</f>
        <v>42525.57136574074</v>
      </c>
      <c r="L3715" s="4">
        <v>1463334166</v>
      </c>
      <c r="M3715" s="13">
        <f t="shared" ref="M3715:M3778" si="292">(L3715/60)/60/24+DATE(1970,1,1)+(-4/24)</f>
        <v>42505.57136574074</v>
      </c>
      <c r="N3715" s="4" t="b">
        <v>0</v>
      </c>
      <c r="O3715" s="4">
        <v>19</v>
      </c>
      <c r="P3715" s="4" t="b">
        <v>1</v>
      </c>
      <c r="Q3715" s="4" t="s">
        <v>8271</v>
      </c>
      <c r="R3715" s="17">
        <f>E3715/D3715*100</f>
        <v>101.49999999999999</v>
      </c>
      <c r="S3715">
        <f>AVERAGEIF(O:O,O3715,E:E)</f>
        <v>2005.9729729729729</v>
      </c>
      <c r="T3715" t="str">
        <f t="shared" ref="T3715:T3778" si="293">LEFT(Q3715,FIND("/",Q3715)-1)</f>
        <v>theater</v>
      </c>
      <c r="U3715" t="str">
        <f t="shared" ref="U3715:U3778" si="294">RIGHT(Q3715,LEN(Q3715)-FIND("/",Q3715))</f>
        <v>plays</v>
      </c>
    </row>
    <row r="3716" spans="1:21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tr">
        <f t="shared" si="290"/>
        <v>successful</v>
      </c>
      <c r="G3716" s="4" t="s">
        <v>8219</v>
      </c>
      <c r="H3716" s="4" t="s">
        <v>8224</v>
      </c>
      <c r="I3716" s="4" t="s">
        <v>8246</v>
      </c>
      <c r="J3716" s="4">
        <v>1432612740</v>
      </c>
      <c r="K3716" s="13">
        <f t="shared" si="291"/>
        <v>42149.999305555561</v>
      </c>
      <c r="L3716" s="4">
        <v>1429881667</v>
      </c>
      <c r="M3716" s="13">
        <f t="shared" si="292"/>
        <v>42118.38966435186</v>
      </c>
      <c r="N3716" s="4" t="b">
        <v>0</v>
      </c>
      <c r="O3716" s="4">
        <v>97</v>
      </c>
      <c r="P3716" s="4" t="b">
        <v>1</v>
      </c>
      <c r="Q3716" s="4" t="s">
        <v>8271</v>
      </c>
      <c r="R3716" s="17">
        <f>E3716/D3716*100</f>
        <v>102.35000000000001</v>
      </c>
      <c r="S3716">
        <f>AVERAGEIF(O:O,O3716,E:E)</f>
        <v>9855.2185714285715</v>
      </c>
      <c r="T3716" t="str">
        <f t="shared" si="293"/>
        <v>theater</v>
      </c>
      <c r="U3716" t="str">
        <f t="shared" si="294"/>
        <v>plays</v>
      </c>
    </row>
    <row r="3717" spans="1:21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tr">
        <f t="shared" si="290"/>
        <v>successful</v>
      </c>
      <c r="G3717" s="4" t="s">
        <v>8219</v>
      </c>
      <c r="H3717" s="4" t="s">
        <v>8225</v>
      </c>
      <c r="I3717" s="4" t="s">
        <v>8247</v>
      </c>
      <c r="J3717" s="4">
        <v>1427806320</v>
      </c>
      <c r="K3717" s="13">
        <f t="shared" si="291"/>
        <v>42094.369444444448</v>
      </c>
      <c r="L3717" s="4">
        <v>1422834819</v>
      </c>
      <c r="M3717" s="13">
        <f t="shared" si="292"/>
        <v>42036.828923611109</v>
      </c>
      <c r="N3717" s="4" t="b">
        <v>0</v>
      </c>
      <c r="O3717" s="4">
        <v>27</v>
      </c>
      <c r="P3717" s="4" t="b">
        <v>1</v>
      </c>
      <c r="Q3717" s="4" t="s">
        <v>8271</v>
      </c>
      <c r="R3717" s="17">
        <f>E3717/D3717*100</f>
        <v>102.57142857142858</v>
      </c>
      <c r="S3717">
        <f>AVERAGEIF(O:O,O3717,E:E)</f>
        <v>3204.2722222222224</v>
      </c>
      <c r="T3717" t="str">
        <f t="shared" si="293"/>
        <v>theater</v>
      </c>
      <c r="U3717" t="str">
        <f t="shared" si="294"/>
        <v>plays</v>
      </c>
    </row>
    <row r="3718" spans="1:21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tr">
        <f t="shared" si="290"/>
        <v>successful</v>
      </c>
      <c r="G3718" s="4" t="s">
        <v>8219</v>
      </c>
      <c r="H3718" s="4" t="s">
        <v>8224</v>
      </c>
      <c r="I3718" s="4" t="s">
        <v>8246</v>
      </c>
      <c r="J3718" s="4">
        <v>1453411109</v>
      </c>
      <c r="K3718" s="13">
        <f t="shared" si="291"/>
        <v>42390.721168981479</v>
      </c>
      <c r="L3718" s="4">
        <v>1450819109</v>
      </c>
      <c r="M3718" s="13">
        <f t="shared" si="292"/>
        <v>42360.721168981479</v>
      </c>
      <c r="N3718" s="4" t="b">
        <v>0</v>
      </c>
      <c r="O3718" s="4">
        <v>24</v>
      </c>
      <c r="P3718" s="4" t="b">
        <v>1</v>
      </c>
      <c r="Q3718" s="4" t="s">
        <v>8271</v>
      </c>
      <c r="R3718" s="17">
        <f>E3718/D3718*100</f>
        <v>155.75</v>
      </c>
      <c r="S3718">
        <f>AVERAGEIF(O:O,O3718,E:E)</f>
        <v>1764.2944117647057</v>
      </c>
      <c r="T3718" t="str">
        <f t="shared" si="293"/>
        <v>theater</v>
      </c>
      <c r="U3718" t="str">
        <f t="shared" si="294"/>
        <v>plays</v>
      </c>
    </row>
    <row r="3719" spans="1:21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tr">
        <f t="shared" si="290"/>
        <v>successful</v>
      </c>
      <c r="G3719" s="4" t="s">
        <v>8219</v>
      </c>
      <c r="H3719" s="4" t="s">
        <v>8225</v>
      </c>
      <c r="I3719" s="4" t="s">
        <v>8247</v>
      </c>
      <c r="J3719" s="4">
        <v>1431204449</v>
      </c>
      <c r="K3719" s="13">
        <f t="shared" si="291"/>
        <v>42133.699641203704</v>
      </c>
      <c r="L3719" s="4">
        <v>1428526049</v>
      </c>
      <c r="M3719" s="13">
        <f t="shared" si="292"/>
        <v>42102.699641203704</v>
      </c>
      <c r="N3719" s="4" t="b">
        <v>0</v>
      </c>
      <c r="O3719" s="4">
        <v>13</v>
      </c>
      <c r="P3719" s="4" t="b">
        <v>1</v>
      </c>
      <c r="Q3719" s="4" t="s">
        <v>8271</v>
      </c>
      <c r="R3719" s="17">
        <f>E3719/D3719*100</f>
        <v>100.75</v>
      </c>
      <c r="S3719">
        <f>AVERAGEIF(O:O,O3719,E:E)</f>
        <v>969.35458333333338</v>
      </c>
      <c r="T3719" t="str">
        <f t="shared" si="293"/>
        <v>theater</v>
      </c>
      <c r="U3719" t="str">
        <f t="shared" si="294"/>
        <v>plays</v>
      </c>
    </row>
    <row r="3720" spans="1:21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tr">
        <f t="shared" si="290"/>
        <v>successful</v>
      </c>
      <c r="G3720" s="4" t="s">
        <v>8219</v>
      </c>
      <c r="H3720" s="4" t="s">
        <v>8225</v>
      </c>
      <c r="I3720" s="4" t="s">
        <v>8247</v>
      </c>
      <c r="J3720" s="4">
        <v>1425057075</v>
      </c>
      <c r="K3720" s="13">
        <f t="shared" si="291"/>
        <v>42062.549479166664</v>
      </c>
      <c r="L3720" s="4">
        <v>1422465075</v>
      </c>
      <c r="M3720" s="13">
        <f t="shared" si="292"/>
        <v>42032.549479166664</v>
      </c>
      <c r="N3720" s="4" t="b">
        <v>0</v>
      </c>
      <c r="O3720" s="4">
        <v>46</v>
      </c>
      <c r="P3720" s="4" t="b">
        <v>1</v>
      </c>
      <c r="Q3720" s="4" t="s">
        <v>8271</v>
      </c>
      <c r="R3720" s="17">
        <f>E3720/D3720*100</f>
        <v>239.4</v>
      </c>
      <c r="S3720">
        <f>AVERAGEIF(O:O,O3720,E:E)</f>
        <v>4256.6611999999996</v>
      </c>
      <c r="T3720" t="str">
        <f t="shared" si="293"/>
        <v>theater</v>
      </c>
      <c r="U3720" t="str">
        <f t="shared" si="294"/>
        <v>plays</v>
      </c>
    </row>
    <row r="3721" spans="1:21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tr">
        <f t="shared" si="290"/>
        <v>successful</v>
      </c>
      <c r="G3721" s="4" t="s">
        <v>8219</v>
      </c>
      <c r="H3721" s="4" t="s">
        <v>8225</v>
      </c>
      <c r="I3721" s="4" t="s">
        <v>8247</v>
      </c>
      <c r="J3721" s="4">
        <v>1434994266</v>
      </c>
      <c r="K3721" s="13">
        <f t="shared" si="291"/>
        <v>42177.563263888893</v>
      </c>
      <c r="L3721" s="4">
        <v>1432402266</v>
      </c>
      <c r="M3721" s="13">
        <f t="shared" si="292"/>
        <v>42147.563263888893</v>
      </c>
      <c r="N3721" s="4" t="b">
        <v>0</v>
      </c>
      <c r="O3721" s="4">
        <v>4</v>
      </c>
      <c r="P3721" s="4" t="b">
        <v>1</v>
      </c>
      <c r="Q3721" s="4" t="s">
        <v>8271</v>
      </c>
      <c r="R3721" s="17">
        <f>E3721/D3721*100</f>
        <v>210</v>
      </c>
      <c r="S3721">
        <f>AVERAGEIF(O:O,O3721,E:E)</f>
        <v>227.77278688524589</v>
      </c>
      <c r="T3721" t="str">
        <f t="shared" si="293"/>
        <v>theater</v>
      </c>
      <c r="U3721" t="str">
        <f t="shared" si="294"/>
        <v>plays</v>
      </c>
    </row>
    <row r="3722" spans="1:21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tr">
        <f t="shared" si="290"/>
        <v>successful</v>
      </c>
      <c r="G3722" s="4" t="s">
        <v>8219</v>
      </c>
      <c r="H3722" s="4" t="s">
        <v>8224</v>
      </c>
      <c r="I3722" s="4" t="s">
        <v>8246</v>
      </c>
      <c r="J3722" s="4">
        <v>1435881006</v>
      </c>
      <c r="K3722" s="13">
        <f t="shared" si="291"/>
        <v>42187.826458333337</v>
      </c>
      <c r="L3722" s="4">
        <v>1433980206</v>
      </c>
      <c r="M3722" s="13">
        <f t="shared" si="292"/>
        <v>42165.826458333337</v>
      </c>
      <c r="N3722" s="4" t="b">
        <v>0</v>
      </c>
      <c r="O3722" s="4">
        <v>40</v>
      </c>
      <c r="P3722" s="4" t="b">
        <v>1</v>
      </c>
      <c r="Q3722" s="4" t="s">
        <v>8271</v>
      </c>
      <c r="R3722" s="17">
        <f>E3722/D3722*100</f>
        <v>104.51515151515152</v>
      </c>
      <c r="S3722">
        <f>AVERAGEIF(O:O,O3722,E:E)</f>
        <v>3923.4666666666667</v>
      </c>
      <c r="T3722" t="str">
        <f t="shared" si="293"/>
        <v>theater</v>
      </c>
      <c r="U3722" t="str">
        <f t="shared" si="294"/>
        <v>plays</v>
      </c>
    </row>
    <row r="3723" spans="1:21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tr">
        <f t="shared" si="290"/>
        <v>successful</v>
      </c>
      <c r="G3723" s="4" t="s">
        <v>8219</v>
      </c>
      <c r="H3723" s="4" t="s">
        <v>8224</v>
      </c>
      <c r="I3723" s="4" t="s">
        <v>8246</v>
      </c>
      <c r="J3723" s="4">
        <v>1415230084</v>
      </c>
      <c r="K3723" s="13">
        <f t="shared" si="291"/>
        <v>41948.811157407406</v>
      </c>
      <c r="L3723" s="4">
        <v>1413412084</v>
      </c>
      <c r="M3723" s="13">
        <f t="shared" si="292"/>
        <v>41927.769490740742</v>
      </c>
      <c r="N3723" s="4" t="b">
        <v>0</v>
      </c>
      <c r="O3723" s="4">
        <v>44</v>
      </c>
      <c r="P3723" s="4" t="b">
        <v>1</v>
      </c>
      <c r="Q3723" s="4" t="s">
        <v>8271</v>
      </c>
      <c r="R3723" s="17">
        <f>E3723/D3723*100</f>
        <v>100.8</v>
      </c>
      <c r="S3723">
        <f>AVERAGEIF(O:O,O3723,E:E)</f>
        <v>3565.1529411764704</v>
      </c>
      <c r="T3723" t="str">
        <f t="shared" si="293"/>
        <v>theater</v>
      </c>
      <c r="U3723" t="str">
        <f t="shared" si="294"/>
        <v>plays</v>
      </c>
    </row>
    <row r="3724" spans="1:21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tr">
        <f t="shared" si="290"/>
        <v>successful</v>
      </c>
      <c r="G3724" s="4" t="s">
        <v>8219</v>
      </c>
      <c r="H3724" s="4" t="s">
        <v>8229</v>
      </c>
      <c r="I3724" s="4" t="s">
        <v>8251</v>
      </c>
      <c r="J3724" s="4">
        <v>1455231540</v>
      </c>
      <c r="K3724" s="13">
        <f t="shared" si="291"/>
        <v>42411.790972222225</v>
      </c>
      <c r="L3724" s="4">
        <v>1452614847</v>
      </c>
      <c r="M3724" s="13">
        <f t="shared" si="292"/>
        <v>42381.505173611113</v>
      </c>
      <c r="N3724" s="4" t="b">
        <v>0</v>
      </c>
      <c r="O3724" s="4">
        <v>35</v>
      </c>
      <c r="P3724" s="4" t="b">
        <v>1</v>
      </c>
      <c r="Q3724" s="4" t="s">
        <v>8271</v>
      </c>
      <c r="R3724" s="17">
        <f>E3724/D3724*100</f>
        <v>111.20000000000002</v>
      </c>
      <c r="S3724">
        <f>AVERAGEIF(O:O,O3724,E:E)</f>
        <v>3370.6326923076922</v>
      </c>
      <c r="T3724" t="str">
        <f t="shared" si="293"/>
        <v>theater</v>
      </c>
      <c r="U3724" t="str">
        <f t="shared" si="294"/>
        <v>plays</v>
      </c>
    </row>
    <row r="3725" spans="1:21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tr">
        <f t="shared" si="290"/>
        <v>successful</v>
      </c>
      <c r="G3725" s="4" t="s">
        <v>8219</v>
      </c>
      <c r="H3725" s="4" t="s">
        <v>8225</v>
      </c>
      <c r="I3725" s="4" t="s">
        <v>8247</v>
      </c>
      <c r="J3725" s="4">
        <v>1417374262</v>
      </c>
      <c r="K3725" s="13">
        <f t="shared" si="291"/>
        <v>41973.628032407411</v>
      </c>
      <c r="L3725" s="4">
        <v>1414778662</v>
      </c>
      <c r="M3725" s="13">
        <f t="shared" si="292"/>
        <v>41943.586365740746</v>
      </c>
      <c r="N3725" s="4" t="b">
        <v>0</v>
      </c>
      <c r="O3725" s="4">
        <v>63</v>
      </c>
      <c r="P3725" s="4" t="b">
        <v>1</v>
      </c>
      <c r="Q3725" s="4" t="s">
        <v>8271</v>
      </c>
      <c r="R3725" s="17">
        <f>E3725/D3725*100</f>
        <v>102.04444444444445</v>
      </c>
      <c r="S3725">
        <f>AVERAGEIF(O:O,O3725,E:E)</f>
        <v>4218.583333333333</v>
      </c>
      <c r="T3725" t="str">
        <f t="shared" si="293"/>
        <v>theater</v>
      </c>
      <c r="U3725" t="str">
        <f t="shared" si="294"/>
        <v>plays</v>
      </c>
    </row>
    <row r="3726" spans="1:21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tr">
        <f t="shared" si="290"/>
        <v>successful</v>
      </c>
      <c r="G3726" s="4" t="s">
        <v>8219</v>
      </c>
      <c r="H3726" s="4" t="s">
        <v>8225</v>
      </c>
      <c r="I3726" s="4" t="s">
        <v>8247</v>
      </c>
      <c r="J3726" s="4">
        <v>1462402800</v>
      </c>
      <c r="K3726" s="13">
        <f t="shared" si="291"/>
        <v>42494.791666666664</v>
      </c>
      <c r="L3726" s="4">
        <v>1459856860</v>
      </c>
      <c r="M3726" s="13">
        <f t="shared" si="292"/>
        <v>42465.324768518527</v>
      </c>
      <c r="N3726" s="4" t="b">
        <v>0</v>
      </c>
      <c r="O3726" s="4">
        <v>89</v>
      </c>
      <c r="P3726" s="4" t="b">
        <v>1</v>
      </c>
      <c r="Q3726" s="4" t="s">
        <v>8271</v>
      </c>
      <c r="R3726" s="17">
        <f>E3726/D3726*100</f>
        <v>102.54767441860466</v>
      </c>
      <c r="S3726">
        <f>AVERAGEIF(O:O,O3726,E:E)</f>
        <v>8175.8975</v>
      </c>
      <c r="T3726" t="str">
        <f t="shared" si="293"/>
        <v>theater</v>
      </c>
      <c r="U3726" t="str">
        <f t="shared" si="294"/>
        <v>plays</v>
      </c>
    </row>
    <row r="3727" spans="1:21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tr">
        <f t="shared" si="290"/>
        <v>successful</v>
      </c>
      <c r="G3727" s="4" t="s">
        <v>8219</v>
      </c>
      <c r="H3727" s="4" t="s">
        <v>8225</v>
      </c>
      <c r="I3727" s="4" t="s">
        <v>8247</v>
      </c>
      <c r="J3727" s="4">
        <v>1455831000</v>
      </c>
      <c r="K3727" s="13">
        <f t="shared" si="291"/>
        <v>42418.729166666664</v>
      </c>
      <c r="L3727" s="4">
        <v>1454366467</v>
      </c>
      <c r="M3727" s="13">
        <f t="shared" si="292"/>
        <v>42401.778553240743</v>
      </c>
      <c r="N3727" s="4" t="b">
        <v>0</v>
      </c>
      <c r="O3727" s="4">
        <v>15</v>
      </c>
      <c r="P3727" s="4" t="b">
        <v>1</v>
      </c>
      <c r="Q3727" s="4" t="s">
        <v>8271</v>
      </c>
      <c r="R3727" s="17">
        <f>E3727/D3727*100</f>
        <v>127</v>
      </c>
      <c r="S3727">
        <f>AVERAGEIF(O:O,O3727,E:E)</f>
        <v>2424.782608695652</v>
      </c>
      <c r="T3727" t="str">
        <f t="shared" si="293"/>
        <v>theater</v>
      </c>
      <c r="U3727" t="str">
        <f t="shared" si="294"/>
        <v>plays</v>
      </c>
    </row>
    <row r="3728" spans="1:21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tr">
        <f t="shared" si="290"/>
        <v>successful</v>
      </c>
      <c r="G3728" s="4" t="s">
        <v>8219</v>
      </c>
      <c r="H3728" s="4" t="s">
        <v>8224</v>
      </c>
      <c r="I3728" s="4" t="s">
        <v>8246</v>
      </c>
      <c r="J3728" s="4">
        <v>1461963600</v>
      </c>
      <c r="K3728" s="13">
        <f t="shared" si="291"/>
        <v>42489.708333333336</v>
      </c>
      <c r="L3728" s="4">
        <v>1459567371</v>
      </c>
      <c r="M3728" s="13">
        <f t="shared" si="292"/>
        <v>42461.974201388897</v>
      </c>
      <c r="N3728" s="4" t="b">
        <v>0</v>
      </c>
      <c r="O3728" s="4">
        <v>46</v>
      </c>
      <c r="P3728" s="4" t="b">
        <v>1</v>
      </c>
      <c r="Q3728" s="4" t="s">
        <v>8271</v>
      </c>
      <c r="R3728" s="17">
        <f>E3728/D3728*100</f>
        <v>338.70588235294122</v>
      </c>
      <c r="S3728">
        <f>AVERAGEIF(O:O,O3728,E:E)</f>
        <v>4256.6611999999996</v>
      </c>
      <c r="T3728" t="str">
        <f t="shared" si="293"/>
        <v>theater</v>
      </c>
      <c r="U3728" t="str">
        <f t="shared" si="294"/>
        <v>plays</v>
      </c>
    </row>
    <row r="3729" spans="1:21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tr">
        <f t="shared" si="290"/>
        <v>successful</v>
      </c>
      <c r="G3729" s="4" t="s">
        <v>8219</v>
      </c>
      <c r="H3729" s="4" t="s">
        <v>8224</v>
      </c>
      <c r="I3729" s="4" t="s">
        <v>8246</v>
      </c>
      <c r="J3729" s="4">
        <v>1476939300</v>
      </c>
      <c r="K3729" s="13">
        <f t="shared" si="291"/>
        <v>42663.038194444445</v>
      </c>
      <c r="L3729" s="4">
        <v>1474273294</v>
      </c>
      <c r="M3729" s="13">
        <f t="shared" si="292"/>
        <v>42632.181643518525</v>
      </c>
      <c r="N3729" s="4" t="b">
        <v>0</v>
      </c>
      <c r="O3729" s="4">
        <v>33</v>
      </c>
      <c r="P3729" s="4" t="b">
        <v>1</v>
      </c>
      <c r="Q3729" s="4" t="s">
        <v>8271</v>
      </c>
      <c r="R3729" s="17">
        <f>E3729/D3729*100</f>
        <v>100.75</v>
      </c>
      <c r="S3729">
        <f>AVERAGEIF(O:O,O3729,E:E)</f>
        <v>5887.1719354838715</v>
      </c>
      <c r="T3729" t="str">
        <f t="shared" si="293"/>
        <v>theater</v>
      </c>
      <c r="U3729" t="str">
        <f t="shared" si="294"/>
        <v>plays</v>
      </c>
    </row>
    <row r="3730" spans="1:21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b">
        <f t="shared" si="290"/>
        <v>0</v>
      </c>
      <c r="G3730" s="4" t="s">
        <v>8221</v>
      </c>
      <c r="H3730" s="4" t="s">
        <v>8224</v>
      </c>
      <c r="I3730" s="4" t="s">
        <v>8246</v>
      </c>
      <c r="J3730" s="4">
        <v>1439957176</v>
      </c>
      <c r="K3730" s="13">
        <f t="shared" si="291"/>
        <v>42235.004351851858</v>
      </c>
      <c r="L3730" s="4">
        <v>1437365176</v>
      </c>
      <c r="M3730" s="13">
        <f t="shared" si="292"/>
        <v>42205.004351851858</v>
      </c>
      <c r="N3730" s="4" t="b">
        <v>0</v>
      </c>
      <c r="O3730" s="4">
        <v>31</v>
      </c>
      <c r="P3730" s="4" t="b">
        <v>0</v>
      </c>
      <c r="Q3730" s="4" t="s">
        <v>8271</v>
      </c>
      <c r="R3730" s="17">
        <f>E3730/D3730*100</f>
        <v>9.31</v>
      </c>
      <c r="S3730">
        <f>AVERAGEIF(O:O,O3730,E:E)</f>
        <v>2489.3351851851853</v>
      </c>
      <c r="T3730" t="str">
        <f t="shared" si="293"/>
        <v>theater</v>
      </c>
      <c r="U3730" t="str">
        <f t="shared" si="294"/>
        <v>plays</v>
      </c>
    </row>
    <row r="3731" spans="1:21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b">
        <f t="shared" si="290"/>
        <v>0</v>
      </c>
      <c r="G3731" s="4" t="s">
        <v>8221</v>
      </c>
      <c r="H3731" s="4" t="s">
        <v>8224</v>
      </c>
      <c r="I3731" s="4" t="s">
        <v>8246</v>
      </c>
      <c r="J3731" s="4">
        <v>1427082912</v>
      </c>
      <c r="K3731" s="13">
        <f t="shared" si="291"/>
        <v>42085.996666666666</v>
      </c>
      <c r="L3731" s="4">
        <v>1423198512</v>
      </c>
      <c r="M3731" s="13">
        <f t="shared" si="292"/>
        <v>42041.038333333338</v>
      </c>
      <c r="N3731" s="4" t="b">
        <v>0</v>
      </c>
      <c r="O3731" s="4">
        <v>5</v>
      </c>
      <c r="P3731" s="4" t="b">
        <v>0</v>
      </c>
      <c r="Q3731" s="4" t="s">
        <v>8271</v>
      </c>
      <c r="R3731" s="17">
        <f>E3731/D3731*100</f>
        <v>7.24</v>
      </c>
      <c r="S3731">
        <f>AVERAGEIF(O:O,O3731,E:E)</f>
        <v>347.37</v>
      </c>
      <c r="T3731" t="str">
        <f t="shared" si="293"/>
        <v>theater</v>
      </c>
      <c r="U3731" t="str">
        <f t="shared" si="294"/>
        <v>plays</v>
      </c>
    </row>
    <row r="3732" spans="1:21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b">
        <f t="shared" si="290"/>
        <v>0</v>
      </c>
      <c r="G3732" s="4" t="s">
        <v>8221</v>
      </c>
      <c r="H3732" s="4" t="s">
        <v>8224</v>
      </c>
      <c r="I3732" s="4" t="s">
        <v>8246</v>
      </c>
      <c r="J3732" s="4">
        <v>1439828159</v>
      </c>
      <c r="K3732" s="13">
        <f t="shared" si="291"/>
        <v>42233.511099537041</v>
      </c>
      <c r="L3732" s="4">
        <v>1437236159</v>
      </c>
      <c r="M3732" s="13">
        <f t="shared" si="292"/>
        <v>42203.511099537041</v>
      </c>
      <c r="N3732" s="4" t="b">
        <v>0</v>
      </c>
      <c r="O3732" s="4">
        <v>1</v>
      </c>
      <c r="P3732" s="4" t="b">
        <v>0</v>
      </c>
      <c r="Q3732" s="4" t="s">
        <v>8271</v>
      </c>
      <c r="R3732" s="17">
        <f>E3732/D3732*100</f>
        <v>10</v>
      </c>
      <c r="S3732">
        <f>AVERAGEIF(O:O,O3732,E:E)</f>
        <v>50.223295454545458</v>
      </c>
      <c r="T3732" t="str">
        <f t="shared" si="293"/>
        <v>theater</v>
      </c>
      <c r="U3732" t="str">
        <f t="shared" si="294"/>
        <v>plays</v>
      </c>
    </row>
    <row r="3733" spans="1:21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b">
        <f t="shared" si="290"/>
        <v>0</v>
      </c>
      <c r="G3733" s="4" t="s">
        <v>8221</v>
      </c>
      <c r="H3733" s="4" t="s">
        <v>8224</v>
      </c>
      <c r="I3733" s="4" t="s">
        <v>8246</v>
      </c>
      <c r="J3733" s="4">
        <v>1420860180</v>
      </c>
      <c r="K3733" s="13">
        <f t="shared" si="291"/>
        <v>42013.974305555559</v>
      </c>
      <c r="L3733" s="4">
        <v>1418234646</v>
      </c>
      <c r="M3733" s="13">
        <f t="shared" si="292"/>
        <v>41983.586180555554</v>
      </c>
      <c r="N3733" s="4" t="b">
        <v>0</v>
      </c>
      <c r="O3733" s="4">
        <v>12</v>
      </c>
      <c r="P3733" s="4" t="b">
        <v>0</v>
      </c>
      <c r="Q3733" s="4" t="s">
        <v>8271</v>
      </c>
      <c r="R3733" s="17">
        <f>E3733/D3733*100</f>
        <v>11.272727272727273</v>
      </c>
      <c r="S3733">
        <f>AVERAGEIF(O:O,O3733,E:E)</f>
        <v>1176.7069565217391</v>
      </c>
      <c r="T3733" t="str">
        <f t="shared" si="293"/>
        <v>theater</v>
      </c>
      <c r="U3733" t="str">
        <f t="shared" si="294"/>
        <v>plays</v>
      </c>
    </row>
    <row r="3734" spans="1:21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b">
        <f t="shared" si="290"/>
        <v>0</v>
      </c>
      <c r="G3734" s="4" t="s">
        <v>8221</v>
      </c>
      <c r="H3734" s="4" t="s">
        <v>8233</v>
      </c>
      <c r="I3734" s="4" t="s">
        <v>8249</v>
      </c>
      <c r="J3734" s="4">
        <v>1422100800</v>
      </c>
      <c r="K3734" s="13">
        <f t="shared" si="291"/>
        <v>42028.333333333336</v>
      </c>
      <c r="L3734" s="4">
        <v>1416932133</v>
      </c>
      <c r="M3734" s="13">
        <f t="shared" si="292"/>
        <v>41968.510798611118</v>
      </c>
      <c r="N3734" s="4" t="b">
        <v>0</v>
      </c>
      <c r="O3734" s="4">
        <v>4</v>
      </c>
      <c r="P3734" s="4" t="b">
        <v>0</v>
      </c>
      <c r="Q3734" s="4" t="s">
        <v>8271</v>
      </c>
      <c r="R3734" s="17">
        <f>E3734/D3734*100</f>
        <v>15.411764705882353</v>
      </c>
      <c r="S3734">
        <f>AVERAGEIF(O:O,O3734,E:E)</f>
        <v>227.77278688524589</v>
      </c>
      <c r="T3734" t="str">
        <f t="shared" si="293"/>
        <v>theater</v>
      </c>
      <c r="U3734" t="str">
        <f t="shared" si="294"/>
        <v>plays</v>
      </c>
    </row>
    <row r="3735" spans="1:21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b">
        <f t="shared" si="290"/>
        <v>0</v>
      </c>
      <c r="G3735" s="4" t="s">
        <v>8221</v>
      </c>
      <c r="H3735" s="4" t="s">
        <v>8224</v>
      </c>
      <c r="I3735" s="4" t="s">
        <v>8246</v>
      </c>
      <c r="J3735" s="4">
        <v>1429396200</v>
      </c>
      <c r="K3735" s="13">
        <f t="shared" si="291"/>
        <v>42112.770833333336</v>
      </c>
      <c r="L3735" s="4">
        <v>1428539708</v>
      </c>
      <c r="M3735" s="13">
        <f t="shared" si="292"/>
        <v>42102.857731481483</v>
      </c>
      <c r="N3735" s="4" t="b">
        <v>0</v>
      </c>
      <c r="O3735" s="4">
        <v>0</v>
      </c>
      <c r="P3735" s="4" t="b">
        <v>0</v>
      </c>
      <c r="Q3735" s="4" t="s">
        <v>8271</v>
      </c>
      <c r="R3735" s="17">
        <f>E3735/D3735*100</f>
        <v>0</v>
      </c>
      <c r="S3735">
        <f>AVERAGEIF(O:O,O3735,E:E)</f>
        <v>0</v>
      </c>
      <c r="T3735" t="str">
        <f t="shared" si="293"/>
        <v>theater</v>
      </c>
      <c r="U3735" t="str">
        <f t="shared" si="294"/>
        <v>plays</v>
      </c>
    </row>
    <row r="3736" spans="1:21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b">
        <f t="shared" si="290"/>
        <v>0</v>
      </c>
      <c r="G3736" s="4" t="s">
        <v>8221</v>
      </c>
      <c r="H3736" s="4" t="s">
        <v>8224</v>
      </c>
      <c r="I3736" s="4" t="s">
        <v>8246</v>
      </c>
      <c r="J3736" s="4">
        <v>1432589896</v>
      </c>
      <c r="K3736" s="13">
        <f t="shared" si="291"/>
        <v>42149.734907407408</v>
      </c>
      <c r="L3736" s="4">
        <v>1427405896</v>
      </c>
      <c r="M3736" s="13">
        <f t="shared" si="292"/>
        <v>42089.734907407408</v>
      </c>
      <c r="N3736" s="4" t="b">
        <v>0</v>
      </c>
      <c r="O3736" s="4">
        <v>7</v>
      </c>
      <c r="P3736" s="4" t="b">
        <v>0</v>
      </c>
      <c r="Q3736" s="4" t="s">
        <v>8271</v>
      </c>
      <c r="R3736" s="17">
        <f>E3736/D3736*100</f>
        <v>28.466666666666669</v>
      </c>
      <c r="S3736">
        <f>AVERAGEIF(O:O,O3736,E:E)</f>
        <v>705.95522388059703</v>
      </c>
      <c r="T3736" t="str">
        <f t="shared" si="293"/>
        <v>theater</v>
      </c>
      <c r="U3736" t="str">
        <f t="shared" si="294"/>
        <v>plays</v>
      </c>
    </row>
    <row r="3737" spans="1:21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b">
        <f t="shared" si="290"/>
        <v>0</v>
      </c>
      <c r="G3737" s="4" t="s">
        <v>8221</v>
      </c>
      <c r="H3737" s="4" t="s">
        <v>8225</v>
      </c>
      <c r="I3737" s="4" t="s">
        <v>8247</v>
      </c>
      <c r="J3737" s="4">
        <v>1432831089</v>
      </c>
      <c r="K3737" s="13">
        <f t="shared" si="291"/>
        <v>42152.526493055557</v>
      </c>
      <c r="L3737" s="4">
        <v>1430239089</v>
      </c>
      <c r="M3737" s="13">
        <f t="shared" si="292"/>
        <v>42122.526493055557</v>
      </c>
      <c r="N3737" s="4" t="b">
        <v>0</v>
      </c>
      <c r="O3737" s="4">
        <v>2</v>
      </c>
      <c r="P3737" s="4" t="b">
        <v>0</v>
      </c>
      <c r="Q3737" s="4" t="s">
        <v>8271</v>
      </c>
      <c r="R3737" s="17">
        <f>E3737/D3737*100</f>
        <v>13.333333333333334</v>
      </c>
      <c r="S3737">
        <f>AVERAGEIF(O:O,O3737,E:E)</f>
        <v>91.389593023255813</v>
      </c>
      <c r="T3737" t="str">
        <f t="shared" si="293"/>
        <v>theater</v>
      </c>
      <c r="U3737" t="str">
        <f t="shared" si="294"/>
        <v>plays</v>
      </c>
    </row>
    <row r="3738" spans="1:21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b">
        <f t="shared" si="290"/>
        <v>0</v>
      </c>
      <c r="G3738" s="4" t="s">
        <v>8221</v>
      </c>
      <c r="H3738" s="4" t="s">
        <v>8225</v>
      </c>
      <c r="I3738" s="4" t="s">
        <v>8247</v>
      </c>
      <c r="J3738" s="4">
        <v>1427133600</v>
      </c>
      <c r="K3738" s="13">
        <f t="shared" si="291"/>
        <v>42086.583333333336</v>
      </c>
      <c r="L3738" s="4">
        <v>1423847093</v>
      </c>
      <c r="M3738" s="13">
        <f t="shared" si="292"/>
        <v>42048.545057870368</v>
      </c>
      <c r="N3738" s="4" t="b">
        <v>0</v>
      </c>
      <c r="O3738" s="4">
        <v>1</v>
      </c>
      <c r="P3738" s="4" t="b">
        <v>0</v>
      </c>
      <c r="Q3738" s="4" t="s">
        <v>8271</v>
      </c>
      <c r="R3738" s="17">
        <f>E3738/D3738*100</f>
        <v>0.66666666666666674</v>
      </c>
      <c r="S3738">
        <f>AVERAGEIF(O:O,O3738,E:E)</f>
        <v>50.223295454545458</v>
      </c>
      <c r="T3738" t="str">
        <f t="shared" si="293"/>
        <v>theater</v>
      </c>
      <c r="U3738" t="str">
        <f t="shared" si="294"/>
        <v>plays</v>
      </c>
    </row>
    <row r="3739" spans="1:21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b">
        <f t="shared" si="290"/>
        <v>0</v>
      </c>
      <c r="G3739" s="4" t="s">
        <v>8221</v>
      </c>
      <c r="H3739" s="4" t="s">
        <v>8224</v>
      </c>
      <c r="I3739" s="4" t="s">
        <v>8246</v>
      </c>
      <c r="J3739" s="4">
        <v>1447311540</v>
      </c>
      <c r="K3739" s="13">
        <f t="shared" si="291"/>
        <v>42320.124305555561</v>
      </c>
      <c r="L3739" s="4">
        <v>1445358903</v>
      </c>
      <c r="M3739" s="13">
        <f t="shared" si="292"/>
        <v>42297.524340277778</v>
      </c>
      <c r="N3739" s="4" t="b">
        <v>0</v>
      </c>
      <c r="O3739" s="4">
        <v>4</v>
      </c>
      <c r="P3739" s="4" t="b">
        <v>0</v>
      </c>
      <c r="Q3739" s="4" t="s">
        <v>8271</v>
      </c>
      <c r="R3739" s="17">
        <f>E3739/D3739*100</f>
        <v>21.428571428571427</v>
      </c>
      <c r="S3739">
        <f>AVERAGEIF(O:O,O3739,E:E)</f>
        <v>227.77278688524589</v>
      </c>
      <c r="T3739" t="str">
        <f t="shared" si="293"/>
        <v>theater</v>
      </c>
      <c r="U3739" t="str">
        <f t="shared" si="294"/>
        <v>plays</v>
      </c>
    </row>
    <row r="3740" spans="1:21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b">
        <f t="shared" si="290"/>
        <v>0</v>
      </c>
      <c r="G3740" s="4" t="s">
        <v>8221</v>
      </c>
      <c r="H3740" s="4" t="s">
        <v>8225</v>
      </c>
      <c r="I3740" s="4" t="s">
        <v>8247</v>
      </c>
      <c r="J3740" s="4">
        <v>1405461600</v>
      </c>
      <c r="K3740" s="13">
        <f t="shared" si="291"/>
        <v>41835.75</v>
      </c>
      <c r="L3740" s="4">
        <v>1403562705</v>
      </c>
      <c r="M3740" s="13">
        <f t="shared" si="292"/>
        <v>41813.772048611114</v>
      </c>
      <c r="N3740" s="4" t="b">
        <v>0</v>
      </c>
      <c r="O3740" s="4">
        <v>6</v>
      </c>
      <c r="P3740" s="4" t="b">
        <v>0</v>
      </c>
      <c r="Q3740" s="4" t="s">
        <v>8271</v>
      </c>
      <c r="R3740" s="17">
        <f>E3740/D3740*100</f>
        <v>18</v>
      </c>
      <c r="S3740">
        <f>AVERAGEIF(O:O,O3740,E:E)</f>
        <v>740.04042857142861</v>
      </c>
      <c r="T3740" t="str">
        <f t="shared" si="293"/>
        <v>theater</v>
      </c>
      <c r="U3740" t="str">
        <f t="shared" si="294"/>
        <v>plays</v>
      </c>
    </row>
    <row r="3741" spans="1:21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b">
        <f t="shared" si="290"/>
        <v>0</v>
      </c>
      <c r="G3741" s="4" t="s">
        <v>8221</v>
      </c>
      <c r="H3741" s="4" t="s">
        <v>8225</v>
      </c>
      <c r="I3741" s="4" t="s">
        <v>8247</v>
      </c>
      <c r="J3741" s="4">
        <v>1468752468</v>
      </c>
      <c r="K3741" s="13">
        <f t="shared" si="291"/>
        <v>42568.283194444448</v>
      </c>
      <c r="L3741" s="4">
        <v>1467024468</v>
      </c>
      <c r="M3741" s="13">
        <f t="shared" si="292"/>
        <v>42548.283194444448</v>
      </c>
      <c r="N3741" s="4" t="b">
        <v>0</v>
      </c>
      <c r="O3741" s="4">
        <v>8</v>
      </c>
      <c r="P3741" s="4" t="b">
        <v>0</v>
      </c>
      <c r="Q3741" s="4" t="s">
        <v>8271</v>
      </c>
      <c r="R3741" s="17">
        <f>E3741/D3741*100</f>
        <v>20.125</v>
      </c>
      <c r="S3741">
        <f>AVERAGEIF(O:O,O3741,E:E)</f>
        <v>570.671875</v>
      </c>
      <c r="T3741" t="str">
        <f t="shared" si="293"/>
        <v>theater</v>
      </c>
      <c r="U3741" t="str">
        <f t="shared" si="294"/>
        <v>plays</v>
      </c>
    </row>
    <row r="3742" spans="1:21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b">
        <f t="shared" si="290"/>
        <v>0</v>
      </c>
      <c r="G3742" s="4" t="s">
        <v>8221</v>
      </c>
      <c r="H3742" s="4" t="s">
        <v>8224</v>
      </c>
      <c r="I3742" s="4" t="s">
        <v>8246</v>
      </c>
      <c r="J3742" s="4">
        <v>1407808438</v>
      </c>
      <c r="K3742" s="13">
        <f t="shared" si="291"/>
        <v>41862.912476851852</v>
      </c>
      <c r="L3742" s="4">
        <v>1405217355</v>
      </c>
      <c r="M3742" s="13">
        <f t="shared" si="292"/>
        <v>41832.923090277778</v>
      </c>
      <c r="N3742" s="4" t="b">
        <v>0</v>
      </c>
      <c r="O3742" s="4">
        <v>14</v>
      </c>
      <c r="P3742" s="4" t="b">
        <v>0</v>
      </c>
      <c r="Q3742" s="4" t="s">
        <v>8271</v>
      </c>
      <c r="R3742" s="17">
        <f>E3742/D3742*100</f>
        <v>17.899999999999999</v>
      </c>
      <c r="S3742">
        <f>AVERAGEIF(O:O,O3742,E:E)</f>
        <v>1006.2454545454545</v>
      </c>
      <c r="T3742" t="str">
        <f t="shared" si="293"/>
        <v>theater</v>
      </c>
      <c r="U3742" t="str">
        <f t="shared" si="294"/>
        <v>plays</v>
      </c>
    </row>
    <row r="3743" spans="1:21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b">
        <f t="shared" si="290"/>
        <v>0</v>
      </c>
      <c r="G3743" s="4" t="s">
        <v>8221</v>
      </c>
      <c r="H3743" s="4" t="s">
        <v>8224</v>
      </c>
      <c r="I3743" s="4" t="s">
        <v>8246</v>
      </c>
      <c r="J3743" s="4">
        <v>1450389950</v>
      </c>
      <c r="K3743" s="13">
        <f t="shared" si="291"/>
        <v>42355.754050925927</v>
      </c>
      <c r="L3743" s="4">
        <v>1447797950</v>
      </c>
      <c r="M3743" s="13">
        <f t="shared" si="292"/>
        <v>42325.754050925927</v>
      </c>
      <c r="N3743" s="4" t="b">
        <v>0</v>
      </c>
      <c r="O3743" s="4">
        <v>0</v>
      </c>
      <c r="P3743" s="4" t="b">
        <v>0</v>
      </c>
      <c r="Q3743" s="4" t="s">
        <v>8271</v>
      </c>
      <c r="R3743" s="17">
        <f>E3743/D3743*100</f>
        <v>0</v>
      </c>
      <c r="S3743">
        <f>AVERAGEIF(O:O,O3743,E:E)</f>
        <v>0</v>
      </c>
      <c r="T3743" t="str">
        <f t="shared" si="293"/>
        <v>theater</v>
      </c>
      <c r="U3743" t="str">
        <f t="shared" si="294"/>
        <v>plays</v>
      </c>
    </row>
    <row r="3744" spans="1:21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b">
        <f t="shared" si="290"/>
        <v>0</v>
      </c>
      <c r="G3744" s="4" t="s">
        <v>8221</v>
      </c>
      <c r="H3744" s="4" t="s">
        <v>8224</v>
      </c>
      <c r="I3744" s="4" t="s">
        <v>8246</v>
      </c>
      <c r="J3744" s="4">
        <v>1409980144</v>
      </c>
      <c r="K3744" s="13">
        <f t="shared" si="291"/>
        <v>41888.047962962963</v>
      </c>
      <c r="L3744" s="4">
        <v>1407388144</v>
      </c>
      <c r="M3744" s="13">
        <f t="shared" si="292"/>
        <v>41858.047962962963</v>
      </c>
      <c r="N3744" s="4" t="b">
        <v>0</v>
      </c>
      <c r="O3744" s="4">
        <v>4</v>
      </c>
      <c r="P3744" s="4" t="b">
        <v>0</v>
      </c>
      <c r="Q3744" s="4" t="s">
        <v>8271</v>
      </c>
      <c r="R3744" s="17">
        <f>E3744/D3744*100</f>
        <v>2</v>
      </c>
      <c r="S3744">
        <f>AVERAGEIF(O:O,O3744,E:E)</f>
        <v>227.77278688524589</v>
      </c>
      <c r="T3744" t="str">
        <f t="shared" si="293"/>
        <v>theater</v>
      </c>
      <c r="U3744" t="str">
        <f t="shared" si="294"/>
        <v>plays</v>
      </c>
    </row>
    <row r="3745" spans="1:21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b">
        <f t="shared" si="290"/>
        <v>0</v>
      </c>
      <c r="G3745" s="4" t="s">
        <v>8221</v>
      </c>
      <c r="H3745" s="4" t="s">
        <v>8224</v>
      </c>
      <c r="I3745" s="4" t="s">
        <v>8246</v>
      </c>
      <c r="J3745" s="4">
        <v>1404406964</v>
      </c>
      <c r="K3745" s="13">
        <f t="shared" si="291"/>
        <v>41823.54356481482</v>
      </c>
      <c r="L3745" s="4">
        <v>1401814964</v>
      </c>
      <c r="M3745" s="13">
        <f t="shared" si="292"/>
        <v>41793.54356481482</v>
      </c>
      <c r="N3745" s="4" t="b">
        <v>0</v>
      </c>
      <c r="O3745" s="4">
        <v>0</v>
      </c>
      <c r="P3745" s="4" t="b">
        <v>0</v>
      </c>
      <c r="Q3745" s="4" t="s">
        <v>8271</v>
      </c>
      <c r="R3745" s="17">
        <f>E3745/D3745*100</f>
        <v>0</v>
      </c>
      <c r="S3745">
        <f>AVERAGEIF(O:O,O3745,E:E)</f>
        <v>0</v>
      </c>
      <c r="T3745" t="str">
        <f t="shared" si="293"/>
        <v>theater</v>
      </c>
      <c r="U3745" t="str">
        <f t="shared" si="294"/>
        <v>plays</v>
      </c>
    </row>
    <row r="3746" spans="1:21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b">
        <f t="shared" si="290"/>
        <v>0</v>
      </c>
      <c r="G3746" s="4" t="s">
        <v>8221</v>
      </c>
      <c r="H3746" s="4" t="s">
        <v>8224</v>
      </c>
      <c r="I3746" s="4" t="s">
        <v>8246</v>
      </c>
      <c r="J3746" s="4">
        <v>1404532740</v>
      </c>
      <c r="K3746" s="13">
        <f t="shared" si="291"/>
        <v>41824.999305555561</v>
      </c>
      <c r="L3746" s="4">
        <v>1401823952</v>
      </c>
      <c r="M3746" s="13">
        <f t="shared" si="292"/>
        <v>41793.647592592599</v>
      </c>
      <c r="N3746" s="4" t="b">
        <v>0</v>
      </c>
      <c r="O3746" s="4">
        <v>0</v>
      </c>
      <c r="P3746" s="4" t="b">
        <v>0</v>
      </c>
      <c r="Q3746" s="4" t="s">
        <v>8271</v>
      </c>
      <c r="R3746" s="17">
        <f>E3746/D3746*100</f>
        <v>0</v>
      </c>
      <c r="S3746">
        <f>AVERAGEIF(O:O,O3746,E:E)</f>
        <v>0</v>
      </c>
      <c r="T3746" t="str">
        <f t="shared" si="293"/>
        <v>theater</v>
      </c>
      <c r="U3746" t="str">
        <f t="shared" si="294"/>
        <v>plays</v>
      </c>
    </row>
    <row r="3747" spans="1:21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b">
        <f t="shared" si="290"/>
        <v>0</v>
      </c>
      <c r="G3747" s="4" t="s">
        <v>8221</v>
      </c>
      <c r="H3747" s="4" t="s">
        <v>8224</v>
      </c>
      <c r="I3747" s="4" t="s">
        <v>8246</v>
      </c>
      <c r="J3747" s="4">
        <v>1407689102</v>
      </c>
      <c r="K3747" s="13">
        <f t="shared" si="291"/>
        <v>41861.531273148154</v>
      </c>
      <c r="L3747" s="4">
        <v>1405097102</v>
      </c>
      <c r="M3747" s="13">
        <f t="shared" si="292"/>
        <v>41831.531273148154</v>
      </c>
      <c r="N3747" s="4" t="b">
        <v>0</v>
      </c>
      <c r="O3747" s="4">
        <v>1</v>
      </c>
      <c r="P3747" s="4" t="b">
        <v>0</v>
      </c>
      <c r="Q3747" s="4" t="s">
        <v>8271</v>
      </c>
      <c r="R3747" s="17">
        <f>E3747/D3747*100</f>
        <v>10</v>
      </c>
      <c r="S3747">
        <f>AVERAGEIF(O:O,O3747,E:E)</f>
        <v>50.223295454545458</v>
      </c>
      <c r="T3747" t="str">
        <f t="shared" si="293"/>
        <v>theater</v>
      </c>
      <c r="U3747" t="str">
        <f t="shared" si="294"/>
        <v>plays</v>
      </c>
    </row>
    <row r="3748" spans="1:21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b">
        <f t="shared" si="290"/>
        <v>0</v>
      </c>
      <c r="G3748" s="4" t="s">
        <v>8221</v>
      </c>
      <c r="H3748" s="4" t="s">
        <v>8224</v>
      </c>
      <c r="I3748" s="4" t="s">
        <v>8246</v>
      </c>
      <c r="J3748" s="4">
        <v>1475918439</v>
      </c>
      <c r="K3748" s="13">
        <f t="shared" si="291"/>
        <v>42651.222673611112</v>
      </c>
      <c r="L3748" s="4">
        <v>1473326439</v>
      </c>
      <c r="M3748" s="13">
        <f t="shared" si="292"/>
        <v>42621.222673611112</v>
      </c>
      <c r="N3748" s="4" t="b">
        <v>0</v>
      </c>
      <c r="O3748" s="4">
        <v>1</v>
      </c>
      <c r="P3748" s="4" t="b">
        <v>0</v>
      </c>
      <c r="Q3748" s="4" t="s">
        <v>8271</v>
      </c>
      <c r="R3748" s="17">
        <f>E3748/D3748*100</f>
        <v>2.3764705882352941</v>
      </c>
      <c r="S3748">
        <f>AVERAGEIF(O:O,O3748,E:E)</f>
        <v>50.223295454545458</v>
      </c>
      <c r="T3748" t="str">
        <f t="shared" si="293"/>
        <v>theater</v>
      </c>
      <c r="U3748" t="str">
        <f t="shared" si="294"/>
        <v>plays</v>
      </c>
    </row>
    <row r="3749" spans="1:21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b">
        <f t="shared" si="290"/>
        <v>0</v>
      </c>
      <c r="G3749" s="4" t="s">
        <v>8221</v>
      </c>
      <c r="H3749" s="4" t="s">
        <v>8225</v>
      </c>
      <c r="I3749" s="4" t="s">
        <v>8247</v>
      </c>
      <c r="J3749" s="4">
        <v>1436137140</v>
      </c>
      <c r="K3749" s="13">
        <f t="shared" si="291"/>
        <v>42190.790972222225</v>
      </c>
      <c r="L3749" s="4">
        <v>1433833896</v>
      </c>
      <c r="M3749" s="13">
        <f t="shared" si="292"/>
        <v>42164.133055555554</v>
      </c>
      <c r="N3749" s="4" t="b">
        <v>0</v>
      </c>
      <c r="O3749" s="4">
        <v>1</v>
      </c>
      <c r="P3749" s="4" t="b">
        <v>0</v>
      </c>
      <c r="Q3749" s="4" t="s">
        <v>8271</v>
      </c>
      <c r="R3749" s="17">
        <f>E3749/D3749*100</f>
        <v>1</v>
      </c>
      <c r="S3749">
        <f>AVERAGEIF(O:O,O3749,E:E)</f>
        <v>50.223295454545458</v>
      </c>
      <c r="T3749" t="str">
        <f t="shared" si="293"/>
        <v>theater</v>
      </c>
      <c r="U3749" t="str">
        <f t="shared" si="294"/>
        <v>plays</v>
      </c>
    </row>
    <row r="3750" spans="1:21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tr">
        <f t="shared" si="290"/>
        <v>successful</v>
      </c>
      <c r="G3750" s="4" t="s">
        <v>8219</v>
      </c>
      <c r="H3750" s="4" t="s">
        <v>8224</v>
      </c>
      <c r="I3750" s="4" t="s">
        <v>8246</v>
      </c>
      <c r="J3750" s="4">
        <v>1455602340</v>
      </c>
      <c r="K3750" s="13">
        <f t="shared" si="291"/>
        <v>42416.082638888889</v>
      </c>
      <c r="L3750" s="4">
        <v>1453827436</v>
      </c>
      <c r="M3750" s="13">
        <f t="shared" si="292"/>
        <v>42395.539768518523</v>
      </c>
      <c r="N3750" s="4" t="b">
        <v>0</v>
      </c>
      <c r="O3750" s="4">
        <v>52</v>
      </c>
      <c r="P3750" s="4" t="b">
        <v>1</v>
      </c>
      <c r="Q3750" s="4" t="s">
        <v>8305</v>
      </c>
      <c r="R3750" s="17">
        <f>E3750/D3750*100</f>
        <v>103.52</v>
      </c>
      <c r="S3750">
        <f>AVERAGEIF(O:O,O3750,E:E)</f>
        <v>4562.0091666666667</v>
      </c>
      <c r="T3750" t="str">
        <f t="shared" si="293"/>
        <v>theater</v>
      </c>
      <c r="U3750" t="str">
        <f t="shared" si="294"/>
        <v>musical</v>
      </c>
    </row>
    <row r="3751" spans="1:21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tr">
        <f t="shared" si="290"/>
        <v>successful</v>
      </c>
      <c r="G3751" s="4" t="s">
        <v>8219</v>
      </c>
      <c r="H3751" s="4" t="s">
        <v>8224</v>
      </c>
      <c r="I3751" s="4" t="s">
        <v>8246</v>
      </c>
      <c r="J3751" s="4">
        <v>1461902340</v>
      </c>
      <c r="K3751" s="13">
        <f t="shared" si="291"/>
        <v>42488.999305555561</v>
      </c>
      <c r="L3751" s="4">
        <v>1459220588</v>
      </c>
      <c r="M3751" s="13">
        <f t="shared" si="292"/>
        <v>42457.960509259261</v>
      </c>
      <c r="N3751" s="4" t="b">
        <v>0</v>
      </c>
      <c r="O3751" s="4">
        <v>7</v>
      </c>
      <c r="P3751" s="4" t="b">
        <v>1</v>
      </c>
      <c r="Q3751" s="4" t="s">
        <v>8305</v>
      </c>
      <c r="R3751" s="17">
        <f>E3751/D3751*100</f>
        <v>105</v>
      </c>
      <c r="S3751">
        <f>AVERAGEIF(O:O,O3751,E:E)</f>
        <v>705.95522388059703</v>
      </c>
      <c r="T3751" t="str">
        <f t="shared" si="293"/>
        <v>theater</v>
      </c>
      <c r="U3751" t="str">
        <f t="shared" si="294"/>
        <v>musical</v>
      </c>
    </row>
    <row r="3752" spans="1:21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tr">
        <f t="shared" si="290"/>
        <v>successful</v>
      </c>
      <c r="G3752" s="4" t="s">
        <v>8219</v>
      </c>
      <c r="H3752" s="4" t="s">
        <v>8224</v>
      </c>
      <c r="I3752" s="4" t="s">
        <v>8246</v>
      </c>
      <c r="J3752" s="4">
        <v>1423555140</v>
      </c>
      <c r="K3752" s="13">
        <f t="shared" si="291"/>
        <v>42045.165972222225</v>
      </c>
      <c r="L3752" s="4">
        <v>1421105608</v>
      </c>
      <c r="M3752" s="13">
        <f t="shared" si="292"/>
        <v>42016.81490740741</v>
      </c>
      <c r="N3752" s="4" t="b">
        <v>0</v>
      </c>
      <c r="O3752" s="4">
        <v>28</v>
      </c>
      <c r="P3752" s="4" t="b">
        <v>1</v>
      </c>
      <c r="Q3752" s="4" t="s">
        <v>8305</v>
      </c>
      <c r="R3752" s="17">
        <f>E3752/D3752*100</f>
        <v>100.44999999999999</v>
      </c>
      <c r="S3752">
        <f>AVERAGEIF(O:O,O3752,E:E)</f>
        <v>3472.1178947368426</v>
      </c>
      <c r="T3752" t="str">
        <f t="shared" si="293"/>
        <v>theater</v>
      </c>
      <c r="U3752" t="str">
        <f t="shared" si="294"/>
        <v>musical</v>
      </c>
    </row>
    <row r="3753" spans="1:21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tr">
        <f t="shared" si="290"/>
        <v>successful</v>
      </c>
      <c r="G3753" s="4" t="s">
        <v>8219</v>
      </c>
      <c r="H3753" s="4" t="s">
        <v>8224</v>
      </c>
      <c r="I3753" s="4" t="s">
        <v>8246</v>
      </c>
      <c r="J3753" s="4">
        <v>1459641073</v>
      </c>
      <c r="K3753" s="13">
        <f t="shared" si="291"/>
        <v>42462.827233796292</v>
      </c>
      <c r="L3753" s="4">
        <v>1454460673</v>
      </c>
      <c r="M3753" s="13">
        <f t="shared" si="292"/>
        <v>42402.868900462963</v>
      </c>
      <c r="N3753" s="4" t="b">
        <v>0</v>
      </c>
      <c r="O3753" s="4">
        <v>11</v>
      </c>
      <c r="P3753" s="4" t="b">
        <v>1</v>
      </c>
      <c r="Q3753" s="4" t="s">
        <v>8305</v>
      </c>
      <c r="R3753" s="17">
        <f>E3753/D3753*100</f>
        <v>132.6</v>
      </c>
      <c r="S3753">
        <f>AVERAGEIF(O:O,O3753,E:E)</f>
        <v>1461.2</v>
      </c>
      <c r="T3753" t="str">
        <f t="shared" si="293"/>
        <v>theater</v>
      </c>
      <c r="U3753" t="str">
        <f t="shared" si="294"/>
        <v>musical</v>
      </c>
    </row>
    <row r="3754" spans="1:21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tr">
        <f t="shared" si="290"/>
        <v>successful</v>
      </c>
      <c r="G3754" s="4" t="s">
        <v>8219</v>
      </c>
      <c r="H3754" s="4" t="s">
        <v>8225</v>
      </c>
      <c r="I3754" s="4" t="s">
        <v>8247</v>
      </c>
      <c r="J3754" s="4">
        <v>1476651600</v>
      </c>
      <c r="K3754" s="13">
        <f t="shared" si="291"/>
        <v>42659.708333333336</v>
      </c>
      <c r="L3754" s="4">
        <v>1473189335</v>
      </c>
      <c r="M3754" s="13">
        <f t="shared" si="292"/>
        <v>42619.635821759257</v>
      </c>
      <c r="N3754" s="4" t="b">
        <v>0</v>
      </c>
      <c r="O3754" s="4">
        <v>15</v>
      </c>
      <c r="P3754" s="4" t="b">
        <v>1</v>
      </c>
      <c r="Q3754" s="4" t="s">
        <v>8305</v>
      </c>
      <c r="R3754" s="17">
        <f>E3754/D3754*100</f>
        <v>112.99999999999999</v>
      </c>
      <c r="S3754">
        <f>AVERAGEIF(O:O,O3754,E:E)</f>
        <v>2424.782608695652</v>
      </c>
      <c r="T3754" t="str">
        <f t="shared" si="293"/>
        <v>theater</v>
      </c>
      <c r="U3754" t="str">
        <f t="shared" si="294"/>
        <v>musical</v>
      </c>
    </row>
    <row r="3755" spans="1:21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tr">
        <f t="shared" si="290"/>
        <v>successful</v>
      </c>
      <c r="G3755" s="4" t="s">
        <v>8219</v>
      </c>
      <c r="H3755" s="4" t="s">
        <v>8224</v>
      </c>
      <c r="I3755" s="4" t="s">
        <v>8246</v>
      </c>
      <c r="J3755" s="4">
        <v>1433289600</v>
      </c>
      <c r="K3755" s="13">
        <f t="shared" si="291"/>
        <v>42157.833333333336</v>
      </c>
      <c r="L3755" s="4">
        <v>1430768800</v>
      </c>
      <c r="M3755" s="13">
        <f t="shared" si="292"/>
        <v>42128.657407407409</v>
      </c>
      <c r="N3755" s="4" t="b">
        <v>0</v>
      </c>
      <c r="O3755" s="4">
        <v>30</v>
      </c>
      <c r="P3755" s="4" t="b">
        <v>1</v>
      </c>
      <c r="Q3755" s="4" t="s">
        <v>8305</v>
      </c>
      <c r="R3755" s="17">
        <f>E3755/D3755*100</f>
        <v>103.34</v>
      </c>
      <c r="S3755">
        <f>AVERAGEIF(O:O,O3755,E:E)</f>
        <v>2533.3331250000001</v>
      </c>
      <c r="T3755" t="str">
        <f t="shared" si="293"/>
        <v>theater</v>
      </c>
      <c r="U3755" t="str">
        <f t="shared" si="294"/>
        <v>musical</v>
      </c>
    </row>
    <row r="3756" spans="1:21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tr">
        <f t="shared" si="290"/>
        <v>successful</v>
      </c>
      <c r="G3756" s="4" t="s">
        <v>8219</v>
      </c>
      <c r="H3756" s="4" t="s">
        <v>8224</v>
      </c>
      <c r="I3756" s="4" t="s">
        <v>8246</v>
      </c>
      <c r="J3756" s="4">
        <v>1406350740</v>
      </c>
      <c r="K3756" s="13">
        <f t="shared" si="291"/>
        <v>41846.040972222225</v>
      </c>
      <c r="L3756" s="4">
        <v>1403125737</v>
      </c>
      <c r="M3756" s="13">
        <f t="shared" si="292"/>
        <v>41808.714548611111</v>
      </c>
      <c r="N3756" s="4" t="b">
        <v>0</v>
      </c>
      <c r="O3756" s="4">
        <v>27</v>
      </c>
      <c r="P3756" s="4" t="b">
        <v>1</v>
      </c>
      <c r="Q3756" s="4" t="s">
        <v>8305</v>
      </c>
      <c r="R3756" s="17">
        <f>E3756/D3756*100</f>
        <v>120</v>
      </c>
      <c r="S3756">
        <f>AVERAGEIF(O:O,O3756,E:E)</f>
        <v>3204.2722222222224</v>
      </c>
      <c r="T3756" t="str">
        <f t="shared" si="293"/>
        <v>theater</v>
      </c>
      <c r="U3756" t="str">
        <f t="shared" si="294"/>
        <v>musical</v>
      </c>
    </row>
    <row r="3757" spans="1:21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tr">
        <f t="shared" si="290"/>
        <v>successful</v>
      </c>
      <c r="G3757" s="4" t="s">
        <v>8219</v>
      </c>
      <c r="H3757" s="4" t="s">
        <v>8225</v>
      </c>
      <c r="I3757" s="4" t="s">
        <v>8247</v>
      </c>
      <c r="J3757" s="4">
        <v>1460753307</v>
      </c>
      <c r="K3757" s="13">
        <f t="shared" si="291"/>
        <v>42475.700312499997</v>
      </c>
      <c r="L3757" s="4">
        <v>1458161307</v>
      </c>
      <c r="M3757" s="13">
        <f t="shared" si="292"/>
        <v>42445.700312499997</v>
      </c>
      <c r="N3757" s="4" t="b">
        <v>0</v>
      </c>
      <c r="O3757" s="4">
        <v>28</v>
      </c>
      <c r="P3757" s="4" t="b">
        <v>1</v>
      </c>
      <c r="Q3757" s="4" t="s">
        <v>8305</v>
      </c>
      <c r="R3757" s="17">
        <f>E3757/D3757*100</f>
        <v>129.63636363636363</v>
      </c>
      <c r="S3757">
        <f>AVERAGEIF(O:O,O3757,E:E)</f>
        <v>3472.1178947368426</v>
      </c>
      <c r="T3757" t="str">
        <f t="shared" si="293"/>
        <v>theater</v>
      </c>
      <c r="U3757" t="str">
        <f t="shared" si="294"/>
        <v>musical</v>
      </c>
    </row>
    <row r="3758" spans="1:21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tr">
        <f t="shared" si="290"/>
        <v>successful</v>
      </c>
      <c r="G3758" s="4" t="s">
        <v>8219</v>
      </c>
      <c r="H3758" s="4" t="s">
        <v>8224</v>
      </c>
      <c r="I3758" s="4" t="s">
        <v>8246</v>
      </c>
      <c r="J3758" s="4">
        <v>1402515198</v>
      </c>
      <c r="K3758" s="13">
        <f t="shared" si="291"/>
        <v>41801.648125</v>
      </c>
      <c r="L3758" s="4">
        <v>1399923198</v>
      </c>
      <c r="M3758" s="13">
        <f t="shared" si="292"/>
        <v>41771.648125</v>
      </c>
      <c r="N3758" s="4" t="b">
        <v>0</v>
      </c>
      <c r="O3758" s="4">
        <v>17</v>
      </c>
      <c r="P3758" s="4" t="b">
        <v>1</v>
      </c>
      <c r="Q3758" s="4" t="s">
        <v>8305</v>
      </c>
      <c r="R3758" s="17">
        <f>E3758/D3758*100</f>
        <v>101.11111111111111</v>
      </c>
      <c r="S3758">
        <f>AVERAGEIF(O:O,O3758,E:E)</f>
        <v>1808.7556603773585</v>
      </c>
      <c r="T3758" t="str">
        <f t="shared" si="293"/>
        <v>theater</v>
      </c>
      <c r="U3758" t="str">
        <f t="shared" si="294"/>
        <v>musical</v>
      </c>
    </row>
    <row r="3759" spans="1:21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tr">
        <f t="shared" si="290"/>
        <v>successful</v>
      </c>
      <c r="G3759" s="4" t="s">
        <v>8219</v>
      </c>
      <c r="H3759" s="4" t="s">
        <v>8224</v>
      </c>
      <c r="I3759" s="4" t="s">
        <v>8246</v>
      </c>
      <c r="J3759" s="4">
        <v>1417465515</v>
      </c>
      <c r="K3759" s="13">
        <f t="shared" si="291"/>
        <v>41974.684201388889</v>
      </c>
      <c r="L3759" s="4">
        <v>1415737515</v>
      </c>
      <c r="M3759" s="13">
        <f t="shared" si="292"/>
        <v>41954.684201388889</v>
      </c>
      <c r="N3759" s="4" t="b">
        <v>0</v>
      </c>
      <c r="O3759" s="4">
        <v>50</v>
      </c>
      <c r="P3759" s="4" t="b">
        <v>1</v>
      </c>
      <c r="Q3759" s="4" t="s">
        <v>8305</v>
      </c>
      <c r="R3759" s="17">
        <f>E3759/D3759*100</f>
        <v>108.51428571428572</v>
      </c>
      <c r="S3759">
        <f>AVERAGEIF(O:O,O3759,E:E)</f>
        <v>3773.9390909090912</v>
      </c>
      <c r="T3759" t="str">
        <f t="shared" si="293"/>
        <v>theater</v>
      </c>
      <c r="U3759" t="str">
        <f t="shared" si="294"/>
        <v>musical</v>
      </c>
    </row>
    <row r="3760" spans="1:21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tr">
        <f t="shared" si="290"/>
        <v>successful</v>
      </c>
      <c r="G3760" s="4" t="s">
        <v>8219</v>
      </c>
      <c r="H3760" s="4" t="s">
        <v>8224</v>
      </c>
      <c r="I3760" s="4" t="s">
        <v>8246</v>
      </c>
      <c r="J3760" s="4">
        <v>1400475600</v>
      </c>
      <c r="K3760" s="13">
        <f t="shared" si="291"/>
        <v>41778.041666666672</v>
      </c>
      <c r="L3760" s="4">
        <v>1397819938</v>
      </c>
      <c r="M3760" s="13">
        <f t="shared" si="292"/>
        <v>41747.304837962962</v>
      </c>
      <c r="N3760" s="4" t="b">
        <v>0</v>
      </c>
      <c r="O3760" s="4">
        <v>26</v>
      </c>
      <c r="P3760" s="4" t="b">
        <v>1</v>
      </c>
      <c r="Q3760" s="4" t="s">
        <v>8305</v>
      </c>
      <c r="R3760" s="17">
        <f>E3760/D3760*100</f>
        <v>102.33333333333334</v>
      </c>
      <c r="S3760">
        <f>AVERAGEIF(O:O,O3760,E:E)</f>
        <v>2505.9714285714285</v>
      </c>
      <c r="T3760" t="str">
        <f t="shared" si="293"/>
        <v>theater</v>
      </c>
      <c r="U3760" t="str">
        <f t="shared" si="294"/>
        <v>musical</v>
      </c>
    </row>
    <row r="3761" spans="1:21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tr">
        <f t="shared" si="290"/>
        <v>successful</v>
      </c>
      <c r="G3761" s="4" t="s">
        <v>8219</v>
      </c>
      <c r="H3761" s="4" t="s">
        <v>8224</v>
      </c>
      <c r="I3761" s="4" t="s">
        <v>8246</v>
      </c>
      <c r="J3761" s="4">
        <v>1440556553</v>
      </c>
      <c r="K3761" s="13">
        <f t="shared" si="291"/>
        <v>42241.94158564815</v>
      </c>
      <c r="L3761" s="4">
        <v>1435372553</v>
      </c>
      <c r="M3761" s="13">
        <f t="shared" si="292"/>
        <v>42181.94158564815</v>
      </c>
      <c r="N3761" s="4" t="b">
        <v>0</v>
      </c>
      <c r="O3761" s="4">
        <v>88</v>
      </c>
      <c r="P3761" s="4" t="b">
        <v>1</v>
      </c>
      <c r="Q3761" s="4" t="s">
        <v>8305</v>
      </c>
      <c r="R3761" s="17">
        <f>E3761/D3761*100</f>
        <v>110.24425000000002</v>
      </c>
      <c r="S3761">
        <f>AVERAGEIF(O:O,O3761,E:E)</f>
        <v>5830.295000000001</v>
      </c>
      <c r="T3761" t="str">
        <f t="shared" si="293"/>
        <v>theater</v>
      </c>
      <c r="U3761" t="str">
        <f t="shared" si="294"/>
        <v>musical</v>
      </c>
    </row>
    <row r="3762" spans="1:21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tr">
        <f t="shared" si="290"/>
        <v>successful</v>
      </c>
      <c r="G3762" s="4" t="s">
        <v>8219</v>
      </c>
      <c r="H3762" s="4" t="s">
        <v>8224</v>
      </c>
      <c r="I3762" s="4" t="s">
        <v>8246</v>
      </c>
      <c r="J3762" s="4">
        <v>1399293386</v>
      </c>
      <c r="K3762" s="13">
        <f t="shared" si="291"/>
        <v>41764.358634259261</v>
      </c>
      <c r="L3762" s="4">
        <v>1397133386</v>
      </c>
      <c r="M3762" s="13">
        <f t="shared" si="292"/>
        <v>41739.358634259261</v>
      </c>
      <c r="N3762" s="4" t="b">
        <v>0</v>
      </c>
      <c r="O3762" s="4">
        <v>91</v>
      </c>
      <c r="P3762" s="4" t="b">
        <v>1</v>
      </c>
      <c r="Q3762" s="4" t="s">
        <v>8305</v>
      </c>
      <c r="R3762" s="17">
        <f>E3762/D3762*100</f>
        <v>101.0154</v>
      </c>
      <c r="S3762">
        <f>AVERAGEIF(O:O,O3762,E:E)</f>
        <v>6337.128333333334</v>
      </c>
      <c r="T3762" t="str">
        <f t="shared" si="293"/>
        <v>theater</v>
      </c>
      <c r="U3762" t="str">
        <f t="shared" si="294"/>
        <v>musical</v>
      </c>
    </row>
    <row r="3763" spans="1:21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tr">
        <f t="shared" si="290"/>
        <v>successful</v>
      </c>
      <c r="G3763" s="4" t="s">
        <v>8219</v>
      </c>
      <c r="H3763" s="4" t="s">
        <v>8225</v>
      </c>
      <c r="I3763" s="4" t="s">
        <v>8247</v>
      </c>
      <c r="J3763" s="4">
        <v>1439247600</v>
      </c>
      <c r="K3763" s="13">
        <f t="shared" si="291"/>
        <v>42226.791666666664</v>
      </c>
      <c r="L3763" s="4">
        <v>1434625937</v>
      </c>
      <c r="M3763" s="13">
        <f t="shared" si="292"/>
        <v>42173.300196759265</v>
      </c>
      <c r="N3763" s="4" t="b">
        <v>0</v>
      </c>
      <c r="O3763" s="4">
        <v>3</v>
      </c>
      <c r="P3763" s="4" t="b">
        <v>1</v>
      </c>
      <c r="Q3763" s="4" t="s">
        <v>8305</v>
      </c>
      <c r="R3763" s="17">
        <f>E3763/D3763*100</f>
        <v>100</v>
      </c>
      <c r="S3763">
        <f>AVERAGEIF(O:O,O3763,E:E)</f>
        <v>191.76785714285714</v>
      </c>
      <c r="T3763" t="str">
        <f t="shared" si="293"/>
        <v>theater</v>
      </c>
      <c r="U3763" t="str">
        <f t="shared" si="294"/>
        <v>musical</v>
      </c>
    </row>
    <row r="3764" spans="1:21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tr">
        <f t="shared" si="290"/>
        <v>successful</v>
      </c>
      <c r="G3764" s="4" t="s">
        <v>8219</v>
      </c>
      <c r="H3764" s="4" t="s">
        <v>8225</v>
      </c>
      <c r="I3764" s="4" t="s">
        <v>8247</v>
      </c>
      <c r="J3764" s="4">
        <v>1438543889</v>
      </c>
      <c r="K3764" s="13">
        <f t="shared" si="291"/>
        <v>42218.646863425929</v>
      </c>
      <c r="L3764" s="4">
        <v>1436383889</v>
      </c>
      <c r="M3764" s="13">
        <f t="shared" si="292"/>
        <v>42193.646863425929</v>
      </c>
      <c r="N3764" s="4" t="b">
        <v>0</v>
      </c>
      <c r="O3764" s="4">
        <v>28</v>
      </c>
      <c r="P3764" s="4" t="b">
        <v>1</v>
      </c>
      <c r="Q3764" s="4" t="s">
        <v>8305</v>
      </c>
      <c r="R3764" s="17">
        <f>E3764/D3764*100</f>
        <v>106.24</v>
      </c>
      <c r="S3764">
        <f>AVERAGEIF(O:O,O3764,E:E)</f>
        <v>3472.1178947368426</v>
      </c>
      <c r="T3764" t="str">
        <f t="shared" si="293"/>
        <v>theater</v>
      </c>
      <c r="U3764" t="str">
        <f t="shared" si="294"/>
        <v>musical</v>
      </c>
    </row>
    <row r="3765" spans="1:21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tr">
        <f t="shared" si="290"/>
        <v>successful</v>
      </c>
      <c r="G3765" s="4" t="s">
        <v>8219</v>
      </c>
      <c r="H3765" s="4" t="s">
        <v>8224</v>
      </c>
      <c r="I3765" s="4" t="s">
        <v>8246</v>
      </c>
      <c r="J3765" s="4">
        <v>1427907626</v>
      </c>
      <c r="K3765" s="13">
        <f t="shared" si="291"/>
        <v>42095.541967592595</v>
      </c>
      <c r="L3765" s="4">
        <v>1425319226</v>
      </c>
      <c r="M3765" s="13">
        <f t="shared" si="292"/>
        <v>42065.583634259259</v>
      </c>
      <c r="N3765" s="4" t="b">
        <v>0</v>
      </c>
      <c r="O3765" s="4">
        <v>77</v>
      </c>
      <c r="P3765" s="4" t="b">
        <v>1</v>
      </c>
      <c r="Q3765" s="4" t="s">
        <v>8305</v>
      </c>
      <c r="R3765" s="17">
        <f>E3765/D3765*100</f>
        <v>100</v>
      </c>
      <c r="S3765">
        <f>AVERAGEIF(O:O,O3765,E:E)</f>
        <v>6230.9337500000001</v>
      </c>
      <c r="T3765" t="str">
        <f t="shared" si="293"/>
        <v>theater</v>
      </c>
      <c r="U3765" t="str">
        <f t="shared" si="294"/>
        <v>musical</v>
      </c>
    </row>
    <row r="3766" spans="1:21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tr">
        <f t="shared" si="290"/>
        <v>successful</v>
      </c>
      <c r="G3766" s="4" t="s">
        <v>8219</v>
      </c>
      <c r="H3766" s="4" t="s">
        <v>8224</v>
      </c>
      <c r="I3766" s="4" t="s">
        <v>8246</v>
      </c>
      <c r="J3766" s="4">
        <v>1464482160</v>
      </c>
      <c r="K3766" s="13">
        <f t="shared" si="291"/>
        <v>42518.85833333333</v>
      </c>
      <c r="L3766" s="4">
        <v>1462824832</v>
      </c>
      <c r="M3766" s="13">
        <f t="shared" si="292"/>
        <v>42499.676296296304</v>
      </c>
      <c r="N3766" s="4" t="b">
        <v>0</v>
      </c>
      <c r="O3766" s="4">
        <v>27</v>
      </c>
      <c r="P3766" s="4" t="b">
        <v>1</v>
      </c>
      <c r="Q3766" s="4" t="s">
        <v>8305</v>
      </c>
      <c r="R3766" s="17">
        <f>E3766/D3766*100</f>
        <v>100</v>
      </c>
      <c r="S3766">
        <f>AVERAGEIF(O:O,O3766,E:E)</f>
        <v>3204.2722222222224</v>
      </c>
      <c r="T3766" t="str">
        <f t="shared" si="293"/>
        <v>theater</v>
      </c>
      <c r="U3766" t="str">
        <f t="shared" si="294"/>
        <v>musical</v>
      </c>
    </row>
    <row r="3767" spans="1:21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tr">
        <f t="shared" si="290"/>
        <v>successful</v>
      </c>
      <c r="G3767" s="4" t="s">
        <v>8219</v>
      </c>
      <c r="H3767" s="4" t="s">
        <v>8224</v>
      </c>
      <c r="I3767" s="4" t="s">
        <v>8246</v>
      </c>
      <c r="J3767" s="4">
        <v>1406745482</v>
      </c>
      <c r="K3767" s="13">
        <f t="shared" si="291"/>
        <v>41850.609745370377</v>
      </c>
      <c r="L3767" s="4">
        <v>1404153482</v>
      </c>
      <c r="M3767" s="13">
        <f t="shared" si="292"/>
        <v>41820.609745370377</v>
      </c>
      <c r="N3767" s="4" t="b">
        <v>0</v>
      </c>
      <c r="O3767" s="4">
        <v>107</v>
      </c>
      <c r="P3767" s="4" t="b">
        <v>1</v>
      </c>
      <c r="Q3767" s="4" t="s">
        <v>8305</v>
      </c>
      <c r="R3767" s="17">
        <f>E3767/D3767*100</f>
        <v>113.45714285714286</v>
      </c>
      <c r="S3767">
        <f>AVERAGEIF(O:O,O3767,E:E)</f>
        <v>10065.451428571429</v>
      </c>
      <c r="T3767" t="str">
        <f t="shared" si="293"/>
        <v>theater</v>
      </c>
      <c r="U3767" t="str">
        <f t="shared" si="294"/>
        <v>musical</v>
      </c>
    </row>
    <row r="3768" spans="1:21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tr">
        <f t="shared" si="290"/>
        <v>successful</v>
      </c>
      <c r="G3768" s="4" t="s">
        <v>8219</v>
      </c>
      <c r="H3768" s="4" t="s">
        <v>8224</v>
      </c>
      <c r="I3768" s="4" t="s">
        <v>8246</v>
      </c>
      <c r="J3768" s="4">
        <v>1404360045</v>
      </c>
      <c r="K3768" s="13">
        <f t="shared" si="291"/>
        <v>41823.000520833339</v>
      </c>
      <c r="L3768" s="4">
        <v>1401336045</v>
      </c>
      <c r="M3768" s="13">
        <f t="shared" si="292"/>
        <v>41788.000520833339</v>
      </c>
      <c r="N3768" s="4" t="b">
        <v>0</v>
      </c>
      <c r="O3768" s="4">
        <v>96</v>
      </c>
      <c r="P3768" s="4" t="b">
        <v>1</v>
      </c>
      <c r="Q3768" s="4" t="s">
        <v>8305</v>
      </c>
      <c r="R3768" s="17">
        <f>E3768/D3768*100</f>
        <v>102.65010000000001</v>
      </c>
      <c r="S3768">
        <f>AVERAGEIF(O:O,O3768,E:E)</f>
        <v>9172.2071428571417</v>
      </c>
      <c r="T3768" t="str">
        <f t="shared" si="293"/>
        <v>theater</v>
      </c>
      <c r="U3768" t="str">
        <f t="shared" si="294"/>
        <v>musical</v>
      </c>
    </row>
    <row r="3769" spans="1:21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tr">
        <f t="shared" si="290"/>
        <v>successful</v>
      </c>
      <c r="G3769" s="4" t="s">
        <v>8219</v>
      </c>
      <c r="H3769" s="4" t="s">
        <v>8224</v>
      </c>
      <c r="I3769" s="4" t="s">
        <v>8246</v>
      </c>
      <c r="J3769" s="4">
        <v>1425185940</v>
      </c>
      <c r="K3769" s="13">
        <f t="shared" si="291"/>
        <v>42064.040972222225</v>
      </c>
      <c r="L3769" s="4">
        <v>1423960097</v>
      </c>
      <c r="M3769" s="13">
        <f t="shared" si="292"/>
        <v>42049.85297453704</v>
      </c>
      <c r="N3769" s="4" t="b">
        <v>0</v>
      </c>
      <c r="O3769" s="4">
        <v>56</v>
      </c>
      <c r="P3769" s="4" t="b">
        <v>1</v>
      </c>
      <c r="Q3769" s="4" t="s">
        <v>8305</v>
      </c>
      <c r="R3769" s="17">
        <f>E3769/D3769*100</f>
        <v>116.75</v>
      </c>
      <c r="S3769">
        <f>AVERAGEIF(O:O,O3769,E:E)</f>
        <v>4556.6774999999998</v>
      </c>
      <c r="T3769" t="str">
        <f t="shared" si="293"/>
        <v>theater</v>
      </c>
      <c r="U3769" t="str">
        <f t="shared" si="294"/>
        <v>musical</v>
      </c>
    </row>
    <row r="3770" spans="1:21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tr">
        <f t="shared" si="290"/>
        <v>successful</v>
      </c>
      <c r="G3770" s="4" t="s">
        <v>8219</v>
      </c>
      <c r="H3770" s="4" t="s">
        <v>8224</v>
      </c>
      <c r="I3770" s="4" t="s">
        <v>8246</v>
      </c>
      <c r="J3770" s="4">
        <v>1402594090</v>
      </c>
      <c r="K3770" s="13">
        <f t="shared" si="291"/>
        <v>41802.561226851853</v>
      </c>
      <c r="L3770" s="4">
        <v>1400002090</v>
      </c>
      <c r="M3770" s="13">
        <f t="shared" si="292"/>
        <v>41772.561226851853</v>
      </c>
      <c r="N3770" s="4" t="b">
        <v>0</v>
      </c>
      <c r="O3770" s="4">
        <v>58</v>
      </c>
      <c r="P3770" s="4" t="b">
        <v>1</v>
      </c>
      <c r="Q3770" s="4" t="s">
        <v>8305</v>
      </c>
      <c r="R3770" s="17">
        <f>E3770/D3770*100</f>
        <v>107.65274999999998</v>
      </c>
      <c r="S3770">
        <f>AVERAGEIF(O:O,O3770,E:E)</f>
        <v>5705.3728571428574</v>
      </c>
      <c r="T3770" t="str">
        <f t="shared" si="293"/>
        <v>theater</v>
      </c>
      <c r="U3770" t="str">
        <f t="shared" si="294"/>
        <v>musical</v>
      </c>
    </row>
    <row r="3771" spans="1:21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tr">
        <f t="shared" si="290"/>
        <v>successful</v>
      </c>
      <c r="G3771" s="4" t="s">
        <v>8219</v>
      </c>
      <c r="H3771" s="4" t="s">
        <v>8224</v>
      </c>
      <c r="I3771" s="4" t="s">
        <v>8246</v>
      </c>
      <c r="J3771" s="4">
        <v>1460730079</v>
      </c>
      <c r="K3771" s="13">
        <f t="shared" si="291"/>
        <v>42475.431469907409</v>
      </c>
      <c r="L3771" s="4">
        <v>1458138079</v>
      </c>
      <c r="M3771" s="13">
        <f t="shared" si="292"/>
        <v>42445.431469907409</v>
      </c>
      <c r="N3771" s="4" t="b">
        <v>0</v>
      </c>
      <c r="O3771" s="4">
        <v>15</v>
      </c>
      <c r="P3771" s="4" t="b">
        <v>1</v>
      </c>
      <c r="Q3771" s="4" t="s">
        <v>8305</v>
      </c>
      <c r="R3771" s="17">
        <f>E3771/D3771*100</f>
        <v>100</v>
      </c>
      <c r="S3771">
        <f>AVERAGEIF(O:O,O3771,E:E)</f>
        <v>2424.782608695652</v>
      </c>
      <c r="T3771" t="str">
        <f t="shared" si="293"/>
        <v>theater</v>
      </c>
      <c r="U3771" t="str">
        <f t="shared" si="294"/>
        <v>musical</v>
      </c>
    </row>
    <row r="3772" spans="1:21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tr">
        <f t="shared" si="290"/>
        <v>successful</v>
      </c>
      <c r="G3772" s="4" t="s">
        <v>8219</v>
      </c>
      <c r="H3772" s="4" t="s">
        <v>8225</v>
      </c>
      <c r="I3772" s="4" t="s">
        <v>8247</v>
      </c>
      <c r="J3772" s="4">
        <v>1434234010</v>
      </c>
      <c r="K3772" s="13">
        <f t="shared" si="291"/>
        <v>42168.764004629636</v>
      </c>
      <c r="L3772" s="4">
        <v>1431642010</v>
      </c>
      <c r="M3772" s="13">
        <f t="shared" si="292"/>
        <v>42138.764004629636</v>
      </c>
      <c r="N3772" s="4" t="b">
        <v>0</v>
      </c>
      <c r="O3772" s="4">
        <v>20</v>
      </c>
      <c r="P3772" s="4" t="b">
        <v>1</v>
      </c>
      <c r="Q3772" s="4" t="s">
        <v>8305</v>
      </c>
      <c r="R3772" s="17">
        <f>E3772/D3772*100</f>
        <v>100</v>
      </c>
      <c r="S3772">
        <f>AVERAGEIF(O:O,O3772,E:E)</f>
        <v>1494.1595454545457</v>
      </c>
      <c r="T3772" t="str">
        <f t="shared" si="293"/>
        <v>theater</v>
      </c>
      <c r="U3772" t="str">
        <f t="shared" si="294"/>
        <v>musical</v>
      </c>
    </row>
    <row r="3773" spans="1:21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tr">
        <f t="shared" si="290"/>
        <v>successful</v>
      </c>
      <c r="G3773" s="4" t="s">
        <v>8219</v>
      </c>
      <c r="H3773" s="4" t="s">
        <v>8224</v>
      </c>
      <c r="I3773" s="4" t="s">
        <v>8246</v>
      </c>
      <c r="J3773" s="4">
        <v>1463529600</v>
      </c>
      <c r="K3773" s="13">
        <f t="shared" si="291"/>
        <v>42507.833333333336</v>
      </c>
      <c r="L3773" s="4">
        <v>1462307652</v>
      </c>
      <c r="M3773" s="13">
        <f t="shared" si="292"/>
        <v>42493.690416666672</v>
      </c>
      <c r="N3773" s="4" t="b">
        <v>0</v>
      </c>
      <c r="O3773" s="4">
        <v>38</v>
      </c>
      <c r="P3773" s="4" t="b">
        <v>1</v>
      </c>
      <c r="Q3773" s="4" t="s">
        <v>8305</v>
      </c>
      <c r="R3773" s="17">
        <f>E3773/D3773*100</f>
        <v>146</v>
      </c>
      <c r="S3773">
        <f>AVERAGEIF(O:O,O3773,E:E)</f>
        <v>2935.7157894736843</v>
      </c>
      <c r="T3773" t="str">
        <f t="shared" si="293"/>
        <v>theater</v>
      </c>
      <c r="U3773" t="str">
        <f t="shared" si="294"/>
        <v>musical</v>
      </c>
    </row>
    <row r="3774" spans="1:21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tr">
        <f t="shared" si="290"/>
        <v>successful</v>
      </c>
      <c r="G3774" s="4" t="s">
        <v>8219</v>
      </c>
      <c r="H3774" s="4" t="s">
        <v>8224</v>
      </c>
      <c r="I3774" s="4" t="s">
        <v>8246</v>
      </c>
      <c r="J3774" s="4">
        <v>1480399200</v>
      </c>
      <c r="K3774" s="13">
        <f t="shared" si="291"/>
        <v>42703.083333333336</v>
      </c>
      <c r="L3774" s="4">
        <v>1478616506</v>
      </c>
      <c r="M3774" s="13">
        <f t="shared" si="292"/>
        <v>42682.450300925928</v>
      </c>
      <c r="N3774" s="4" t="b">
        <v>0</v>
      </c>
      <c r="O3774" s="4">
        <v>33</v>
      </c>
      <c r="P3774" s="4" t="b">
        <v>1</v>
      </c>
      <c r="Q3774" s="4" t="s">
        <v>8305</v>
      </c>
      <c r="R3774" s="17">
        <f>E3774/D3774*100</f>
        <v>110.2</v>
      </c>
      <c r="S3774">
        <f>AVERAGEIF(O:O,O3774,E:E)</f>
        <v>5887.1719354838715</v>
      </c>
      <c r="T3774" t="str">
        <f t="shared" si="293"/>
        <v>theater</v>
      </c>
      <c r="U3774" t="str">
        <f t="shared" si="294"/>
        <v>musical</v>
      </c>
    </row>
    <row r="3775" spans="1:21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tr">
        <f t="shared" si="290"/>
        <v>successful</v>
      </c>
      <c r="G3775" s="4" t="s">
        <v>8219</v>
      </c>
      <c r="H3775" s="4" t="s">
        <v>8224</v>
      </c>
      <c r="I3775" s="4" t="s">
        <v>8246</v>
      </c>
      <c r="J3775" s="4">
        <v>1479175680</v>
      </c>
      <c r="K3775" s="13">
        <f t="shared" si="291"/>
        <v>42688.922222222223</v>
      </c>
      <c r="L3775" s="4">
        <v>1476317247</v>
      </c>
      <c r="M3775" s="13">
        <f t="shared" si="292"/>
        <v>42655.838506944441</v>
      </c>
      <c r="N3775" s="4" t="b">
        <v>0</v>
      </c>
      <c r="O3775" s="4">
        <v>57</v>
      </c>
      <c r="P3775" s="4" t="b">
        <v>1</v>
      </c>
      <c r="Q3775" s="4" t="s">
        <v>8305</v>
      </c>
      <c r="R3775" s="17">
        <f>E3775/D3775*100</f>
        <v>108.2</v>
      </c>
      <c r="S3775">
        <f>AVERAGEIF(O:O,O3775,E:E)</f>
        <v>5781.163043478261</v>
      </c>
      <c r="T3775" t="str">
        <f t="shared" si="293"/>
        <v>theater</v>
      </c>
      <c r="U3775" t="str">
        <f t="shared" si="294"/>
        <v>musical</v>
      </c>
    </row>
    <row r="3776" spans="1:21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tr">
        <f t="shared" si="290"/>
        <v>successful</v>
      </c>
      <c r="G3776" s="4" t="s">
        <v>8219</v>
      </c>
      <c r="H3776" s="4" t="s">
        <v>8229</v>
      </c>
      <c r="I3776" s="4" t="s">
        <v>8251</v>
      </c>
      <c r="J3776" s="4">
        <v>1428606055</v>
      </c>
      <c r="K3776" s="13">
        <f t="shared" si="291"/>
        <v>42103.625636574077</v>
      </c>
      <c r="L3776" s="4">
        <v>1427223655</v>
      </c>
      <c r="M3776" s="13">
        <f t="shared" si="292"/>
        <v>42087.625636574077</v>
      </c>
      <c r="N3776" s="4" t="b">
        <v>0</v>
      </c>
      <c r="O3776" s="4">
        <v>25</v>
      </c>
      <c r="P3776" s="4" t="b">
        <v>1</v>
      </c>
      <c r="Q3776" s="4" t="s">
        <v>8305</v>
      </c>
      <c r="R3776" s="17">
        <f>E3776/D3776*100</f>
        <v>100</v>
      </c>
      <c r="S3776">
        <f>AVERAGEIF(O:O,O3776,E:E)</f>
        <v>1634.83275</v>
      </c>
      <c r="T3776" t="str">
        <f t="shared" si="293"/>
        <v>theater</v>
      </c>
      <c r="U3776" t="str">
        <f t="shared" si="294"/>
        <v>musical</v>
      </c>
    </row>
    <row r="3777" spans="1:21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tr">
        <f t="shared" si="290"/>
        <v>successful</v>
      </c>
      <c r="G3777" s="4" t="s">
        <v>8219</v>
      </c>
      <c r="H3777" s="4" t="s">
        <v>8224</v>
      </c>
      <c r="I3777" s="4" t="s">
        <v>8246</v>
      </c>
      <c r="J3777" s="4">
        <v>1428552000</v>
      </c>
      <c r="K3777" s="13">
        <f t="shared" si="291"/>
        <v>42103.000000000007</v>
      </c>
      <c r="L3777" s="4">
        <v>1426199843</v>
      </c>
      <c r="M3777" s="13">
        <f t="shared" si="292"/>
        <v>42075.775960648149</v>
      </c>
      <c r="N3777" s="4" t="b">
        <v>0</v>
      </c>
      <c r="O3777" s="4">
        <v>14</v>
      </c>
      <c r="P3777" s="4" t="b">
        <v>1</v>
      </c>
      <c r="Q3777" s="4" t="s">
        <v>8305</v>
      </c>
      <c r="R3777" s="17">
        <f>E3777/D3777*100</f>
        <v>100.25</v>
      </c>
      <c r="S3777">
        <f>AVERAGEIF(O:O,O3777,E:E)</f>
        <v>1006.2454545454545</v>
      </c>
      <c r="T3777" t="str">
        <f t="shared" si="293"/>
        <v>theater</v>
      </c>
      <c r="U3777" t="str">
        <f t="shared" si="294"/>
        <v>musical</v>
      </c>
    </row>
    <row r="3778" spans="1:21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tr">
        <f t="shared" si="290"/>
        <v>successful</v>
      </c>
      <c r="G3778" s="4" t="s">
        <v>8219</v>
      </c>
      <c r="H3778" s="4" t="s">
        <v>8224</v>
      </c>
      <c r="I3778" s="4" t="s">
        <v>8246</v>
      </c>
      <c r="J3778" s="4">
        <v>1406854800</v>
      </c>
      <c r="K3778" s="13">
        <f t="shared" si="291"/>
        <v>41851.875</v>
      </c>
      <c r="L3778" s="4">
        <v>1403599778</v>
      </c>
      <c r="M3778" s="13">
        <f t="shared" si="292"/>
        <v>41814.20113425926</v>
      </c>
      <c r="N3778" s="4" t="b">
        <v>0</v>
      </c>
      <c r="O3778" s="4">
        <v>94</v>
      </c>
      <c r="P3778" s="4" t="b">
        <v>1</v>
      </c>
      <c r="Q3778" s="4" t="s">
        <v>8305</v>
      </c>
      <c r="R3778" s="17">
        <f>E3778/D3778*100</f>
        <v>106.71250000000001</v>
      </c>
      <c r="S3778">
        <f>AVERAGEIF(O:O,O3778,E:E)</f>
        <v>8782.2181818181834</v>
      </c>
      <c r="T3778" t="str">
        <f t="shared" si="293"/>
        <v>theater</v>
      </c>
      <c r="U3778" t="str">
        <f t="shared" si="294"/>
        <v>musical</v>
      </c>
    </row>
    <row r="3779" spans="1:21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tr">
        <f t="shared" ref="F3779:F3842" si="295">IF(E3779&gt;=D3779,"successful")</f>
        <v>successful</v>
      </c>
      <c r="G3779" s="4" t="s">
        <v>8219</v>
      </c>
      <c r="H3779" s="4" t="s">
        <v>8224</v>
      </c>
      <c r="I3779" s="4" t="s">
        <v>8246</v>
      </c>
      <c r="J3779" s="4">
        <v>1411790400</v>
      </c>
      <c r="K3779" s="13">
        <f t="shared" ref="K3779:K3842" si="296">(J3779/60)/60/24+DATE(1970,1,1)+(-4/24)</f>
        <v>41909</v>
      </c>
      <c r="L3779" s="4">
        <v>1409884821</v>
      </c>
      <c r="M3779" s="13">
        <f t="shared" ref="M3779:M3842" si="297">(L3779/60)/60/24+DATE(1970,1,1)+(-4/24)</f>
        <v>41886.944687500007</v>
      </c>
      <c r="N3779" s="4" t="b">
        <v>0</v>
      </c>
      <c r="O3779" s="4">
        <v>59</v>
      </c>
      <c r="P3779" s="4" t="b">
        <v>1</v>
      </c>
      <c r="Q3779" s="4" t="s">
        <v>8305</v>
      </c>
      <c r="R3779" s="17">
        <f>E3779/D3779*100</f>
        <v>143.19999999999999</v>
      </c>
      <c r="S3779">
        <f>AVERAGEIF(O:O,O3779,E:E)</f>
        <v>5506.1350000000002</v>
      </c>
      <c r="T3779" t="str">
        <f t="shared" ref="T3779:T3842" si="298">LEFT(Q3779,FIND("/",Q3779)-1)</f>
        <v>theater</v>
      </c>
      <c r="U3779" t="str">
        <f t="shared" ref="U3779:U3842" si="299">RIGHT(Q3779,LEN(Q3779)-FIND("/",Q3779))</f>
        <v>musical</v>
      </c>
    </row>
    <row r="3780" spans="1:21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tr">
        <f t="shared" si="295"/>
        <v>successful</v>
      </c>
      <c r="G3780" s="4" t="s">
        <v>8219</v>
      </c>
      <c r="H3780" s="4" t="s">
        <v>8224</v>
      </c>
      <c r="I3780" s="4" t="s">
        <v>8246</v>
      </c>
      <c r="J3780" s="4">
        <v>1423942780</v>
      </c>
      <c r="K3780" s="13">
        <f t="shared" si="296"/>
        <v>42049.652546296296</v>
      </c>
      <c r="L3780" s="4">
        <v>1418758780</v>
      </c>
      <c r="M3780" s="13">
        <f t="shared" si="297"/>
        <v>41989.652546296296</v>
      </c>
      <c r="N3780" s="4" t="b">
        <v>0</v>
      </c>
      <c r="O3780" s="4">
        <v>36</v>
      </c>
      <c r="P3780" s="4" t="b">
        <v>1</v>
      </c>
      <c r="Q3780" s="4" t="s">
        <v>8305</v>
      </c>
      <c r="R3780" s="17">
        <f>E3780/D3780*100</f>
        <v>105.04166666666667</v>
      </c>
      <c r="S3780">
        <f>AVERAGEIF(O:O,O3780,E:E)</f>
        <v>2893.0464999999999</v>
      </c>
      <c r="T3780" t="str">
        <f t="shared" si="298"/>
        <v>theater</v>
      </c>
      <c r="U3780" t="str">
        <f t="shared" si="299"/>
        <v>musical</v>
      </c>
    </row>
    <row r="3781" spans="1:21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tr">
        <f t="shared" si="295"/>
        <v>successful</v>
      </c>
      <c r="G3781" s="4" t="s">
        <v>8219</v>
      </c>
      <c r="H3781" s="4" t="s">
        <v>8224</v>
      </c>
      <c r="I3781" s="4" t="s">
        <v>8246</v>
      </c>
      <c r="J3781" s="4">
        <v>1459010340</v>
      </c>
      <c r="K3781" s="13">
        <f t="shared" si="296"/>
        <v>42455.527083333342</v>
      </c>
      <c r="L3781" s="4">
        <v>1456421940</v>
      </c>
      <c r="M3781" s="13">
        <f t="shared" si="297"/>
        <v>42425.568749999999</v>
      </c>
      <c r="N3781" s="4" t="b">
        <v>0</v>
      </c>
      <c r="O3781" s="4">
        <v>115</v>
      </c>
      <c r="P3781" s="4" t="b">
        <v>1</v>
      </c>
      <c r="Q3781" s="4" t="s">
        <v>8305</v>
      </c>
      <c r="R3781" s="17">
        <f>E3781/D3781*100</f>
        <v>103.98</v>
      </c>
      <c r="S3781">
        <f>AVERAGEIF(O:O,O3781,E:E)</f>
        <v>9626.2959999999985</v>
      </c>
      <c r="T3781" t="str">
        <f t="shared" si="298"/>
        <v>theater</v>
      </c>
      <c r="U3781" t="str">
        <f t="shared" si="299"/>
        <v>musical</v>
      </c>
    </row>
    <row r="3782" spans="1:21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tr">
        <f t="shared" si="295"/>
        <v>successful</v>
      </c>
      <c r="G3782" s="4" t="s">
        <v>8219</v>
      </c>
      <c r="H3782" s="4" t="s">
        <v>8224</v>
      </c>
      <c r="I3782" s="4" t="s">
        <v>8246</v>
      </c>
      <c r="J3782" s="4">
        <v>1436817960</v>
      </c>
      <c r="K3782" s="13">
        <f t="shared" si="296"/>
        <v>42198.67083333333</v>
      </c>
      <c r="L3782" s="4">
        <v>1433999785</v>
      </c>
      <c r="M3782" s="13">
        <f t="shared" si="297"/>
        <v>42166.053067129636</v>
      </c>
      <c r="N3782" s="4" t="b">
        <v>0</v>
      </c>
      <c r="O3782" s="4">
        <v>30</v>
      </c>
      <c r="P3782" s="4" t="b">
        <v>1</v>
      </c>
      <c r="Q3782" s="4" t="s">
        <v>8305</v>
      </c>
      <c r="R3782" s="17">
        <f>E3782/D3782*100</f>
        <v>120</v>
      </c>
      <c r="S3782">
        <f>AVERAGEIF(O:O,O3782,E:E)</f>
        <v>2533.3331250000001</v>
      </c>
      <c r="T3782" t="str">
        <f t="shared" si="298"/>
        <v>theater</v>
      </c>
      <c r="U3782" t="str">
        <f t="shared" si="299"/>
        <v>musical</v>
      </c>
    </row>
    <row r="3783" spans="1:21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tr">
        <f t="shared" si="295"/>
        <v>successful</v>
      </c>
      <c r="G3783" s="4" t="s">
        <v>8219</v>
      </c>
      <c r="H3783" s="4" t="s">
        <v>8224</v>
      </c>
      <c r="I3783" s="4" t="s">
        <v>8246</v>
      </c>
      <c r="J3783" s="4">
        <v>1410210685</v>
      </c>
      <c r="K3783" s="13">
        <f t="shared" si="296"/>
        <v>41890.716261574074</v>
      </c>
      <c r="L3783" s="4">
        <v>1408050685</v>
      </c>
      <c r="M3783" s="13">
        <f t="shared" si="297"/>
        <v>41865.716261574074</v>
      </c>
      <c r="N3783" s="4" t="b">
        <v>0</v>
      </c>
      <c r="O3783" s="4">
        <v>52</v>
      </c>
      <c r="P3783" s="4" t="b">
        <v>1</v>
      </c>
      <c r="Q3783" s="4" t="s">
        <v>8305</v>
      </c>
      <c r="R3783" s="17">
        <f>E3783/D3783*100</f>
        <v>109.66666666666667</v>
      </c>
      <c r="S3783">
        <f>AVERAGEIF(O:O,O3783,E:E)</f>
        <v>4562.0091666666667</v>
      </c>
      <c r="T3783" t="str">
        <f t="shared" si="298"/>
        <v>theater</v>
      </c>
      <c r="U3783" t="str">
        <f t="shared" si="299"/>
        <v>musical</v>
      </c>
    </row>
    <row r="3784" spans="1:21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tr">
        <f t="shared" si="295"/>
        <v>successful</v>
      </c>
      <c r="G3784" s="4" t="s">
        <v>8219</v>
      </c>
      <c r="H3784" s="4" t="s">
        <v>8225</v>
      </c>
      <c r="I3784" s="4" t="s">
        <v>8247</v>
      </c>
      <c r="J3784" s="4">
        <v>1469401200</v>
      </c>
      <c r="K3784" s="13">
        <f t="shared" si="296"/>
        <v>42575.791666666664</v>
      </c>
      <c r="L3784" s="4">
        <v>1466887297</v>
      </c>
      <c r="M3784" s="13">
        <f t="shared" si="297"/>
        <v>42546.695567129638</v>
      </c>
      <c r="N3784" s="4" t="b">
        <v>0</v>
      </c>
      <c r="O3784" s="4">
        <v>27</v>
      </c>
      <c r="P3784" s="4" t="b">
        <v>1</v>
      </c>
      <c r="Q3784" s="4" t="s">
        <v>8305</v>
      </c>
      <c r="R3784" s="17">
        <f>E3784/D3784*100</f>
        <v>101.75</v>
      </c>
      <c r="S3784">
        <f>AVERAGEIF(O:O,O3784,E:E)</f>
        <v>3204.2722222222224</v>
      </c>
      <c r="T3784" t="str">
        <f t="shared" si="298"/>
        <v>theater</v>
      </c>
      <c r="U3784" t="str">
        <f t="shared" si="299"/>
        <v>musical</v>
      </c>
    </row>
    <row r="3785" spans="1:21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tr">
        <f t="shared" si="295"/>
        <v>successful</v>
      </c>
      <c r="G3785" s="4" t="s">
        <v>8219</v>
      </c>
      <c r="H3785" s="4" t="s">
        <v>8224</v>
      </c>
      <c r="I3785" s="4" t="s">
        <v>8246</v>
      </c>
      <c r="J3785" s="4">
        <v>1458057600</v>
      </c>
      <c r="K3785" s="13">
        <f t="shared" si="296"/>
        <v>42444.500000000007</v>
      </c>
      <c r="L3785" s="4">
        <v>1455938520</v>
      </c>
      <c r="M3785" s="13">
        <f t="shared" si="297"/>
        <v>42419.973611111112</v>
      </c>
      <c r="N3785" s="4" t="b">
        <v>0</v>
      </c>
      <c r="O3785" s="4">
        <v>24</v>
      </c>
      <c r="P3785" s="4" t="b">
        <v>1</v>
      </c>
      <c r="Q3785" s="4" t="s">
        <v>8305</v>
      </c>
      <c r="R3785" s="17">
        <f>E3785/D3785*100</f>
        <v>128.91666666666666</v>
      </c>
      <c r="S3785">
        <f>AVERAGEIF(O:O,O3785,E:E)</f>
        <v>1764.2944117647057</v>
      </c>
      <c r="T3785" t="str">
        <f t="shared" si="298"/>
        <v>theater</v>
      </c>
      <c r="U3785" t="str">
        <f t="shared" si="299"/>
        <v>musical</v>
      </c>
    </row>
    <row r="3786" spans="1:21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tr">
        <f t="shared" si="295"/>
        <v>successful</v>
      </c>
      <c r="G3786" s="4" t="s">
        <v>8219</v>
      </c>
      <c r="H3786" s="4" t="s">
        <v>8229</v>
      </c>
      <c r="I3786" s="4" t="s">
        <v>8251</v>
      </c>
      <c r="J3786" s="4">
        <v>1468193532</v>
      </c>
      <c r="K3786" s="13">
        <f t="shared" si="296"/>
        <v>42561.814027777778</v>
      </c>
      <c r="L3786" s="4">
        <v>1465601532</v>
      </c>
      <c r="M3786" s="13">
        <f t="shared" si="297"/>
        <v>42531.814027777778</v>
      </c>
      <c r="N3786" s="4" t="b">
        <v>0</v>
      </c>
      <c r="O3786" s="4">
        <v>10</v>
      </c>
      <c r="P3786" s="4" t="b">
        <v>1</v>
      </c>
      <c r="Q3786" s="4" t="s">
        <v>8305</v>
      </c>
      <c r="R3786" s="17">
        <f>E3786/D3786*100</f>
        <v>114.99999999999999</v>
      </c>
      <c r="S3786">
        <f>AVERAGEIF(O:O,O3786,E:E)</f>
        <v>842.98978723404264</v>
      </c>
      <c r="T3786" t="str">
        <f t="shared" si="298"/>
        <v>theater</v>
      </c>
      <c r="U3786" t="str">
        <f t="shared" si="299"/>
        <v>musical</v>
      </c>
    </row>
    <row r="3787" spans="1:21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tr">
        <f t="shared" si="295"/>
        <v>successful</v>
      </c>
      <c r="G3787" s="4" t="s">
        <v>8219</v>
      </c>
      <c r="H3787" s="4" t="s">
        <v>8225</v>
      </c>
      <c r="I3787" s="4" t="s">
        <v>8247</v>
      </c>
      <c r="J3787" s="4">
        <v>1470132180</v>
      </c>
      <c r="K3787" s="13">
        <f t="shared" si="296"/>
        <v>42584.252083333333</v>
      </c>
      <c r="L3787" s="4">
        <v>1467040769</v>
      </c>
      <c r="M3787" s="13">
        <f t="shared" si="297"/>
        <v>42548.471863425926</v>
      </c>
      <c r="N3787" s="4" t="b">
        <v>0</v>
      </c>
      <c r="O3787" s="4">
        <v>30</v>
      </c>
      <c r="P3787" s="4" t="b">
        <v>1</v>
      </c>
      <c r="Q3787" s="4" t="s">
        <v>8305</v>
      </c>
      <c r="R3787" s="17">
        <f>E3787/D3787*100</f>
        <v>150.75</v>
      </c>
      <c r="S3787">
        <f>AVERAGEIF(O:O,O3787,E:E)</f>
        <v>2533.3331250000001</v>
      </c>
      <c r="T3787" t="str">
        <f t="shared" si="298"/>
        <v>theater</v>
      </c>
      <c r="U3787" t="str">
        <f t="shared" si="299"/>
        <v>musical</v>
      </c>
    </row>
    <row r="3788" spans="1:21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tr">
        <f t="shared" si="295"/>
        <v>successful</v>
      </c>
      <c r="G3788" s="4" t="s">
        <v>8219</v>
      </c>
      <c r="H3788" s="4" t="s">
        <v>8224</v>
      </c>
      <c r="I3788" s="4" t="s">
        <v>8246</v>
      </c>
      <c r="J3788" s="4">
        <v>1464310475</v>
      </c>
      <c r="K3788" s="13">
        <f t="shared" si="296"/>
        <v>42516.871238425927</v>
      </c>
      <c r="L3788" s="4">
        <v>1461718475</v>
      </c>
      <c r="M3788" s="13">
        <f t="shared" si="297"/>
        <v>42486.871238425927</v>
      </c>
      <c r="N3788" s="4" t="b">
        <v>0</v>
      </c>
      <c r="O3788" s="4">
        <v>71</v>
      </c>
      <c r="P3788" s="4" t="b">
        <v>1</v>
      </c>
      <c r="Q3788" s="4" t="s">
        <v>8305</v>
      </c>
      <c r="R3788" s="17">
        <f>E3788/D3788*100</f>
        <v>110.96666666666665</v>
      </c>
      <c r="S3788">
        <f>AVERAGEIF(O:O,O3788,E:E)</f>
        <v>5650.0581249999996</v>
      </c>
      <c r="T3788" t="str">
        <f t="shared" si="298"/>
        <v>theater</v>
      </c>
      <c r="U3788" t="str">
        <f t="shared" si="299"/>
        <v>musical</v>
      </c>
    </row>
    <row r="3789" spans="1:21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tr">
        <f t="shared" si="295"/>
        <v>successful</v>
      </c>
      <c r="G3789" s="4" t="s">
        <v>8219</v>
      </c>
      <c r="H3789" s="4" t="s">
        <v>8224</v>
      </c>
      <c r="I3789" s="4" t="s">
        <v>8246</v>
      </c>
      <c r="J3789" s="4">
        <v>1436587140</v>
      </c>
      <c r="K3789" s="13">
        <f t="shared" si="296"/>
        <v>42195.999305555561</v>
      </c>
      <c r="L3789" s="4">
        <v>1434113406</v>
      </c>
      <c r="M3789" s="13">
        <f t="shared" si="297"/>
        <v>42167.368125000001</v>
      </c>
      <c r="N3789" s="4" t="b">
        <v>0</v>
      </c>
      <c r="O3789" s="4">
        <v>10</v>
      </c>
      <c r="P3789" s="4" t="b">
        <v>1</v>
      </c>
      <c r="Q3789" s="4" t="s">
        <v>8305</v>
      </c>
      <c r="R3789" s="17">
        <f>E3789/D3789*100</f>
        <v>100.28571428571429</v>
      </c>
      <c r="S3789">
        <f>AVERAGEIF(O:O,O3789,E:E)</f>
        <v>842.98978723404264</v>
      </c>
      <c r="T3789" t="str">
        <f t="shared" si="298"/>
        <v>theater</v>
      </c>
      <c r="U3789" t="str">
        <f t="shared" si="299"/>
        <v>musical</v>
      </c>
    </row>
    <row r="3790" spans="1:21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b">
        <f t="shared" si="295"/>
        <v>0</v>
      </c>
      <c r="G3790" s="4" t="s">
        <v>8221</v>
      </c>
      <c r="H3790" s="4" t="s">
        <v>8224</v>
      </c>
      <c r="I3790" s="4" t="s">
        <v>8246</v>
      </c>
      <c r="J3790" s="4">
        <v>1450887480</v>
      </c>
      <c r="K3790" s="13">
        <f t="shared" si="296"/>
        <v>42361.512500000004</v>
      </c>
      <c r="L3790" s="4">
        <v>1448469719</v>
      </c>
      <c r="M3790" s="13">
        <f t="shared" si="297"/>
        <v>42333.529155092598</v>
      </c>
      <c r="N3790" s="4" t="b">
        <v>0</v>
      </c>
      <c r="O3790" s="4">
        <v>1</v>
      </c>
      <c r="P3790" s="4" t="b">
        <v>0</v>
      </c>
      <c r="Q3790" s="4" t="s">
        <v>8305</v>
      </c>
      <c r="R3790" s="17">
        <f>E3790/D3790*100</f>
        <v>0.66666666666666674</v>
      </c>
      <c r="S3790">
        <f>AVERAGEIF(O:O,O3790,E:E)</f>
        <v>50.223295454545458</v>
      </c>
      <c r="T3790" t="str">
        <f t="shared" si="298"/>
        <v>theater</v>
      </c>
      <c r="U3790" t="str">
        <f t="shared" si="299"/>
        <v>musical</v>
      </c>
    </row>
    <row r="3791" spans="1:21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b">
        <f t="shared" si="295"/>
        <v>0</v>
      </c>
      <c r="G3791" s="4" t="s">
        <v>8221</v>
      </c>
      <c r="H3791" s="4" t="s">
        <v>8225</v>
      </c>
      <c r="I3791" s="4" t="s">
        <v>8247</v>
      </c>
      <c r="J3791" s="4">
        <v>1434395418</v>
      </c>
      <c r="K3791" s="13">
        <f t="shared" si="296"/>
        <v>42170.632152777784</v>
      </c>
      <c r="L3791" s="4">
        <v>1431630618</v>
      </c>
      <c r="M3791" s="13">
        <f t="shared" si="297"/>
        <v>42138.632152777784</v>
      </c>
      <c r="N3791" s="4" t="b">
        <v>0</v>
      </c>
      <c r="O3791" s="4">
        <v>4</v>
      </c>
      <c r="P3791" s="4" t="b">
        <v>0</v>
      </c>
      <c r="Q3791" s="4" t="s">
        <v>8305</v>
      </c>
      <c r="R3791" s="17">
        <f>E3791/D3791*100</f>
        <v>3.267605633802817</v>
      </c>
      <c r="S3791">
        <f>AVERAGEIF(O:O,O3791,E:E)</f>
        <v>227.77278688524589</v>
      </c>
      <c r="T3791" t="str">
        <f t="shared" si="298"/>
        <v>theater</v>
      </c>
      <c r="U3791" t="str">
        <f t="shared" si="299"/>
        <v>musical</v>
      </c>
    </row>
    <row r="3792" spans="1:21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b">
        <f t="shared" si="295"/>
        <v>0</v>
      </c>
      <c r="G3792" s="4" t="s">
        <v>8221</v>
      </c>
      <c r="H3792" s="4" t="s">
        <v>8224</v>
      </c>
      <c r="I3792" s="4" t="s">
        <v>8246</v>
      </c>
      <c r="J3792" s="4">
        <v>1479834023</v>
      </c>
      <c r="K3792" s="13">
        <f t="shared" si="296"/>
        <v>42696.541932870372</v>
      </c>
      <c r="L3792" s="4">
        <v>1477238423</v>
      </c>
      <c r="M3792" s="13">
        <f t="shared" si="297"/>
        <v>42666.500266203708</v>
      </c>
      <c r="N3792" s="4" t="b">
        <v>0</v>
      </c>
      <c r="O3792" s="4">
        <v>0</v>
      </c>
      <c r="P3792" s="4" t="b">
        <v>0</v>
      </c>
      <c r="Q3792" s="4" t="s">
        <v>8305</v>
      </c>
      <c r="R3792" s="17">
        <f>E3792/D3792*100</f>
        <v>0</v>
      </c>
      <c r="S3792">
        <f>AVERAGEIF(O:O,O3792,E:E)</f>
        <v>0</v>
      </c>
      <c r="T3792" t="str">
        <f t="shared" si="298"/>
        <v>theater</v>
      </c>
      <c r="U3792" t="str">
        <f t="shared" si="299"/>
        <v>musical</v>
      </c>
    </row>
    <row r="3793" spans="1:21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b">
        <f t="shared" si="295"/>
        <v>0</v>
      </c>
      <c r="G3793" s="4" t="s">
        <v>8221</v>
      </c>
      <c r="H3793" s="4" t="s">
        <v>8224</v>
      </c>
      <c r="I3793" s="4" t="s">
        <v>8246</v>
      </c>
      <c r="J3793" s="4">
        <v>1404664592</v>
      </c>
      <c r="K3793" s="13">
        <f t="shared" si="296"/>
        <v>41826.525370370371</v>
      </c>
      <c r="L3793" s="4">
        <v>1399480592</v>
      </c>
      <c r="M3793" s="13">
        <f t="shared" si="297"/>
        <v>41766.525370370371</v>
      </c>
      <c r="N3793" s="4" t="b">
        <v>0</v>
      </c>
      <c r="O3793" s="4">
        <v>0</v>
      </c>
      <c r="P3793" s="4" t="b">
        <v>0</v>
      </c>
      <c r="Q3793" s="4" t="s">
        <v>8305</v>
      </c>
      <c r="R3793" s="17">
        <f>E3793/D3793*100</f>
        <v>0</v>
      </c>
      <c r="S3793">
        <f>AVERAGEIF(O:O,O3793,E:E)</f>
        <v>0</v>
      </c>
      <c r="T3793" t="str">
        <f t="shared" si="298"/>
        <v>theater</v>
      </c>
      <c r="U3793" t="str">
        <f t="shared" si="299"/>
        <v>musical</v>
      </c>
    </row>
    <row r="3794" spans="1:21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b">
        <f t="shared" si="295"/>
        <v>0</v>
      </c>
      <c r="G3794" s="4" t="s">
        <v>8221</v>
      </c>
      <c r="H3794" s="4" t="s">
        <v>8224</v>
      </c>
      <c r="I3794" s="4" t="s">
        <v>8246</v>
      </c>
      <c r="J3794" s="4">
        <v>1436957022</v>
      </c>
      <c r="K3794" s="13">
        <f t="shared" si="296"/>
        <v>42200.280347222222</v>
      </c>
      <c r="L3794" s="4">
        <v>1434365022</v>
      </c>
      <c r="M3794" s="13">
        <f t="shared" si="297"/>
        <v>42170.280347222222</v>
      </c>
      <c r="N3794" s="4" t="b">
        <v>0</v>
      </c>
      <c r="O3794" s="4">
        <v>2</v>
      </c>
      <c r="P3794" s="4" t="b">
        <v>0</v>
      </c>
      <c r="Q3794" s="4" t="s">
        <v>8305</v>
      </c>
      <c r="R3794" s="17">
        <f>E3794/D3794*100</f>
        <v>0.27999999999999997</v>
      </c>
      <c r="S3794">
        <f>AVERAGEIF(O:O,O3794,E:E)</f>
        <v>91.389593023255813</v>
      </c>
      <c r="T3794" t="str">
        <f t="shared" si="298"/>
        <v>theater</v>
      </c>
      <c r="U3794" t="str">
        <f t="shared" si="299"/>
        <v>musical</v>
      </c>
    </row>
    <row r="3795" spans="1:21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b">
        <f t="shared" si="295"/>
        <v>0</v>
      </c>
      <c r="G3795" s="4" t="s">
        <v>8221</v>
      </c>
      <c r="H3795" s="4" t="s">
        <v>8224</v>
      </c>
      <c r="I3795" s="4" t="s">
        <v>8246</v>
      </c>
      <c r="J3795" s="4">
        <v>1418769129</v>
      </c>
      <c r="K3795" s="13">
        <f t="shared" si="296"/>
        <v>41989.772326388891</v>
      </c>
      <c r="L3795" s="4">
        <v>1416954729</v>
      </c>
      <c r="M3795" s="13">
        <f t="shared" si="297"/>
        <v>41968.772326388891</v>
      </c>
      <c r="N3795" s="4" t="b">
        <v>0</v>
      </c>
      <c r="O3795" s="4">
        <v>24</v>
      </c>
      <c r="P3795" s="4" t="b">
        <v>0</v>
      </c>
      <c r="Q3795" s="4" t="s">
        <v>8305</v>
      </c>
      <c r="R3795" s="17">
        <f>E3795/D3795*100</f>
        <v>59.657142857142851</v>
      </c>
      <c r="S3795">
        <f>AVERAGEIF(O:O,O3795,E:E)</f>
        <v>1764.2944117647057</v>
      </c>
      <c r="T3795" t="str">
        <f t="shared" si="298"/>
        <v>theater</v>
      </c>
      <c r="U3795" t="str">
        <f t="shared" si="299"/>
        <v>musical</v>
      </c>
    </row>
    <row r="3796" spans="1:21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b">
        <f t="shared" si="295"/>
        <v>0</v>
      </c>
      <c r="G3796" s="4" t="s">
        <v>8221</v>
      </c>
      <c r="H3796" s="4" t="s">
        <v>8225</v>
      </c>
      <c r="I3796" s="4" t="s">
        <v>8247</v>
      </c>
      <c r="J3796" s="4">
        <v>1433685354</v>
      </c>
      <c r="K3796" s="13">
        <f t="shared" si="296"/>
        <v>42162.413819444446</v>
      </c>
      <c r="L3796" s="4">
        <v>1431093354</v>
      </c>
      <c r="M3796" s="13">
        <f t="shared" si="297"/>
        <v>42132.413819444446</v>
      </c>
      <c r="N3796" s="4" t="b">
        <v>0</v>
      </c>
      <c r="O3796" s="4">
        <v>1</v>
      </c>
      <c r="P3796" s="4" t="b">
        <v>0</v>
      </c>
      <c r="Q3796" s="4" t="s">
        <v>8305</v>
      </c>
      <c r="R3796" s="17">
        <f>E3796/D3796*100</f>
        <v>1</v>
      </c>
      <c r="S3796">
        <f>AVERAGEIF(O:O,O3796,E:E)</f>
        <v>50.223295454545458</v>
      </c>
      <c r="T3796" t="str">
        <f t="shared" si="298"/>
        <v>theater</v>
      </c>
      <c r="U3796" t="str">
        <f t="shared" si="299"/>
        <v>musical</v>
      </c>
    </row>
    <row r="3797" spans="1:21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b">
        <f t="shared" si="295"/>
        <v>0</v>
      </c>
      <c r="G3797" s="4" t="s">
        <v>8221</v>
      </c>
      <c r="H3797" s="4" t="s">
        <v>8225</v>
      </c>
      <c r="I3797" s="4" t="s">
        <v>8247</v>
      </c>
      <c r="J3797" s="4">
        <v>1440801000</v>
      </c>
      <c r="K3797" s="13">
        <f t="shared" si="296"/>
        <v>42244.770833333336</v>
      </c>
      <c r="L3797" s="4">
        <v>1437042490</v>
      </c>
      <c r="M3797" s="13">
        <f t="shared" si="297"/>
        <v>42201.269560185188</v>
      </c>
      <c r="N3797" s="4" t="b">
        <v>0</v>
      </c>
      <c r="O3797" s="4">
        <v>2</v>
      </c>
      <c r="P3797" s="4" t="b">
        <v>0</v>
      </c>
      <c r="Q3797" s="4" t="s">
        <v>8305</v>
      </c>
      <c r="R3797" s="17">
        <f>E3797/D3797*100</f>
        <v>1.6666666666666667</v>
      </c>
      <c r="S3797">
        <f>AVERAGEIF(O:O,O3797,E:E)</f>
        <v>91.389593023255813</v>
      </c>
      <c r="T3797" t="str">
        <f t="shared" si="298"/>
        <v>theater</v>
      </c>
      <c r="U3797" t="str">
        <f t="shared" si="299"/>
        <v>musical</v>
      </c>
    </row>
    <row r="3798" spans="1:21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b">
        <f t="shared" si="295"/>
        <v>0</v>
      </c>
      <c r="G3798" s="4" t="s">
        <v>8221</v>
      </c>
      <c r="H3798" s="4" t="s">
        <v>8224</v>
      </c>
      <c r="I3798" s="4" t="s">
        <v>8246</v>
      </c>
      <c r="J3798" s="4">
        <v>1484354556</v>
      </c>
      <c r="K3798" s="13">
        <f t="shared" si="296"/>
        <v>42748.862916666672</v>
      </c>
      <c r="L3798" s="4">
        <v>1479170556</v>
      </c>
      <c r="M3798" s="13">
        <f t="shared" si="297"/>
        <v>42688.862916666672</v>
      </c>
      <c r="N3798" s="4" t="b">
        <v>0</v>
      </c>
      <c r="O3798" s="4">
        <v>1</v>
      </c>
      <c r="P3798" s="4" t="b">
        <v>0</v>
      </c>
      <c r="Q3798" s="4" t="s">
        <v>8305</v>
      </c>
      <c r="R3798" s="17">
        <f>E3798/D3798*100</f>
        <v>4.4444444444444444E-3</v>
      </c>
      <c r="S3798">
        <f>AVERAGEIF(O:O,O3798,E:E)</f>
        <v>50.223295454545458</v>
      </c>
      <c r="T3798" t="str">
        <f t="shared" si="298"/>
        <v>theater</v>
      </c>
      <c r="U3798" t="str">
        <f t="shared" si="299"/>
        <v>musical</v>
      </c>
    </row>
    <row r="3799" spans="1:21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b">
        <f t="shared" si="295"/>
        <v>0</v>
      </c>
      <c r="G3799" s="4" t="s">
        <v>8221</v>
      </c>
      <c r="H3799" s="4" t="s">
        <v>8224</v>
      </c>
      <c r="I3799" s="4" t="s">
        <v>8246</v>
      </c>
      <c r="J3799" s="4">
        <v>1429564165</v>
      </c>
      <c r="K3799" s="13">
        <f t="shared" si="296"/>
        <v>42114.714872685188</v>
      </c>
      <c r="L3799" s="4">
        <v>1426972165</v>
      </c>
      <c r="M3799" s="13">
        <f t="shared" si="297"/>
        <v>42084.714872685188</v>
      </c>
      <c r="N3799" s="4" t="b">
        <v>0</v>
      </c>
      <c r="O3799" s="4">
        <v>37</v>
      </c>
      <c r="P3799" s="4" t="b">
        <v>0</v>
      </c>
      <c r="Q3799" s="4" t="s">
        <v>8305</v>
      </c>
      <c r="R3799" s="17">
        <f>E3799/D3799*100</f>
        <v>89.666666666666657</v>
      </c>
      <c r="S3799">
        <f>AVERAGEIF(O:O,O3799,E:E)</f>
        <v>4326.8844444444449</v>
      </c>
      <c r="T3799" t="str">
        <f t="shared" si="298"/>
        <v>theater</v>
      </c>
      <c r="U3799" t="str">
        <f t="shared" si="299"/>
        <v>musical</v>
      </c>
    </row>
    <row r="3800" spans="1:21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b">
        <f t="shared" si="295"/>
        <v>0</v>
      </c>
      <c r="G3800" s="4" t="s">
        <v>8221</v>
      </c>
      <c r="H3800" s="4" t="s">
        <v>8224</v>
      </c>
      <c r="I3800" s="4" t="s">
        <v>8246</v>
      </c>
      <c r="J3800" s="4">
        <v>1407691248</v>
      </c>
      <c r="K3800" s="13">
        <f t="shared" si="296"/>
        <v>41861.556111111116</v>
      </c>
      <c r="L3800" s="4">
        <v>1405099248</v>
      </c>
      <c r="M3800" s="13">
        <f t="shared" si="297"/>
        <v>41831.556111111116</v>
      </c>
      <c r="N3800" s="4" t="b">
        <v>0</v>
      </c>
      <c r="O3800" s="4">
        <v>5</v>
      </c>
      <c r="P3800" s="4" t="b">
        <v>0</v>
      </c>
      <c r="Q3800" s="4" t="s">
        <v>8305</v>
      </c>
      <c r="R3800" s="17">
        <f>E3800/D3800*100</f>
        <v>1.4642857142857144</v>
      </c>
      <c r="S3800">
        <f>AVERAGEIF(O:O,O3800,E:E)</f>
        <v>347.37</v>
      </c>
      <c r="T3800" t="str">
        <f t="shared" si="298"/>
        <v>theater</v>
      </c>
      <c r="U3800" t="str">
        <f t="shared" si="299"/>
        <v>musical</v>
      </c>
    </row>
    <row r="3801" spans="1:21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b">
        <f t="shared" si="295"/>
        <v>0</v>
      </c>
      <c r="G3801" s="4" t="s">
        <v>8221</v>
      </c>
      <c r="H3801" s="4" t="s">
        <v>8224</v>
      </c>
      <c r="I3801" s="4" t="s">
        <v>8246</v>
      </c>
      <c r="J3801" s="4">
        <v>1457734843</v>
      </c>
      <c r="K3801" s="13">
        <f t="shared" si="296"/>
        <v>42440.764386574076</v>
      </c>
      <c r="L3801" s="4">
        <v>1455142843</v>
      </c>
      <c r="M3801" s="13">
        <f t="shared" si="297"/>
        <v>42410.764386574076</v>
      </c>
      <c r="N3801" s="4" t="b">
        <v>0</v>
      </c>
      <c r="O3801" s="4">
        <v>4</v>
      </c>
      <c r="P3801" s="4" t="b">
        <v>0</v>
      </c>
      <c r="Q3801" s="4" t="s">
        <v>8305</v>
      </c>
      <c r="R3801" s="17">
        <f>E3801/D3801*100</f>
        <v>4.0199999999999996</v>
      </c>
      <c r="S3801">
        <f>AVERAGEIF(O:O,O3801,E:E)</f>
        <v>227.77278688524589</v>
      </c>
      <c r="T3801" t="str">
        <f t="shared" si="298"/>
        <v>theater</v>
      </c>
      <c r="U3801" t="str">
        <f t="shared" si="299"/>
        <v>musical</v>
      </c>
    </row>
    <row r="3802" spans="1:21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b">
        <f t="shared" si="295"/>
        <v>0</v>
      </c>
      <c r="G3802" s="4" t="s">
        <v>8221</v>
      </c>
      <c r="H3802" s="4" t="s">
        <v>8224</v>
      </c>
      <c r="I3802" s="4" t="s">
        <v>8246</v>
      </c>
      <c r="J3802" s="4">
        <v>1420952340</v>
      </c>
      <c r="K3802" s="13">
        <f t="shared" si="296"/>
        <v>42015.040972222225</v>
      </c>
      <c r="L3802" s="4">
        <v>1418146883</v>
      </c>
      <c r="M3802" s="13">
        <f t="shared" si="297"/>
        <v>41982.570405092592</v>
      </c>
      <c r="N3802" s="4" t="b">
        <v>0</v>
      </c>
      <c r="O3802" s="4">
        <v>16</v>
      </c>
      <c r="P3802" s="4" t="b">
        <v>0</v>
      </c>
      <c r="Q3802" s="4" t="s">
        <v>8305</v>
      </c>
      <c r="R3802" s="17">
        <f>E3802/D3802*100</f>
        <v>4.004545454545454</v>
      </c>
      <c r="S3802">
        <f>AVERAGEIF(O:O,O3802,E:E)</f>
        <v>1278.3540625000001</v>
      </c>
      <c r="T3802" t="str">
        <f t="shared" si="298"/>
        <v>theater</v>
      </c>
      <c r="U3802" t="str">
        <f t="shared" si="299"/>
        <v>musical</v>
      </c>
    </row>
    <row r="3803" spans="1:21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b">
        <f t="shared" si="295"/>
        <v>0</v>
      </c>
      <c r="G3803" s="4" t="s">
        <v>8221</v>
      </c>
      <c r="H3803" s="4" t="s">
        <v>8224</v>
      </c>
      <c r="I3803" s="4" t="s">
        <v>8246</v>
      </c>
      <c r="J3803" s="4">
        <v>1420215216</v>
      </c>
      <c r="K3803" s="13">
        <f t="shared" si="296"/>
        <v>42006.509444444448</v>
      </c>
      <c r="L3803" s="4">
        <v>1417536816</v>
      </c>
      <c r="M3803" s="13">
        <f t="shared" si="297"/>
        <v>41975.509444444448</v>
      </c>
      <c r="N3803" s="4" t="b">
        <v>0</v>
      </c>
      <c r="O3803" s="4">
        <v>9</v>
      </c>
      <c r="P3803" s="4" t="b">
        <v>0</v>
      </c>
      <c r="Q3803" s="4" t="s">
        <v>8305</v>
      </c>
      <c r="R3803" s="17">
        <f>E3803/D3803*100</f>
        <v>8.52</v>
      </c>
      <c r="S3803">
        <f>AVERAGEIF(O:O,O3803,E:E)</f>
        <v>751.21245614035092</v>
      </c>
      <c r="T3803" t="str">
        <f t="shared" si="298"/>
        <v>theater</v>
      </c>
      <c r="U3803" t="str">
        <f t="shared" si="299"/>
        <v>musical</v>
      </c>
    </row>
    <row r="3804" spans="1:21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b">
        <f t="shared" si="295"/>
        <v>0</v>
      </c>
      <c r="G3804" s="4" t="s">
        <v>8221</v>
      </c>
      <c r="H3804" s="4" t="s">
        <v>8224</v>
      </c>
      <c r="I3804" s="4" t="s">
        <v>8246</v>
      </c>
      <c r="J3804" s="4">
        <v>1445482906</v>
      </c>
      <c r="K3804" s="13">
        <f t="shared" si="296"/>
        <v>42298.959560185183</v>
      </c>
      <c r="L3804" s="4">
        <v>1442890906</v>
      </c>
      <c r="M3804" s="13">
        <f t="shared" si="297"/>
        <v>42268.959560185183</v>
      </c>
      <c r="N3804" s="4" t="b">
        <v>0</v>
      </c>
      <c r="O3804" s="4">
        <v>0</v>
      </c>
      <c r="P3804" s="4" t="b">
        <v>0</v>
      </c>
      <c r="Q3804" s="4" t="s">
        <v>8305</v>
      </c>
      <c r="R3804" s="17">
        <f>E3804/D3804*100</f>
        <v>0</v>
      </c>
      <c r="S3804">
        <f>AVERAGEIF(O:O,O3804,E:E)</f>
        <v>0</v>
      </c>
      <c r="T3804" t="str">
        <f t="shared" si="298"/>
        <v>theater</v>
      </c>
      <c r="U3804" t="str">
        <f t="shared" si="299"/>
        <v>musical</v>
      </c>
    </row>
    <row r="3805" spans="1:21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b">
        <f t="shared" si="295"/>
        <v>0</v>
      </c>
      <c r="G3805" s="4" t="s">
        <v>8221</v>
      </c>
      <c r="H3805" s="4" t="s">
        <v>8224</v>
      </c>
      <c r="I3805" s="4" t="s">
        <v>8246</v>
      </c>
      <c r="J3805" s="4">
        <v>1457133568</v>
      </c>
      <c r="K3805" s="13">
        <f t="shared" si="296"/>
        <v>42433.805185185185</v>
      </c>
      <c r="L3805" s="4">
        <v>1454541568</v>
      </c>
      <c r="M3805" s="13">
        <f t="shared" si="297"/>
        <v>42403.805185185185</v>
      </c>
      <c r="N3805" s="4" t="b">
        <v>0</v>
      </c>
      <c r="O3805" s="4">
        <v>40</v>
      </c>
      <c r="P3805" s="4" t="b">
        <v>0</v>
      </c>
      <c r="Q3805" s="4" t="s">
        <v>8305</v>
      </c>
      <c r="R3805" s="17">
        <f>E3805/D3805*100</f>
        <v>19.650000000000002</v>
      </c>
      <c r="S3805">
        <f>AVERAGEIF(O:O,O3805,E:E)</f>
        <v>3923.4666666666667</v>
      </c>
      <c r="T3805" t="str">
        <f t="shared" si="298"/>
        <v>theater</v>
      </c>
      <c r="U3805" t="str">
        <f t="shared" si="299"/>
        <v>musical</v>
      </c>
    </row>
    <row r="3806" spans="1:21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b">
        <f t="shared" si="295"/>
        <v>0</v>
      </c>
      <c r="G3806" s="4" t="s">
        <v>8221</v>
      </c>
      <c r="H3806" s="4" t="s">
        <v>8224</v>
      </c>
      <c r="I3806" s="4" t="s">
        <v>8246</v>
      </c>
      <c r="J3806" s="4">
        <v>1469948400</v>
      </c>
      <c r="K3806" s="13">
        <f t="shared" si="296"/>
        <v>42582.125000000007</v>
      </c>
      <c r="L3806" s="4">
        <v>1465172024</v>
      </c>
      <c r="M3806" s="13">
        <f t="shared" si="297"/>
        <v>42526.842870370376</v>
      </c>
      <c r="N3806" s="4" t="b">
        <v>0</v>
      </c>
      <c r="O3806" s="4">
        <v>0</v>
      </c>
      <c r="P3806" s="4" t="b">
        <v>0</v>
      </c>
      <c r="Q3806" s="4" t="s">
        <v>8305</v>
      </c>
      <c r="R3806" s="17">
        <f>E3806/D3806*100</f>
        <v>0</v>
      </c>
      <c r="S3806">
        <f>AVERAGEIF(O:O,O3806,E:E)</f>
        <v>0</v>
      </c>
      <c r="T3806" t="str">
        <f t="shared" si="298"/>
        <v>theater</v>
      </c>
      <c r="U3806" t="str">
        <f t="shared" si="299"/>
        <v>musical</v>
      </c>
    </row>
    <row r="3807" spans="1:21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b">
        <f t="shared" si="295"/>
        <v>0</v>
      </c>
      <c r="G3807" s="4" t="s">
        <v>8221</v>
      </c>
      <c r="H3807" s="4" t="s">
        <v>8224</v>
      </c>
      <c r="I3807" s="4" t="s">
        <v>8246</v>
      </c>
      <c r="J3807" s="4">
        <v>1411852640</v>
      </c>
      <c r="K3807" s="13">
        <f t="shared" si="296"/>
        <v>41909.720370370371</v>
      </c>
      <c r="L3807" s="4">
        <v>1406668640</v>
      </c>
      <c r="M3807" s="13">
        <f t="shared" si="297"/>
        <v>41849.720370370371</v>
      </c>
      <c r="N3807" s="4" t="b">
        <v>0</v>
      </c>
      <c r="O3807" s="4">
        <v>2</v>
      </c>
      <c r="P3807" s="4" t="b">
        <v>0</v>
      </c>
      <c r="Q3807" s="4" t="s">
        <v>8305</v>
      </c>
      <c r="R3807" s="17">
        <f>E3807/D3807*100</f>
        <v>2E-3</v>
      </c>
      <c r="S3807">
        <f>AVERAGEIF(O:O,O3807,E:E)</f>
        <v>91.389593023255813</v>
      </c>
      <c r="T3807" t="str">
        <f t="shared" si="298"/>
        <v>theater</v>
      </c>
      <c r="U3807" t="str">
        <f t="shared" si="299"/>
        <v>musical</v>
      </c>
    </row>
    <row r="3808" spans="1:21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b">
        <f t="shared" si="295"/>
        <v>0</v>
      </c>
      <c r="G3808" s="4" t="s">
        <v>8221</v>
      </c>
      <c r="H3808" s="4" t="s">
        <v>8226</v>
      </c>
      <c r="I3808" s="4" t="s">
        <v>8248</v>
      </c>
      <c r="J3808" s="4">
        <v>1404022381</v>
      </c>
      <c r="K3808" s="13">
        <f t="shared" si="296"/>
        <v>41819.092372685183</v>
      </c>
      <c r="L3808" s="4">
        <v>1402294381</v>
      </c>
      <c r="M3808" s="13">
        <f t="shared" si="297"/>
        <v>41799.092372685183</v>
      </c>
      <c r="N3808" s="4" t="b">
        <v>0</v>
      </c>
      <c r="O3808" s="4">
        <v>1</v>
      </c>
      <c r="P3808" s="4" t="b">
        <v>0</v>
      </c>
      <c r="Q3808" s="4" t="s">
        <v>8305</v>
      </c>
      <c r="R3808" s="17">
        <f>E3808/D3808*100</f>
        <v>6.6666666666666666E-2</v>
      </c>
      <c r="S3808">
        <f>AVERAGEIF(O:O,O3808,E:E)</f>
        <v>50.223295454545458</v>
      </c>
      <c r="T3808" t="str">
        <f t="shared" si="298"/>
        <v>theater</v>
      </c>
      <c r="U3808" t="str">
        <f t="shared" si="299"/>
        <v>musical</v>
      </c>
    </row>
    <row r="3809" spans="1:21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b">
        <f t="shared" si="295"/>
        <v>0</v>
      </c>
      <c r="G3809" s="4" t="s">
        <v>8221</v>
      </c>
      <c r="H3809" s="4" t="s">
        <v>8224</v>
      </c>
      <c r="I3809" s="4" t="s">
        <v>8246</v>
      </c>
      <c r="J3809" s="4">
        <v>1428097739</v>
      </c>
      <c r="K3809" s="13">
        <f t="shared" si="296"/>
        <v>42097.742349537039</v>
      </c>
      <c r="L3809" s="4">
        <v>1427492939</v>
      </c>
      <c r="M3809" s="13">
        <f t="shared" si="297"/>
        <v>42090.742349537039</v>
      </c>
      <c r="N3809" s="4" t="b">
        <v>0</v>
      </c>
      <c r="O3809" s="4">
        <v>9</v>
      </c>
      <c r="P3809" s="4" t="b">
        <v>0</v>
      </c>
      <c r="Q3809" s="4" t="s">
        <v>8305</v>
      </c>
      <c r="R3809" s="17">
        <f>E3809/D3809*100</f>
        <v>30.333333333333336</v>
      </c>
      <c r="S3809">
        <f>AVERAGEIF(O:O,O3809,E:E)</f>
        <v>751.21245614035092</v>
      </c>
      <c r="T3809" t="str">
        <f t="shared" si="298"/>
        <v>theater</v>
      </c>
      <c r="U3809" t="str">
        <f t="shared" si="299"/>
        <v>musical</v>
      </c>
    </row>
    <row r="3810" spans="1:21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tr">
        <f t="shared" si="295"/>
        <v>successful</v>
      </c>
      <c r="G3810" s="4" t="s">
        <v>8219</v>
      </c>
      <c r="H3810" s="4" t="s">
        <v>8225</v>
      </c>
      <c r="I3810" s="4" t="s">
        <v>8247</v>
      </c>
      <c r="J3810" s="4">
        <v>1429955619</v>
      </c>
      <c r="K3810" s="13">
        <f t="shared" si="296"/>
        <v>42119.24559027778</v>
      </c>
      <c r="L3810" s="4">
        <v>1424775219</v>
      </c>
      <c r="M3810" s="13">
        <f t="shared" si="297"/>
        <v>42059.287256944452</v>
      </c>
      <c r="N3810" s="4" t="b">
        <v>0</v>
      </c>
      <c r="O3810" s="4">
        <v>24</v>
      </c>
      <c r="P3810" s="4" t="b">
        <v>1</v>
      </c>
      <c r="Q3810" s="4" t="s">
        <v>8271</v>
      </c>
      <c r="R3810" s="17">
        <f>E3810/D3810*100</f>
        <v>100</v>
      </c>
      <c r="S3810">
        <f>AVERAGEIF(O:O,O3810,E:E)</f>
        <v>1764.2944117647057</v>
      </c>
      <c r="T3810" t="str">
        <f t="shared" si="298"/>
        <v>theater</v>
      </c>
      <c r="U3810" t="str">
        <f t="shared" si="299"/>
        <v>plays</v>
      </c>
    </row>
    <row r="3811" spans="1:21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tr">
        <f t="shared" si="295"/>
        <v>successful</v>
      </c>
      <c r="G3811" s="4" t="s">
        <v>8219</v>
      </c>
      <c r="H3811" s="4" t="s">
        <v>8225</v>
      </c>
      <c r="I3811" s="4" t="s">
        <v>8247</v>
      </c>
      <c r="J3811" s="4">
        <v>1406761200</v>
      </c>
      <c r="K3811" s="13">
        <f t="shared" si="296"/>
        <v>41850.791666666672</v>
      </c>
      <c r="L3811" s="4">
        <v>1402403907</v>
      </c>
      <c r="M3811" s="13">
        <f t="shared" si="297"/>
        <v>41800.360034722224</v>
      </c>
      <c r="N3811" s="4" t="b">
        <v>0</v>
      </c>
      <c r="O3811" s="4">
        <v>38</v>
      </c>
      <c r="P3811" s="4" t="b">
        <v>1</v>
      </c>
      <c r="Q3811" s="4" t="s">
        <v>8271</v>
      </c>
      <c r="R3811" s="17">
        <f>E3811/D3811*100</f>
        <v>101.25</v>
      </c>
      <c r="S3811">
        <f>AVERAGEIF(O:O,O3811,E:E)</f>
        <v>2935.7157894736843</v>
      </c>
      <c r="T3811" t="str">
        <f t="shared" si="298"/>
        <v>theater</v>
      </c>
      <c r="U3811" t="str">
        <f t="shared" si="299"/>
        <v>plays</v>
      </c>
    </row>
    <row r="3812" spans="1:21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tr">
        <f t="shared" si="295"/>
        <v>successful</v>
      </c>
      <c r="G3812" s="4" t="s">
        <v>8219</v>
      </c>
      <c r="H3812" s="4" t="s">
        <v>8224</v>
      </c>
      <c r="I3812" s="4" t="s">
        <v>8246</v>
      </c>
      <c r="J3812" s="4">
        <v>1426965758</v>
      </c>
      <c r="K3812" s="13">
        <f t="shared" si="296"/>
        <v>42084.640717592592</v>
      </c>
      <c r="L3812" s="4">
        <v>1424377358</v>
      </c>
      <c r="M3812" s="13">
        <f t="shared" si="297"/>
        <v>42054.682384259264</v>
      </c>
      <c r="N3812" s="4" t="b">
        <v>0</v>
      </c>
      <c r="O3812" s="4">
        <v>26</v>
      </c>
      <c r="P3812" s="4" t="b">
        <v>1</v>
      </c>
      <c r="Q3812" s="4" t="s">
        <v>8271</v>
      </c>
      <c r="R3812" s="17">
        <f>E3812/D3812*100</f>
        <v>121.73333333333333</v>
      </c>
      <c r="S3812">
        <f>AVERAGEIF(O:O,O3812,E:E)</f>
        <v>2505.9714285714285</v>
      </c>
      <c r="T3812" t="str">
        <f t="shared" si="298"/>
        <v>theater</v>
      </c>
      <c r="U3812" t="str">
        <f t="shared" si="299"/>
        <v>plays</v>
      </c>
    </row>
    <row r="3813" spans="1:21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tr">
        <f t="shared" si="295"/>
        <v>successful</v>
      </c>
      <c r="G3813" s="4" t="s">
        <v>8219</v>
      </c>
      <c r="H3813" s="4" t="s">
        <v>8225</v>
      </c>
      <c r="I3813" s="4" t="s">
        <v>8247</v>
      </c>
      <c r="J3813" s="4">
        <v>1464692400</v>
      </c>
      <c r="K3813" s="13">
        <f t="shared" si="296"/>
        <v>42521.291666666664</v>
      </c>
      <c r="L3813" s="4">
        <v>1461769373</v>
      </c>
      <c r="M3813" s="13">
        <f t="shared" si="297"/>
        <v>42487.460335648146</v>
      </c>
      <c r="N3813" s="4" t="b">
        <v>0</v>
      </c>
      <c r="O3813" s="4">
        <v>19</v>
      </c>
      <c r="P3813" s="4" t="b">
        <v>1</v>
      </c>
      <c r="Q3813" s="4" t="s">
        <v>8271</v>
      </c>
      <c r="R3813" s="17">
        <f>E3813/D3813*100</f>
        <v>330</v>
      </c>
      <c r="S3813">
        <f>AVERAGEIF(O:O,O3813,E:E)</f>
        <v>2005.9729729729729</v>
      </c>
      <c r="T3813" t="str">
        <f t="shared" si="298"/>
        <v>theater</v>
      </c>
      <c r="U3813" t="str">
        <f t="shared" si="299"/>
        <v>plays</v>
      </c>
    </row>
    <row r="3814" spans="1:21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tr">
        <f t="shared" si="295"/>
        <v>successful</v>
      </c>
      <c r="G3814" s="4" t="s">
        <v>8219</v>
      </c>
      <c r="H3814" s="4" t="s">
        <v>8229</v>
      </c>
      <c r="I3814" s="4" t="s">
        <v>8251</v>
      </c>
      <c r="J3814" s="4">
        <v>1433131140</v>
      </c>
      <c r="K3814" s="13">
        <f t="shared" si="296"/>
        <v>42155.999305555561</v>
      </c>
      <c r="L3814" s="4">
        <v>1429120908</v>
      </c>
      <c r="M3814" s="13">
        <f t="shared" si="297"/>
        <v>42109.584583333337</v>
      </c>
      <c r="N3814" s="4" t="b">
        <v>0</v>
      </c>
      <c r="O3814" s="4">
        <v>11</v>
      </c>
      <c r="P3814" s="4" t="b">
        <v>1</v>
      </c>
      <c r="Q3814" s="4" t="s">
        <v>8271</v>
      </c>
      <c r="R3814" s="17">
        <f>E3814/D3814*100</f>
        <v>109.55</v>
      </c>
      <c r="S3814">
        <f>AVERAGEIF(O:O,O3814,E:E)</f>
        <v>1461.2</v>
      </c>
      <c r="T3814" t="str">
        <f t="shared" si="298"/>
        <v>theater</v>
      </c>
      <c r="U3814" t="str">
        <f t="shared" si="299"/>
        <v>plays</v>
      </c>
    </row>
    <row r="3815" spans="1:21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tr">
        <f t="shared" si="295"/>
        <v>successful</v>
      </c>
      <c r="G3815" s="4" t="s">
        <v>8219</v>
      </c>
      <c r="H3815" s="4" t="s">
        <v>8224</v>
      </c>
      <c r="I3815" s="4" t="s">
        <v>8246</v>
      </c>
      <c r="J3815" s="4">
        <v>1465940580</v>
      </c>
      <c r="K3815" s="13">
        <f t="shared" si="296"/>
        <v>42535.738194444442</v>
      </c>
      <c r="L3815" s="4">
        <v>1462603021</v>
      </c>
      <c r="M3815" s="13">
        <f t="shared" si="297"/>
        <v>42497.109039351853</v>
      </c>
      <c r="N3815" s="4" t="b">
        <v>0</v>
      </c>
      <c r="O3815" s="4">
        <v>27</v>
      </c>
      <c r="P3815" s="4" t="b">
        <v>1</v>
      </c>
      <c r="Q3815" s="4" t="s">
        <v>8271</v>
      </c>
      <c r="R3815" s="17">
        <f>E3815/D3815*100</f>
        <v>100.95190476190474</v>
      </c>
      <c r="S3815">
        <f>AVERAGEIF(O:O,O3815,E:E)</f>
        <v>3204.2722222222224</v>
      </c>
      <c r="T3815" t="str">
        <f t="shared" si="298"/>
        <v>theater</v>
      </c>
      <c r="U3815" t="str">
        <f t="shared" si="299"/>
        <v>plays</v>
      </c>
    </row>
    <row r="3816" spans="1:21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tr">
        <f t="shared" si="295"/>
        <v>successful</v>
      </c>
      <c r="G3816" s="4" t="s">
        <v>8219</v>
      </c>
      <c r="H3816" s="4" t="s">
        <v>8224</v>
      </c>
      <c r="I3816" s="4" t="s">
        <v>8246</v>
      </c>
      <c r="J3816" s="4">
        <v>1427860740</v>
      </c>
      <c r="K3816" s="13">
        <f t="shared" si="296"/>
        <v>42094.999305555561</v>
      </c>
      <c r="L3816" s="4">
        <v>1424727712</v>
      </c>
      <c r="M3816" s="13">
        <f t="shared" si="297"/>
        <v>42058.737407407411</v>
      </c>
      <c r="N3816" s="4" t="b">
        <v>0</v>
      </c>
      <c r="O3816" s="4">
        <v>34</v>
      </c>
      <c r="P3816" s="4" t="b">
        <v>1</v>
      </c>
      <c r="Q3816" s="4" t="s">
        <v>8271</v>
      </c>
      <c r="R3816" s="17">
        <f>E3816/D3816*100</f>
        <v>140.13333333333333</v>
      </c>
      <c r="S3816">
        <f>AVERAGEIF(O:O,O3816,E:E)</f>
        <v>3216.0669696969699</v>
      </c>
      <c r="T3816" t="str">
        <f t="shared" si="298"/>
        <v>theater</v>
      </c>
      <c r="U3816" t="str">
        <f t="shared" si="299"/>
        <v>plays</v>
      </c>
    </row>
    <row r="3817" spans="1:21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tr">
        <f t="shared" si="295"/>
        <v>successful</v>
      </c>
      <c r="G3817" s="4" t="s">
        <v>8219</v>
      </c>
      <c r="H3817" s="4" t="s">
        <v>8225</v>
      </c>
      <c r="I3817" s="4" t="s">
        <v>8247</v>
      </c>
      <c r="J3817" s="4">
        <v>1440111600</v>
      </c>
      <c r="K3817" s="13">
        <f t="shared" si="296"/>
        <v>42236.791666666664</v>
      </c>
      <c r="L3817" s="4">
        <v>1437545657</v>
      </c>
      <c r="M3817" s="13">
        <f t="shared" si="297"/>
        <v>42207.093252314815</v>
      </c>
      <c r="N3817" s="4" t="b">
        <v>0</v>
      </c>
      <c r="O3817" s="4">
        <v>20</v>
      </c>
      <c r="P3817" s="4" t="b">
        <v>1</v>
      </c>
      <c r="Q3817" s="4" t="s">
        <v>8271</v>
      </c>
      <c r="R3817" s="17">
        <f>E3817/D3817*100</f>
        <v>100.001</v>
      </c>
      <c r="S3817">
        <f>AVERAGEIF(O:O,O3817,E:E)</f>
        <v>1494.1595454545457</v>
      </c>
      <c r="T3817" t="str">
        <f t="shared" si="298"/>
        <v>theater</v>
      </c>
      <c r="U3817" t="str">
        <f t="shared" si="299"/>
        <v>plays</v>
      </c>
    </row>
    <row r="3818" spans="1:21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tr">
        <f t="shared" si="295"/>
        <v>successful</v>
      </c>
      <c r="G3818" s="4" t="s">
        <v>8219</v>
      </c>
      <c r="H3818" s="4" t="s">
        <v>8224</v>
      </c>
      <c r="I3818" s="4" t="s">
        <v>8246</v>
      </c>
      <c r="J3818" s="4">
        <v>1405614823</v>
      </c>
      <c r="K3818" s="13">
        <f t="shared" si="296"/>
        <v>41837.523414351854</v>
      </c>
      <c r="L3818" s="4">
        <v>1403022823</v>
      </c>
      <c r="M3818" s="13">
        <f t="shared" si="297"/>
        <v>41807.523414351854</v>
      </c>
      <c r="N3818" s="4" t="b">
        <v>0</v>
      </c>
      <c r="O3818" s="4">
        <v>37</v>
      </c>
      <c r="P3818" s="4" t="b">
        <v>1</v>
      </c>
      <c r="Q3818" s="4" t="s">
        <v>8271</v>
      </c>
      <c r="R3818" s="17">
        <f>E3818/D3818*100</f>
        <v>119.238</v>
      </c>
      <c r="S3818">
        <f>AVERAGEIF(O:O,O3818,E:E)</f>
        <v>4326.8844444444449</v>
      </c>
      <c r="T3818" t="str">
        <f t="shared" si="298"/>
        <v>theater</v>
      </c>
      <c r="U3818" t="str">
        <f t="shared" si="299"/>
        <v>plays</v>
      </c>
    </row>
    <row r="3819" spans="1:21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tr">
        <f t="shared" si="295"/>
        <v>successful</v>
      </c>
      <c r="G3819" s="4" t="s">
        <v>8219</v>
      </c>
      <c r="H3819" s="4" t="s">
        <v>8224</v>
      </c>
      <c r="I3819" s="4" t="s">
        <v>8246</v>
      </c>
      <c r="J3819" s="4">
        <v>1445659140</v>
      </c>
      <c r="K3819" s="13">
        <f t="shared" si="296"/>
        <v>42300.999305555561</v>
      </c>
      <c r="L3819" s="4">
        <v>1444236216</v>
      </c>
      <c r="M3819" s="13">
        <f t="shared" si="297"/>
        <v>42284.530277777776</v>
      </c>
      <c r="N3819" s="4" t="b">
        <v>0</v>
      </c>
      <c r="O3819" s="4">
        <v>20</v>
      </c>
      <c r="P3819" s="4" t="b">
        <v>1</v>
      </c>
      <c r="Q3819" s="4" t="s">
        <v>8271</v>
      </c>
      <c r="R3819" s="17">
        <f>E3819/D3819*100</f>
        <v>107.25</v>
      </c>
      <c r="S3819">
        <f>AVERAGEIF(O:O,O3819,E:E)</f>
        <v>1494.1595454545457</v>
      </c>
      <c r="T3819" t="str">
        <f t="shared" si="298"/>
        <v>theater</v>
      </c>
      <c r="U3819" t="str">
        <f t="shared" si="299"/>
        <v>plays</v>
      </c>
    </row>
    <row r="3820" spans="1:21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tr">
        <f t="shared" si="295"/>
        <v>successful</v>
      </c>
      <c r="G3820" s="4" t="s">
        <v>8219</v>
      </c>
      <c r="H3820" s="4" t="s">
        <v>8224</v>
      </c>
      <c r="I3820" s="4" t="s">
        <v>8246</v>
      </c>
      <c r="J3820" s="4">
        <v>1426187582</v>
      </c>
      <c r="K3820" s="13">
        <f t="shared" si="296"/>
        <v>42075.634050925924</v>
      </c>
      <c r="L3820" s="4">
        <v>1423599182</v>
      </c>
      <c r="M3820" s="13">
        <f t="shared" si="297"/>
        <v>42045.675717592596</v>
      </c>
      <c r="N3820" s="4" t="b">
        <v>0</v>
      </c>
      <c r="O3820" s="4">
        <v>10</v>
      </c>
      <c r="P3820" s="4" t="b">
        <v>1</v>
      </c>
      <c r="Q3820" s="4" t="s">
        <v>8271</v>
      </c>
      <c r="R3820" s="17">
        <f>E3820/D3820*100</f>
        <v>227.99999999999997</v>
      </c>
      <c r="S3820">
        <f>AVERAGEIF(O:O,O3820,E:E)</f>
        <v>842.98978723404264</v>
      </c>
      <c r="T3820" t="str">
        <f t="shared" si="298"/>
        <v>theater</v>
      </c>
      <c r="U3820" t="str">
        <f t="shared" si="299"/>
        <v>plays</v>
      </c>
    </row>
    <row r="3821" spans="1:21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tr">
        <f t="shared" si="295"/>
        <v>successful</v>
      </c>
      <c r="G3821" s="4" t="s">
        <v>8219</v>
      </c>
      <c r="H3821" s="4" t="s">
        <v>8224</v>
      </c>
      <c r="I3821" s="4" t="s">
        <v>8246</v>
      </c>
      <c r="J3821" s="4">
        <v>1437166920</v>
      </c>
      <c r="K3821" s="13">
        <f t="shared" si="296"/>
        <v>42202.709722222229</v>
      </c>
      <c r="L3821" s="4">
        <v>1435554104</v>
      </c>
      <c r="M3821" s="13">
        <f t="shared" si="297"/>
        <v>42184.042870370373</v>
      </c>
      <c r="N3821" s="4" t="b">
        <v>0</v>
      </c>
      <c r="O3821" s="4">
        <v>26</v>
      </c>
      <c r="P3821" s="4" t="b">
        <v>1</v>
      </c>
      <c r="Q3821" s="4" t="s">
        <v>8271</v>
      </c>
      <c r="R3821" s="17">
        <f>E3821/D3821*100</f>
        <v>106.4</v>
      </c>
      <c r="S3821">
        <f>AVERAGEIF(O:O,O3821,E:E)</f>
        <v>2505.9714285714285</v>
      </c>
      <c r="T3821" t="str">
        <f t="shared" si="298"/>
        <v>theater</v>
      </c>
      <c r="U3821" t="str">
        <f t="shared" si="299"/>
        <v>plays</v>
      </c>
    </row>
    <row r="3822" spans="1:21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tr">
        <f t="shared" si="295"/>
        <v>successful</v>
      </c>
      <c r="G3822" s="4" t="s">
        <v>8219</v>
      </c>
      <c r="H3822" s="4" t="s">
        <v>8225</v>
      </c>
      <c r="I3822" s="4" t="s">
        <v>8247</v>
      </c>
      <c r="J3822" s="4">
        <v>1436110717</v>
      </c>
      <c r="K3822" s="13">
        <f t="shared" si="296"/>
        <v>42190.48515046297</v>
      </c>
      <c r="L3822" s="4">
        <v>1433518717</v>
      </c>
      <c r="M3822" s="13">
        <f t="shared" si="297"/>
        <v>42160.48515046297</v>
      </c>
      <c r="N3822" s="4" t="b">
        <v>0</v>
      </c>
      <c r="O3822" s="4">
        <v>20</v>
      </c>
      <c r="P3822" s="4" t="b">
        <v>1</v>
      </c>
      <c r="Q3822" s="4" t="s">
        <v>8271</v>
      </c>
      <c r="R3822" s="17">
        <f>E3822/D3822*100</f>
        <v>143.33333333333334</v>
      </c>
      <c r="S3822">
        <f>AVERAGEIF(O:O,O3822,E:E)</f>
        <v>1494.1595454545457</v>
      </c>
      <c r="T3822" t="str">
        <f t="shared" si="298"/>
        <v>theater</v>
      </c>
      <c r="U3822" t="str">
        <f t="shared" si="299"/>
        <v>plays</v>
      </c>
    </row>
    <row r="3823" spans="1:21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tr">
        <f t="shared" si="295"/>
        <v>successful</v>
      </c>
      <c r="G3823" s="4" t="s">
        <v>8219</v>
      </c>
      <c r="H3823" s="4" t="s">
        <v>8224</v>
      </c>
      <c r="I3823" s="4" t="s">
        <v>8246</v>
      </c>
      <c r="J3823" s="4">
        <v>1451881207</v>
      </c>
      <c r="K3823" s="13">
        <f t="shared" si="296"/>
        <v>42373.013969907413</v>
      </c>
      <c r="L3823" s="4">
        <v>1449116407</v>
      </c>
      <c r="M3823" s="13">
        <f t="shared" si="297"/>
        <v>42341.013969907413</v>
      </c>
      <c r="N3823" s="4" t="b">
        <v>0</v>
      </c>
      <c r="O3823" s="4">
        <v>46</v>
      </c>
      <c r="P3823" s="4" t="b">
        <v>1</v>
      </c>
      <c r="Q3823" s="4" t="s">
        <v>8271</v>
      </c>
      <c r="R3823" s="17">
        <f>E3823/D3823*100</f>
        <v>104.54285714285714</v>
      </c>
      <c r="S3823">
        <f>AVERAGEIF(O:O,O3823,E:E)</f>
        <v>4256.6611999999996</v>
      </c>
      <c r="T3823" t="str">
        <f t="shared" si="298"/>
        <v>theater</v>
      </c>
      <c r="U3823" t="str">
        <f t="shared" si="299"/>
        <v>plays</v>
      </c>
    </row>
    <row r="3824" spans="1:21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tr">
        <f t="shared" si="295"/>
        <v>successful</v>
      </c>
      <c r="G3824" s="4" t="s">
        <v>8219</v>
      </c>
      <c r="H3824" s="4" t="s">
        <v>8236</v>
      </c>
      <c r="I3824" s="4" t="s">
        <v>8249</v>
      </c>
      <c r="J3824" s="4">
        <v>1453244340</v>
      </c>
      <c r="K3824" s="13">
        <f t="shared" si="296"/>
        <v>42388.790972222225</v>
      </c>
      <c r="L3824" s="4">
        <v>1448136417</v>
      </c>
      <c r="M3824" s="13">
        <f t="shared" si="297"/>
        <v>42329.671493055554</v>
      </c>
      <c r="N3824" s="4" t="b">
        <v>0</v>
      </c>
      <c r="O3824" s="4">
        <v>76</v>
      </c>
      <c r="P3824" s="4" t="b">
        <v>1</v>
      </c>
      <c r="Q3824" s="4" t="s">
        <v>8271</v>
      </c>
      <c r="R3824" s="17">
        <f>E3824/D3824*100</f>
        <v>110.02000000000001</v>
      </c>
      <c r="S3824">
        <f>AVERAGEIF(O:O,O3824,E:E)</f>
        <v>6833.6214285714286</v>
      </c>
      <c r="T3824" t="str">
        <f t="shared" si="298"/>
        <v>theater</v>
      </c>
      <c r="U3824" t="str">
        <f t="shared" si="299"/>
        <v>plays</v>
      </c>
    </row>
    <row r="3825" spans="1:21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tr">
        <f t="shared" si="295"/>
        <v>successful</v>
      </c>
      <c r="G3825" s="4" t="s">
        <v>8219</v>
      </c>
      <c r="H3825" s="4" t="s">
        <v>8224</v>
      </c>
      <c r="I3825" s="4" t="s">
        <v>8246</v>
      </c>
      <c r="J3825" s="4">
        <v>1437364740</v>
      </c>
      <c r="K3825" s="13">
        <f t="shared" si="296"/>
        <v>42204.999305555561</v>
      </c>
      <c r="L3825" s="4">
        <v>1434405044</v>
      </c>
      <c r="M3825" s="13">
        <f t="shared" si="297"/>
        <v>42170.743564814817</v>
      </c>
      <c r="N3825" s="4" t="b">
        <v>0</v>
      </c>
      <c r="O3825" s="4">
        <v>41</v>
      </c>
      <c r="P3825" s="4" t="b">
        <v>1</v>
      </c>
      <c r="Q3825" s="4" t="s">
        <v>8271</v>
      </c>
      <c r="R3825" s="17">
        <f>E3825/D3825*100</f>
        <v>106</v>
      </c>
      <c r="S3825">
        <f>AVERAGEIF(O:O,O3825,E:E)</f>
        <v>2792.8691304347826</v>
      </c>
      <c r="T3825" t="str">
        <f t="shared" si="298"/>
        <v>theater</v>
      </c>
      <c r="U3825" t="str">
        <f t="shared" si="299"/>
        <v>plays</v>
      </c>
    </row>
    <row r="3826" spans="1:21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tr">
        <f t="shared" si="295"/>
        <v>successful</v>
      </c>
      <c r="G3826" s="4" t="s">
        <v>8219</v>
      </c>
      <c r="H3826" s="4" t="s">
        <v>8225</v>
      </c>
      <c r="I3826" s="4" t="s">
        <v>8247</v>
      </c>
      <c r="J3826" s="4">
        <v>1470058860</v>
      </c>
      <c r="K3826" s="13">
        <f t="shared" si="296"/>
        <v>42583.40347222222</v>
      </c>
      <c r="L3826" s="4">
        <v>1469026903</v>
      </c>
      <c r="M3826" s="13">
        <f t="shared" si="297"/>
        <v>42571.45952546296</v>
      </c>
      <c r="N3826" s="4" t="b">
        <v>0</v>
      </c>
      <c r="O3826" s="4">
        <v>7</v>
      </c>
      <c r="P3826" s="4" t="b">
        <v>1</v>
      </c>
      <c r="Q3826" s="4" t="s">
        <v>8271</v>
      </c>
      <c r="R3826" s="17">
        <f>E3826/D3826*100</f>
        <v>108</v>
      </c>
      <c r="S3826">
        <f>AVERAGEIF(O:O,O3826,E:E)</f>
        <v>705.95522388059703</v>
      </c>
      <c r="T3826" t="str">
        <f t="shared" si="298"/>
        <v>theater</v>
      </c>
      <c r="U3826" t="str">
        <f t="shared" si="299"/>
        <v>plays</v>
      </c>
    </row>
    <row r="3827" spans="1:21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tr">
        <f t="shared" si="295"/>
        <v>successful</v>
      </c>
      <c r="G3827" s="4" t="s">
        <v>8219</v>
      </c>
      <c r="H3827" s="4" t="s">
        <v>8224</v>
      </c>
      <c r="I3827" s="4" t="s">
        <v>8246</v>
      </c>
      <c r="J3827" s="4">
        <v>1434505214</v>
      </c>
      <c r="K3827" s="13">
        <f t="shared" si="296"/>
        <v>42171.90293981482</v>
      </c>
      <c r="L3827" s="4">
        <v>1432690814</v>
      </c>
      <c r="M3827" s="13">
        <f t="shared" si="297"/>
        <v>42150.90293981482</v>
      </c>
      <c r="N3827" s="4" t="b">
        <v>0</v>
      </c>
      <c r="O3827" s="4">
        <v>49</v>
      </c>
      <c r="P3827" s="4" t="b">
        <v>1</v>
      </c>
      <c r="Q3827" s="4" t="s">
        <v>8271</v>
      </c>
      <c r="R3827" s="17">
        <f>E3827/D3827*100</f>
        <v>105.42</v>
      </c>
      <c r="S3827">
        <f>AVERAGEIF(O:O,O3827,E:E)</f>
        <v>2909.8</v>
      </c>
      <c r="T3827" t="str">
        <f t="shared" si="298"/>
        <v>theater</v>
      </c>
      <c r="U3827" t="str">
        <f t="shared" si="299"/>
        <v>plays</v>
      </c>
    </row>
    <row r="3828" spans="1:21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tr">
        <f t="shared" si="295"/>
        <v>successful</v>
      </c>
      <c r="G3828" s="4" t="s">
        <v>8219</v>
      </c>
      <c r="H3828" s="4" t="s">
        <v>8225</v>
      </c>
      <c r="I3828" s="4" t="s">
        <v>8247</v>
      </c>
      <c r="J3828" s="4">
        <v>1430993394</v>
      </c>
      <c r="K3828" s="13">
        <f t="shared" si="296"/>
        <v>42131.256874999999</v>
      </c>
      <c r="L3828" s="4">
        <v>1428401394</v>
      </c>
      <c r="M3828" s="13">
        <f t="shared" si="297"/>
        <v>42101.256874999999</v>
      </c>
      <c r="N3828" s="4" t="b">
        <v>0</v>
      </c>
      <c r="O3828" s="4">
        <v>26</v>
      </c>
      <c r="P3828" s="4" t="b">
        <v>1</v>
      </c>
      <c r="Q3828" s="4" t="s">
        <v>8271</v>
      </c>
      <c r="R3828" s="17">
        <f>E3828/D3828*100</f>
        <v>119.16666666666667</v>
      </c>
      <c r="S3828">
        <f>AVERAGEIF(O:O,O3828,E:E)</f>
        <v>2505.9714285714285</v>
      </c>
      <c r="T3828" t="str">
        <f t="shared" si="298"/>
        <v>theater</v>
      </c>
      <c r="U3828" t="str">
        <f t="shared" si="299"/>
        <v>plays</v>
      </c>
    </row>
    <row r="3829" spans="1:21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tr">
        <f t="shared" si="295"/>
        <v>successful</v>
      </c>
      <c r="G3829" s="4" t="s">
        <v>8219</v>
      </c>
      <c r="H3829" s="4" t="s">
        <v>8225</v>
      </c>
      <c r="I3829" s="4" t="s">
        <v>8247</v>
      </c>
      <c r="J3829" s="4">
        <v>1427414400</v>
      </c>
      <c r="K3829" s="13">
        <f t="shared" si="296"/>
        <v>42089.833333333336</v>
      </c>
      <c r="L3829" s="4">
        <v>1422656201</v>
      </c>
      <c r="M3829" s="13">
        <f t="shared" si="297"/>
        <v>42034.76158564815</v>
      </c>
      <c r="N3829" s="4" t="b">
        <v>0</v>
      </c>
      <c r="O3829" s="4">
        <v>65</v>
      </c>
      <c r="P3829" s="4" t="b">
        <v>1</v>
      </c>
      <c r="Q3829" s="4" t="s">
        <v>8271</v>
      </c>
      <c r="R3829" s="17">
        <f>E3829/D3829*100</f>
        <v>152.66666666666666</v>
      </c>
      <c r="S3829">
        <f>AVERAGEIF(O:O,O3829,E:E)</f>
        <v>5722.2508333333344</v>
      </c>
      <c r="T3829" t="str">
        <f t="shared" si="298"/>
        <v>theater</v>
      </c>
      <c r="U3829" t="str">
        <f t="shared" si="299"/>
        <v>plays</v>
      </c>
    </row>
    <row r="3830" spans="1:21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tr">
        <f t="shared" si="295"/>
        <v>successful</v>
      </c>
      <c r="G3830" s="4" t="s">
        <v>8219</v>
      </c>
      <c r="H3830" s="4" t="s">
        <v>8224</v>
      </c>
      <c r="I3830" s="4" t="s">
        <v>8246</v>
      </c>
      <c r="J3830" s="4">
        <v>1420033187</v>
      </c>
      <c r="K3830" s="13">
        <f t="shared" si="296"/>
        <v>42004.402627314819</v>
      </c>
      <c r="L3830" s="4">
        <v>1414845587</v>
      </c>
      <c r="M3830" s="13">
        <f t="shared" si="297"/>
        <v>41944.360960648155</v>
      </c>
      <c r="N3830" s="4" t="b">
        <v>0</v>
      </c>
      <c r="O3830" s="4">
        <v>28</v>
      </c>
      <c r="P3830" s="4" t="b">
        <v>1</v>
      </c>
      <c r="Q3830" s="4" t="s">
        <v>8271</v>
      </c>
      <c r="R3830" s="17">
        <f>E3830/D3830*100</f>
        <v>100</v>
      </c>
      <c r="S3830">
        <f>AVERAGEIF(O:O,O3830,E:E)</f>
        <v>3472.1178947368426</v>
      </c>
      <c r="T3830" t="str">
        <f t="shared" si="298"/>
        <v>theater</v>
      </c>
      <c r="U3830" t="str">
        <f t="shared" si="299"/>
        <v>plays</v>
      </c>
    </row>
    <row r="3831" spans="1:21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tr">
        <f t="shared" si="295"/>
        <v>successful</v>
      </c>
      <c r="G3831" s="4" t="s">
        <v>8219</v>
      </c>
      <c r="H3831" s="4" t="s">
        <v>8224</v>
      </c>
      <c r="I3831" s="4" t="s">
        <v>8246</v>
      </c>
      <c r="J3831" s="4">
        <v>1472676371</v>
      </c>
      <c r="K3831" s="13">
        <f t="shared" si="296"/>
        <v>42613.698738425934</v>
      </c>
      <c r="L3831" s="4">
        <v>1470948371</v>
      </c>
      <c r="M3831" s="13">
        <f t="shared" si="297"/>
        <v>42593.698738425934</v>
      </c>
      <c r="N3831" s="4" t="b">
        <v>0</v>
      </c>
      <c r="O3831" s="4">
        <v>8</v>
      </c>
      <c r="P3831" s="4" t="b">
        <v>1</v>
      </c>
      <c r="Q3831" s="4" t="s">
        <v>8271</v>
      </c>
      <c r="R3831" s="17">
        <f>E3831/D3831*100</f>
        <v>100.2</v>
      </c>
      <c r="S3831">
        <f>AVERAGEIF(O:O,O3831,E:E)</f>
        <v>570.671875</v>
      </c>
      <c r="T3831" t="str">
        <f t="shared" si="298"/>
        <v>theater</v>
      </c>
      <c r="U3831" t="str">
        <f t="shared" si="299"/>
        <v>plays</v>
      </c>
    </row>
    <row r="3832" spans="1:21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tr">
        <f t="shared" si="295"/>
        <v>successful</v>
      </c>
      <c r="G3832" s="4" t="s">
        <v>8219</v>
      </c>
      <c r="H3832" s="4" t="s">
        <v>8224</v>
      </c>
      <c r="I3832" s="4" t="s">
        <v>8246</v>
      </c>
      <c r="J3832" s="4">
        <v>1464371211</v>
      </c>
      <c r="K3832" s="13">
        <f t="shared" si="296"/>
        <v>42517.574201388888</v>
      </c>
      <c r="L3832" s="4">
        <v>1463161611</v>
      </c>
      <c r="M3832" s="13">
        <f t="shared" si="297"/>
        <v>42503.574201388888</v>
      </c>
      <c r="N3832" s="4" t="b">
        <v>0</v>
      </c>
      <c r="O3832" s="4">
        <v>3</v>
      </c>
      <c r="P3832" s="4" t="b">
        <v>1</v>
      </c>
      <c r="Q3832" s="4" t="s">
        <v>8271</v>
      </c>
      <c r="R3832" s="17">
        <f>E3832/D3832*100</f>
        <v>225</v>
      </c>
      <c r="S3832">
        <f>AVERAGEIF(O:O,O3832,E:E)</f>
        <v>191.76785714285714</v>
      </c>
      <c r="T3832" t="str">
        <f t="shared" si="298"/>
        <v>theater</v>
      </c>
      <c r="U3832" t="str">
        <f t="shared" si="299"/>
        <v>plays</v>
      </c>
    </row>
    <row r="3833" spans="1:21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tr">
        <f t="shared" si="295"/>
        <v>successful</v>
      </c>
      <c r="G3833" s="4" t="s">
        <v>8219</v>
      </c>
      <c r="H3833" s="4" t="s">
        <v>8224</v>
      </c>
      <c r="I3833" s="4" t="s">
        <v>8246</v>
      </c>
      <c r="J3833" s="4">
        <v>1415222545</v>
      </c>
      <c r="K3833" s="13">
        <f t="shared" si="296"/>
        <v>41948.723900462966</v>
      </c>
      <c r="L3833" s="4">
        <v>1413404545</v>
      </c>
      <c r="M3833" s="13">
        <f t="shared" si="297"/>
        <v>41927.682233796302</v>
      </c>
      <c r="N3833" s="4" t="b">
        <v>0</v>
      </c>
      <c r="O3833" s="4">
        <v>9</v>
      </c>
      <c r="P3833" s="4" t="b">
        <v>1</v>
      </c>
      <c r="Q3833" s="4" t="s">
        <v>8271</v>
      </c>
      <c r="R3833" s="17">
        <f>E3833/D3833*100</f>
        <v>106.02199999999999</v>
      </c>
      <c r="S3833">
        <f>AVERAGEIF(O:O,O3833,E:E)</f>
        <v>751.21245614035092</v>
      </c>
      <c r="T3833" t="str">
        <f t="shared" si="298"/>
        <v>theater</v>
      </c>
      <c r="U3833" t="str">
        <f t="shared" si="299"/>
        <v>plays</v>
      </c>
    </row>
    <row r="3834" spans="1:21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tr">
        <f t="shared" si="295"/>
        <v>successful</v>
      </c>
      <c r="G3834" s="4" t="s">
        <v>8219</v>
      </c>
      <c r="H3834" s="4" t="s">
        <v>8224</v>
      </c>
      <c r="I3834" s="4" t="s">
        <v>8246</v>
      </c>
      <c r="J3834" s="4">
        <v>1455936335</v>
      </c>
      <c r="K3834" s="13">
        <f t="shared" si="296"/>
        <v>42419.948321759257</v>
      </c>
      <c r="L3834" s="4">
        <v>1452048335</v>
      </c>
      <c r="M3834" s="13">
        <f t="shared" si="297"/>
        <v>42374.948321759257</v>
      </c>
      <c r="N3834" s="4" t="b">
        <v>0</v>
      </c>
      <c r="O3834" s="4">
        <v>9</v>
      </c>
      <c r="P3834" s="4" t="b">
        <v>1</v>
      </c>
      <c r="Q3834" s="4" t="s">
        <v>8271</v>
      </c>
      <c r="R3834" s="17">
        <f>E3834/D3834*100</f>
        <v>104.66666666666666</v>
      </c>
      <c r="S3834">
        <f>AVERAGEIF(O:O,O3834,E:E)</f>
        <v>751.21245614035092</v>
      </c>
      <c r="T3834" t="str">
        <f t="shared" si="298"/>
        <v>theater</v>
      </c>
      <c r="U3834" t="str">
        <f t="shared" si="299"/>
        <v>plays</v>
      </c>
    </row>
    <row r="3835" spans="1:21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tr">
        <f t="shared" si="295"/>
        <v>successful</v>
      </c>
      <c r="G3835" s="4" t="s">
        <v>8219</v>
      </c>
      <c r="H3835" s="4" t="s">
        <v>8229</v>
      </c>
      <c r="I3835" s="4" t="s">
        <v>8251</v>
      </c>
      <c r="J3835" s="4">
        <v>1417460940</v>
      </c>
      <c r="K3835" s="13">
        <f t="shared" si="296"/>
        <v>41974.631249999999</v>
      </c>
      <c r="L3835" s="4">
        <v>1416516972</v>
      </c>
      <c r="M3835" s="13">
        <f t="shared" si="297"/>
        <v>41963.705694444441</v>
      </c>
      <c r="N3835" s="4" t="b">
        <v>0</v>
      </c>
      <c r="O3835" s="4">
        <v>20</v>
      </c>
      <c r="P3835" s="4" t="b">
        <v>1</v>
      </c>
      <c r="Q3835" s="4" t="s">
        <v>8271</v>
      </c>
      <c r="R3835" s="17">
        <f>E3835/D3835*100</f>
        <v>116.66666666666667</v>
      </c>
      <c r="S3835">
        <f>AVERAGEIF(O:O,O3835,E:E)</f>
        <v>1494.1595454545457</v>
      </c>
      <c r="T3835" t="str">
        <f t="shared" si="298"/>
        <v>theater</v>
      </c>
      <c r="U3835" t="str">
        <f t="shared" si="299"/>
        <v>plays</v>
      </c>
    </row>
    <row r="3836" spans="1:21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tr">
        <f t="shared" si="295"/>
        <v>successful</v>
      </c>
      <c r="G3836" s="4" t="s">
        <v>8219</v>
      </c>
      <c r="H3836" s="4" t="s">
        <v>8225</v>
      </c>
      <c r="I3836" s="4" t="s">
        <v>8247</v>
      </c>
      <c r="J3836" s="4">
        <v>1434624067</v>
      </c>
      <c r="K3836" s="13">
        <f t="shared" si="296"/>
        <v>42173.278553240743</v>
      </c>
      <c r="L3836" s="4">
        <v>1432032067</v>
      </c>
      <c r="M3836" s="13">
        <f t="shared" si="297"/>
        <v>42143.278553240743</v>
      </c>
      <c r="N3836" s="4" t="b">
        <v>0</v>
      </c>
      <c r="O3836" s="4">
        <v>57</v>
      </c>
      <c r="P3836" s="4" t="b">
        <v>1</v>
      </c>
      <c r="Q3836" s="4" t="s">
        <v>8271</v>
      </c>
      <c r="R3836" s="17">
        <f>E3836/D3836*100</f>
        <v>109.03333333333333</v>
      </c>
      <c r="S3836">
        <f>AVERAGEIF(O:O,O3836,E:E)</f>
        <v>5781.163043478261</v>
      </c>
      <c r="T3836" t="str">
        <f t="shared" si="298"/>
        <v>theater</v>
      </c>
      <c r="U3836" t="str">
        <f t="shared" si="299"/>
        <v>plays</v>
      </c>
    </row>
    <row r="3837" spans="1:21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tr">
        <f t="shared" si="295"/>
        <v>successful</v>
      </c>
      <c r="G3837" s="4" t="s">
        <v>8219</v>
      </c>
      <c r="H3837" s="4" t="s">
        <v>8225</v>
      </c>
      <c r="I3837" s="4" t="s">
        <v>8247</v>
      </c>
      <c r="J3837" s="4">
        <v>1461278208</v>
      </c>
      <c r="K3837" s="13">
        <f t="shared" si="296"/>
        <v>42481.775555555556</v>
      </c>
      <c r="L3837" s="4">
        <v>1459463808</v>
      </c>
      <c r="M3837" s="13">
        <f t="shared" si="297"/>
        <v>42460.775555555556</v>
      </c>
      <c r="N3837" s="4" t="b">
        <v>0</v>
      </c>
      <c r="O3837" s="4">
        <v>8</v>
      </c>
      <c r="P3837" s="4" t="b">
        <v>1</v>
      </c>
      <c r="Q3837" s="4" t="s">
        <v>8271</v>
      </c>
      <c r="R3837" s="17">
        <f>E3837/D3837*100</f>
        <v>160</v>
      </c>
      <c r="S3837">
        <f>AVERAGEIF(O:O,O3837,E:E)</f>
        <v>570.671875</v>
      </c>
      <c r="T3837" t="str">
        <f t="shared" si="298"/>
        <v>theater</v>
      </c>
      <c r="U3837" t="str">
        <f t="shared" si="299"/>
        <v>plays</v>
      </c>
    </row>
    <row r="3838" spans="1:21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tr">
        <f t="shared" si="295"/>
        <v>successful</v>
      </c>
      <c r="G3838" s="4" t="s">
        <v>8219</v>
      </c>
      <c r="H3838" s="4" t="s">
        <v>8224</v>
      </c>
      <c r="I3838" s="4" t="s">
        <v>8246</v>
      </c>
      <c r="J3838" s="4">
        <v>1470197340</v>
      </c>
      <c r="K3838" s="13">
        <f t="shared" si="296"/>
        <v>42585.006249999999</v>
      </c>
      <c r="L3838" s="4">
        <v>1467497652</v>
      </c>
      <c r="M3838" s="13">
        <f t="shared" si="297"/>
        <v>42553.75986111111</v>
      </c>
      <c r="N3838" s="4" t="b">
        <v>0</v>
      </c>
      <c r="O3838" s="4">
        <v>14</v>
      </c>
      <c r="P3838" s="4" t="b">
        <v>1</v>
      </c>
      <c r="Q3838" s="4" t="s">
        <v>8271</v>
      </c>
      <c r="R3838" s="17">
        <f>E3838/D3838*100</f>
        <v>112.5</v>
      </c>
      <c r="S3838">
        <f>AVERAGEIF(O:O,O3838,E:E)</f>
        <v>1006.2454545454545</v>
      </c>
      <c r="T3838" t="str">
        <f t="shared" si="298"/>
        <v>theater</v>
      </c>
      <c r="U3838" t="str">
        <f t="shared" si="299"/>
        <v>plays</v>
      </c>
    </row>
    <row r="3839" spans="1:21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tr">
        <f t="shared" si="295"/>
        <v>successful</v>
      </c>
      <c r="G3839" s="4" t="s">
        <v>8219</v>
      </c>
      <c r="H3839" s="4" t="s">
        <v>8225</v>
      </c>
      <c r="I3839" s="4" t="s">
        <v>8247</v>
      </c>
      <c r="J3839" s="4">
        <v>1435947758</v>
      </c>
      <c r="K3839" s="13">
        <f t="shared" si="296"/>
        <v>42188.599050925928</v>
      </c>
      <c r="L3839" s="4">
        <v>1432837358</v>
      </c>
      <c r="M3839" s="13">
        <f t="shared" si="297"/>
        <v>42152.599050925928</v>
      </c>
      <c r="N3839" s="4" t="b">
        <v>0</v>
      </c>
      <c r="O3839" s="4">
        <v>17</v>
      </c>
      <c r="P3839" s="4" t="b">
        <v>1</v>
      </c>
      <c r="Q3839" s="4" t="s">
        <v>8271</v>
      </c>
      <c r="R3839" s="17">
        <f>E3839/D3839*100</f>
        <v>102.1</v>
      </c>
      <c r="S3839">
        <f>AVERAGEIF(O:O,O3839,E:E)</f>
        <v>1808.7556603773585</v>
      </c>
      <c r="T3839" t="str">
        <f t="shared" si="298"/>
        <v>theater</v>
      </c>
      <c r="U3839" t="str">
        <f t="shared" si="299"/>
        <v>plays</v>
      </c>
    </row>
    <row r="3840" spans="1:21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tr">
        <f t="shared" si="295"/>
        <v>successful</v>
      </c>
      <c r="G3840" s="4" t="s">
        <v>8219</v>
      </c>
      <c r="H3840" s="4" t="s">
        <v>8235</v>
      </c>
      <c r="I3840" s="4" t="s">
        <v>8255</v>
      </c>
      <c r="J3840" s="4">
        <v>1432314209</v>
      </c>
      <c r="K3840" s="13">
        <f t="shared" si="296"/>
        <v>42146.544085648151</v>
      </c>
      <c r="L3840" s="4">
        <v>1429722209</v>
      </c>
      <c r="M3840" s="13">
        <f t="shared" si="297"/>
        <v>42116.544085648151</v>
      </c>
      <c r="N3840" s="4" t="b">
        <v>0</v>
      </c>
      <c r="O3840" s="4">
        <v>100</v>
      </c>
      <c r="P3840" s="4" t="b">
        <v>1</v>
      </c>
      <c r="Q3840" s="4" t="s">
        <v>8271</v>
      </c>
      <c r="R3840" s="17">
        <f>E3840/D3840*100</f>
        <v>100.824</v>
      </c>
      <c r="S3840">
        <f>AVERAGEIF(O:O,O3840,E:E)</f>
        <v>24819.85</v>
      </c>
      <c r="T3840" t="str">
        <f t="shared" si="298"/>
        <v>theater</v>
      </c>
      <c r="U3840" t="str">
        <f t="shared" si="299"/>
        <v>plays</v>
      </c>
    </row>
    <row r="3841" spans="1:21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tr">
        <f t="shared" si="295"/>
        <v>successful</v>
      </c>
      <c r="G3841" s="4" t="s">
        <v>8219</v>
      </c>
      <c r="H3841" s="4" t="s">
        <v>8224</v>
      </c>
      <c r="I3841" s="4" t="s">
        <v>8246</v>
      </c>
      <c r="J3841" s="4">
        <v>1438226724</v>
      </c>
      <c r="K3841" s="13">
        <f t="shared" si="296"/>
        <v>42214.975972222222</v>
      </c>
      <c r="L3841" s="4">
        <v>1433042724</v>
      </c>
      <c r="M3841" s="13">
        <f t="shared" si="297"/>
        <v>42154.975972222222</v>
      </c>
      <c r="N3841" s="4" t="b">
        <v>0</v>
      </c>
      <c r="O3841" s="4">
        <v>32</v>
      </c>
      <c r="P3841" s="4" t="b">
        <v>1</v>
      </c>
      <c r="Q3841" s="4" t="s">
        <v>8271</v>
      </c>
      <c r="R3841" s="17">
        <f>E3841/D3841*100</f>
        <v>101.25</v>
      </c>
      <c r="S3841">
        <f>AVERAGEIF(O:O,O3841,E:E)</f>
        <v>2546.9</v>
      </c>
      <c r="T3841" t="str">
        <f t="shared" si="298"/>
        <v>theater</v>
      </c>
      <c r="U3841" t="str">
        <f t="shared" si="299"/>
        <v>plays</v>
      </c>
    </row>
    <row r="3842" spans="1:21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tr">
        <f t="shared" si="295"/>
        <v>successful</v>
      </c>
      <c r="G3842" s="4" t="s">
        <v>8219</v>
      </c>
      <c r="H3842" s="4" t="s">
        <v>8225</v>
      </c>
      <c r="I3842" s="4" t="s">
        <v>8247</v>
      </c>
      <c r="J3842" s="4">
        <v>1459180229</v>
      </c>
      <c r="K3842" s="13">
        <f t="shared" si="296"/>
        <v>42457.493391203701</v>
      </c>
      <c r="L3842" s="4">
        <v>1457023829</v>
      </c>
      <c r="M3842" s="13">
        <f t="shared" si="297"/>
        <v>42432.535057870373</v>
      </c>
      <c r="N3842" s="4" t="b">
        <v>0</v>
      </c>
      <c r="O3842" s="4">
        <v>3</v>
      </c>
      <c r="P3842" s="4" t="b">
        <v>1</v>
      </c>
      <c r="Q3842" s="4" t="s">
        <v>8271</v>
      </c>
      <c r="R3842" s="17">
        <f>E3842/D3842*100</f>
        <v>6500</v>
      </c>
      <c r="S3842">
        <f>AVERAGEIF(O:O,O3842,E:E)</f>
        <v>191.76785714285714</v>
      </c>
      <c r="T3842" t="str">
        <f t="shared" si="298"/>
        <v>theater</v>
      </c>
      <c r="U3842" t="str">
        <f t="shared" si="299"/>
        <v>plays</v>
      </c>
    </row>
    <row r="3843" spans="1:21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b">
        <f t="shared" ref="F3843:F3906" si="300">IF(E3843&gt;=D3843,"successful")</f>
        <v>0</v>
      </c>
      <c r="G3843" s="4" t="s">
        <v>8221</v>
      </c>
      <c r="H3843" s="4" t="s">
        <v>8224</v>
      </c>
      <c r="I3843" s="4" t="s">
        <v>8246</v>
      </c>
      <c r="J3843" s="4">
        <v>1405882287</v>
      </c>
      <c r="K3843" s="13">
        <f t="shared" ref="K3843:K3906" si="301">(J3843/60)/60/24+DATE(1970,1,1)+(-4/24)</f>
        <v>41840.619062500002</v>
      </c>
      <c r="L3843" s="4">
        <v>1400698287</v>
      </c>
      <c r="M3843" s="13">
        <f t="shared" ref="M3843:M3906" si="302">(L3843/60)/60/24+DATE(1970,1,1)+(-4/24)</f>
        <v>41780.619062500002</v>
      </c>
      <c r="N3843" s="4" t="b">
        <v>1</v>
      </c>
      <c r="O3843" s="4">
        <v>34</v>
      </c>
      <c r="P3843" s="4" t="b">
        <v>0</v>
      </c>
      <c r="Q3843" s="4" t="s">
        <v>8271</v>
      </c>
      <c r="R3843" s="17">
        <f>E3843/D3843*100</f>
        <v>8.7200000000000006</v>
      </c>
      <c r="S3843">
        <f>AVERAGEIF(O:O,O3843,E:E)</f>
        <v>3216.0669696969699</v>
      </c>
      <c r="T3843" t="str">
        <f t="shared" ref="T3843:T3906" si="303">LEFT(Q3843,FIND("/",Q3843)-1)</f>
        <v>theater</v>
      </c>
      <c r="U3843" t="str">
        <f t="shared" ref="U3843:U3906" si="304">RIGHT(Q3843,LEN(Q3843)-FIND("/",Q3843))</f>
        <v>plays</v>
      </c>
    </row>
    <row r="3844" spans="1:21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b">
        <f t="shared" si="300"/>
        <v>0</v>
      </c>
      <c r="G3844" s="4" t="s">
        <v>8221</v>
      </c>
      <c r="H3844" s="4" t="s">
        <v>8225</v>
      </c>
      <c r="I3844" s="4" t="s">
        <v>8247</v>
      </c>
      <c r="J3844" s="4">
        <v>1399809052</v>
      </c>
      <c r="K3844" s="13">
        <f t="shared" si="301"/>
        <v>41770.326990740745</v>
      </c>
      <c r="L3844" s="4">
        <v>1397217052</v>
      </c>
      <c r="M3844" s="13">
        <f t="shared" si="302"/>
        <v>41740.326990740745</v>
      </c>
      <c r="N3844" s="4" t="b">
        <v>1</v>
      </c>
      <c r="O3844" s="4">
        <v>23</v>
      </c>
      <c r="P3844" s="4" t="b">
        <v>0</v>
      </c>
      <c r="Q3844" s="4" t="s">
        <v>8271</v>
      </c>
      <c r="R3844" s="17">
        <f>E3844/D3844*100</f>
        <v>21.94</v>
      </c>
      <c r="S3844">
        <f>AVERAGEIF(O:O,O3844,E:E)</f>
        <v>2210.1433333333334</v>
      </c>
      <c r="T3844" t="str">
        <f t="shared" si="303"/>
        <v>theater</v>
      </c>
      <c r="U3844" t="str">
        <f t="shared" si="304"/>
        <v>plays</v>
      </c>
    </row>
    <row r="3845" spans="1:21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b">
        <f t="shared" si="300"/>
        <v>0</v>
      </c>
      <c r="G3845" s="4" t="s">
        <v>8221</v>
      </c>
      <c r="H3845" s="4" t="s">
        <v>8224</v>
      </c>
      <c r="I3845" s="4" t="s">
        <v>8246</v>
      </c>
      <c r="J3845" s="4">
        <v>1401587064</v>
      </c>
      <c r="K3845" s="13">
        <f t="shared" si="301"/>
        <v>41790.905833333338</v>
      </c>
      <c r="L3845" s="4">
        <v>1399427064</v>
      </c>
      <c r="M3845" s="13">
        <f t="shared" si="302"/>
        <v>41765.905833333338</v>
      </c>
      <c r="N3845" s="4" t="b">
        <v>1</v>
      </c>
      <c r="O3845" s="4">
        <v>19</v>
      </c>
      <c r="P3845" s="4" t="b">
        <v>0</v>
      </c>
      <c r="Q3845" s="4" t="s">
        <v>8271</v>
      </c>
      <c r="R3845" s="17">
        <f>E3845/D3845*100</f>
        <v>21.3</v>
      </c>
      <c r="S3845">
        <f>AVERAGEIF(O:O,O3845,E:E)</f>
        <v>2005.9729729729729</v>
      </c>
      <c r="T3845" t="str">
        <f t="shared" si="303"/>
        <v>theater</v>
      </c>
      <c r="U3845" t="str">
        <f t="shared" si="304"/>
        <v>plays</v>
      </c>
    </row>
    <row r="3846" spans="1:21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b">
        <f t="shared" si="300"/>
        <v>0</v>
      </c>
      <c r="G3846" s="4" t="s">
        <v>8221</v>
      </c>
      <c r="H3846" s="4" t="s">
        <v>8224</v>
      </c>
      <c r="I3846" s="4" t="s">
        <v>8246</v>
      </c>
      <c r="J3846" s="4">
        <v>1401778740</v>
      </c>
      <c r="K3846" s="13">
        <f t="shared" si="301"/>
        <v>41793.124305555561</v>
      </c>
      <c r="L3846" s="4">
        <v>1399474134</v>
      </c>
      <c r="M3846" s="13">
        <f t="shared" si="302"/>
        <v>41766.450625000005</v>
      </c>
      <c r="N3846" s="4" t="b">
        <v>1</v>
      </c>
      <c r="O3846" s="4">
        <v>50</v>
      </c>
      <c r="P3846" s="4" t="b">
        <v>0</v>
      </c>
      <c r="Q3846" s="4" t="s">
        <v>8271</v>
      </c>
      <c r="R3846" s="17">
        <f>E3846/D3846*100</f>
        <v>41.489795918367342</v>
      </c>
      <c r="S3846">
        <f>AVERAGEIF(O:O,O3846,E:E)</f>
        <v>3773.9390909090912</v>
      </c>
      <c r="T3846" t="str">
        <f t="shared" si="303"/>
        <v>theater</v>
      </c>
      <c r="U3846" t="str">
        <f t="shared" si="304"/>
        <v>plays</v>
      </c>
    </row>
    <row r="3847" spans="1:21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b">
        <f t="shared" si="300"/>
        <v>0</v>
      </c>
      <c r="G3847" s="4" t="s">
        <v>8221</v>
      </c>
      <c r="H3847" s="4" t="s">
        <v>8224</v>
      </c>
      <c r="I3847" s="4" t="s">
        <v>8246</v>
      </c>
      <c r="J3847" s="4">
        <v>1443711774</v>
      </c>
      <c r="K3847" s="13">
        <f t="shared" si="301"/>
        <v>42278.460347222222</v>
      </c>
      <c r="L3847" s="4">
        <v>1441119774</v>
      </c>
      <c r="M3847" s="13">
        <f t="shared" si="302"/>
        <v>42248.460347222222</v>
      </c>
      <c r="N3847" s="4" t="b">
        <v>1</v>
      </c>
      <c r="O3847" s="4">
        <v>12</v>
      </c>
      <c r="P3847" s="4" t="b">
        <v>0</v>
      </c>
      <c r="Q3847" s="4" t="s">
        <v>8271</v>
      </c>
      <c r="R3847" s="17">
        <f>E3847/D3847*100</f>
        <v>2.105</v>
      </c>
      <c r="S3847">
        <f>AVERAGEIF(O:O,O3847,E:E)</f>
        <v>1176.7069565217391</v>
      </c>
      <c r="T3847" t="str">
        <f t="shared" si="303"/>
        <v>theater</v>
      </c>
      <c r="U3847" t="str">
        <f t="shared" si="304"/>
        <v>plays</v>
      </c>
    </row>
    <row r="3848" spans="1:21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b">
        <f t="shared" si="300"/>
        <v>0</v>
      </c>
      <c r="G3848" s="4" t="s">
        <v>8221</v>
      </c>
      <c r="H3848" s="4" t="s">
        <v>8224</v>
      </c>
      <c r="I3848" s="4" t="s">
        <v>8246</v>
      </c>
      <c r="J3848" s="4">
        <v>1412405940</v>
      </c>
      <c r="K3848" s="13">
        <f t="shared" si="301"/>
        <v>41916.124305555561</v>
      </c>
      <c r="L3848" s="4">
        <v>1409721542</v>
      </c>
      <c r="M3848" s="13">
        <f t="shared" si="302"/>
        <v>41885.054884259262</v>
      </c>
      <c r="N3848" s="4" t="b">
        <v>1</v>
      </c>
      <c r="O3848" s="4">
        <v>8</v>
      </c>
      <c r="P3848" s="4" t="b">
        <v>0</v>
      </c>
      <c r="Q3848" s="4" t="s">
        <v>8271</v>
      </c>
      <c r="R3848" s="17">
        <f>E3848/D3848*100</f>
        <v>2.7</v>
      </c>
      <c r="S3848">
        <f>AVERAGEIF(O:O,O3848,E:E)</f>
        <v>570.671875</v>
      </c>
      <c r="T3848" t="str">
        <f t="shared" si="303"/>
        <v>theater</v>
      </c>
      <c r="U3848" t="str">
        <f t="shared" si="304"/>
        <v>plays</v>
      </c>
    </row>
    <row r="3849" spans="1:21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b">
        <f t="shared" si="300"/>
        <v>0</v>
      </c>
      <c r="G3849" s="4" t="s">
        <v>8221</v>
      </c>
      <c r="H3849" s="4" t="s">
        <v>8224</v>
      </c>
      <c r="I3849" s="4" t="s">
        <v>8246</v>
      </c>
      <c r="J3849" s="4">
        <v>1437283391</v>
      </c>
      <c r="K3849" s="13">
        <f t="shared" si="301"/>
        <v>42204.057766203703</v>
      </c>
      <c r="L3849" s="4">
        <v>1433395391</v>
      </c>
      <c r="M3849" s="13">
        <f t="shared" si="302"/>
        <v>42159.057766203703</v>
      </c>
      <c r="N3849" s="4" t="b">
        <v>1</v>
      </c>
      <c r="O3849" s="4">
        <v>9</v>
      </c>
      <c r="P3849" s="4" t="b">
        <v>0</v>
      </c>
      <c r="Q3849" s="4" t="s">
        <v>8271</v>
      </c>
      <c r="R3849" s="17">
        <f>E3849/D3849*100</f>
        <v>16.161904761904761</v>
      </c>
      <c r="S3849">
        <f>AVERAGEIF(O:O,O3849,E:E)</f>
        <v>751.21245614035092</v>
      </c>
      <c r="T3849" t="str">
        <f t="shared" si="303"/>
        <v>theater</v>
      </c>
      <c r="U3849" t="str">
        <f t="shared" si="304"/>
        <v>plays</v>
      </c>
    </row>
    <row r="3850" spans="1:21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b">
        <f t="shared" si="300"/>
        <v>0</v>
      </c>
      <c r="G3850" s="4" t="s">
        <v>8221</v>
      </c>
      <c r="H3850" s="4" t="s">
        <v>8224</v>
      </c>
      <c r="I3850" s="4" t="s">
        <v>8246</v>
      </c>
      <c r="J3850" s="4">
        <v>1445196989</v>
      </c>
      <c r="K3850" s="13">
        <f t="shared" si="301"/>
        <v>42295.650335648148</v>
      </c>
      <c r="L3850" s="4">
        <v>1442604989</v>
      </c>
      <c r="M3850" s="13">
        <f t="shared" si="302"/>
        <v>42265.650335648148</v>
      </c>
      <c r="N3850" s="4" t="b">
        <v>1</v>
      </c>
      <c r="O3850" s="4">
        <v>43</v>
      </c>
      <c r="P3850" s="4" t="b">
        <v>0</v>
      </c>
      <c r="Q3850" s="4" t="s">
        <v>8271</v>
      </c>
      <c r="R3850" s="17">
        <f>E3850/D3850*100</f>
        <v>16.376923076923077</v>
      </c>
      <c r="S3850">
        <f>AVERAGEIF(O:O,O3850,E:E)</f>
        <v>5251.2666666666664</v>
      </c>
      <c r="T3850" t="str">
        <f t="shared" si="303"/>
        <v>theater</v>
      </c>
      <c r="U3850" t="str">
        <f t="shared" si="304"/>
        <v>plays</v>
      </c>
    </row>
    <row r="3851" spans="1:21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b">
        <f t="shared" si="300"/>
        <v>0</v>
      </c>
      <c r="G3851" s="4" t="s">
        <v>8221</v>
      </c>
      <c r="H3851" s="4" t="s">
        <v>8236</v>
      </c>
      <c r="I3851" s="4" t="s">
        <v>8249</v>
      </c>
      <c r="J3851" s="4">
        <v>1434047084</v>
      </c>
      <c r="K3851" s="13">
        <f t="shared" si="301"/>
        <v>42166.60050925926</v>
      </c>
      <c r="L3851" s="4">
        <v>1431455084</v>
      </c>
      <c r="M3851" s="13">
        <f t="shared" si="302"/>
        <v>42136.60050925926</v>
      </c>
      <c r="N3851" s="4" t="b">
        <v>1</v>
      </c>
      <c r="O3851" s="4">
        <v>28</v>
      </c>
      <c r="P3851" s="4" t="b">
        <v>0</v>
      </c>
      <c r="Q3851" s="4" t="s">
        <v>8271</v>
      </c>
      <c r="R3851" s="17">
        <f>E3851/D3851*100</f>
        <v>7.043333333333333</v>
      </c>
      <c r="S3851">
        <f>AVERAGEIF(O:O,O3851,E:E)</f>
        <v>3472.1178947368426</v>
      </c>
      <c r="T3851" t="str">
        <f t="shared" si="303"/>
        <v>theater</v>
      </c>
      <c r="U3851" t="str">
        <f t="shared" si="304"/>
        <v>plays</v>
      </c>
    </row>
    <row r="3852" spans="1:21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b">
        <f t="shared" si="300"/>
        <v>0</v>
      </c>
      <c r="G3852" s="4" t="s">
        <v>8221</v>
      </c>
      <c r="H3852" s="4" t="s">
        <v>8224</v>
      </c>
      <c r="I3852" s="4" t="s">
        <v>8246</v>
      </c>
      <c r="J3852" s="4">
        <v>1420081143</v>
      </c>
      <c r="K3852" s="13">
        <f t="shared" si="301"/>
        <v>42004.957673611112</v>
      </c>
      <c r="L3852" s="4">
        <v>1417489143</v>
      </c>
      <c r="M3852" s="13">
        <f t="shared" si="302"/>
        <v>41974.957673611112</v>
      </c>
      <c r="N3852" s="4" t="b">
        <v>1</v>
      </c>
      <c r="O3852" s="4">
        <v>4</v>
      </c>
      <c r="P3852" s="4" t="b">
        <v>0</v>
      </c>
      <c r="Q3852" s="4" t="s">
        <v>8271</v>
      </c>
      <c r="R3852" s="17">
        <f>E3852/D3852*100</f>
        <v>3.8</v>
      </c>
      <c r="S3852">
        <f>AVERAGEIF(O:O,O3852,E:E)</f>
        <v>227.77278688524589</v>
      </c>
      <c r="T3852" t="str">
        <f t="shared" si="303"/>
        <v>theater</v>
      </c>
      <c r="U3852" t="str">
        <f t="shared" si="304"/>
        <v>plays</v>
      </c>
    </row>
    <row r="3853" spans="1:21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b">
        <f t="shared" si="300"/>
        <v>0</v>
      </c>
      <c r="G3853" s="4" t="s">
        <v>8221</v>
      </c>
      <c r="H3853" s="4" t="s">
        <v>8225</v>
      </c>
      <c r="I3853" s="4" t="s">
        <v>8247</v>
      </c>
      <c r="J3853" s="4">
        <v>1437129179</v>
      </c>
      <c r="K3853" s="13">
        <f t="shared" si="301"/>
        <v>42202.272905092592</v>
      </c>
      <c r="L3853" s="4">
        <v>1434537179</v>
      </c>
      <c r="M3853" s="13">
        <f t="shared" si="302"/>
        <v>42172.272905092592</v>
      </c>
      <c r="N3853" s="4" t="b">
        <v>1</v>
      </c>
      <c r="O3853" s="4">
        <v>24</v>
      </c>
      <c r="P3853" s="4" t="b">
        <v>0</v>
      </c>
      <c r="Q3853" s="4" t="s">
        <v>8271</v>
      </c>
      <c r="R3853" s="17">
        <f>E3853/D3853*100</f>
        <v>34.08</v>
      </c>
      <c r="S3853">
        <f>AVERAGEIF(O:O,O3853,E:E)</f>
        <v>1764.2944117647057</v>
      </c>
      <c r="T3853" t="str">
        <f t="shared" si="303"/>
        <v>theater</v>
      </c>
      <c r="U3853" t="str">
        <f t="shared" si="304"/>
        <v>plays</v>
      </c>
    </row>
    <row r="3854" spans="1:21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b">
        <f t="shared" si="300"/>
        <v>0</v>
      </c>
      <c r="G3854" s="4" t="s">
        <v>8221</v>
      </c>
      <c r="H3854" s="4" t="s">
        <v>8224</v>
      </c>
      <c r="I3854" s="4" t="s">
        <v>8246</v>
      </c>
      <c r="J3854" s="4">
        <v>1427427276</v>
      </c>
      <c r="K3854" s="13">
        <f t="shared" si="301"/>
        <v>42089.982361111113</v>
      </c>
      <c r="L3854" s="4">
        <v>1425270876</v>
      </c>
      <c r="M3854" s="13">
        <f t="shared" si="302"/>
        <v>42065.024027777785</v>
      </c>
      <c r="N3854" s="4" t="b">
        <v>0</v>
      </c>
      <c r="O3854" s="4">
        <v>2</v>
      </c>
      <c r="P3854" s="4" t="b">
        <v>0</v>
      </c>
      <c r="Q3854" s="4" t="s">
        <v>8271</v>
      </c>
      <c r="R3854" s="17">
        <f>E3854/D3854*100</f>
        <v>0.2</v>
      </c>
      <c r="S3854">
        <f>AVERAGEIF(O:O,O3854,E:E)</f>
        <v>91.389593023255813</v>
      </c>
      <c r="T3854" t="str">
        <f t="shared" si="303"/>
        <v>theater</v>
      </c>
      <c r="U3854" t="str">
        <f t="shared" si="304"/>
        <v>plays</v>
      </c>
    </row>
    <row r="3855" spans="1:21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b">
        <f t="shared" si="300"/>
        <v>0</v>
      </c>
      <c r="G3855" s="4" t="s">
        <v>8221</v>
      </c>
      <c r="H3855" s="4" t="s">
        <v>8224</v>
      </c>
      <c r="I3855" s="4" t="s">
        <v>8246</v>
      </c>
      <c r="J3855" s="4">
        <v>1409602178</v>
      </c>
      <c r="K3855" s="13">
        <f t="shared" si="301"/>
        <v>41883.673356481486</v>
      </c>
      <c r="L3855" s="4">
        <v>1406578178</v>
      </c>
      <c r="M3855" s="13">
        <f t="shared" si="302"/>
        <v>41848.673356481486</v>
      </c>
      <c r="N3855" s="4" t="b">
        <v>0</v>
      </c>
      <c r="O3855" s="4">
        <v>2</v>
      </c>
      <c r="P3855" s="4" t="b">
        <v>0</v>
      </c>
      <c r="Q3855" s="4" t="s">
        <v>8271</v>
      </c>
      <c r="R3855" s="17">
        <f>E3855/D3855*100</f>
        <v>2.5999999999999999E-2</v>
      </c>
      <c r="S3855">
        <f>AVERAGEIF(O:O,O3855,E:E)</f>
        <v>91.389593023255813</v>
      </c>
      <c r="T3855" t="str">
        <f t="shared" si="303"/>
        <v>theater</v>
      </c>
      <c r="U3855" t="str">
        <f t="shared" si="304"/>
        <v>plays</v>
      </c>
    </row>
    <row r="3856" spans="1:21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b">
        <f t="shared" si="300"/>
        <v>0</v>
      </c>
      <c r="G3856" s="4" t="s">
        <v>8221</v>
      </c>
      <c r="H3856" s="4" t="s">
        <v>8224</v>
      </c>
      <c r="I3856" s="4" t="s">
        <v>8246</v>
      </c>
      <c r="J3856" s="4">
        <v>1431206058</v>
      </c>
      <c r="K3856" s="13">
        <f t="shared" si="301"/>
        <v>42133.718263888892</v>
      </c>
      <c r="L3856" s="4">
        <v>1428614058</v>
      </c>
      <c r="M3856" s="13">
        <f t="shared" si="302"/>
        <v>42103.718263888892</v>
      </c>
      <c r="N3856" s="4" t="b">
        <v>0</v>
      </c>
      <c r="O3856" s="4">
        <v>20</v>
      </c>
      <c r="P3856" s="4" t="b">
        <v>0</v>
      </c>
      <c r="Q3856" s="4" t="s">
        <v>8271</v>
      </c>
      <c r="R3856" s="17">
        <f>E3856/D3856*100</f>
        <v>16.254545454545454</v>
      </c>
      <c r="S3856">
        <f>AVERAGEIF(O:O,O3856,E:E)</f>
        <v>1494.1595454545457</v>
      </c>
      <c r="T3856" t="str">
        <f t="shared" si="303"/>
        <v>theater</v>
      </c>
      <c r="U3856" t="str">
        <f t="shared" si="304"/>
        <v>plays</v>
      </c>
    </row>
    <row r="3857" spans="1:21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b">
        <f t="shared" si="300"/>
        <v>0</v>
      </c>
      <c r="G3857" s="4" t="s">
        <v>8221</v>
      </c>
      <c r="H3857" s="4" t="s">
        <v>8224</v>
      </c>
      <c r="I3857" s="4" t="s">
        <v>8246</v>
      </c>
      <c r="J3857" s="4">
        <v>1427408271</v>
      </c>
      <c r="K3857" s="13">
        <f t="shared" si="301"/>
        <v>42089.762395833335</v>
      </c>
      <c r="L3857" s="4">
        <v>1424819871</v>
      </c>
      <c r="M3857" s="13">
        <f t="shared" si="302"/>
        <v>42059.804062500007</v>
      </c>
      <c r="N3857" s="4" t="b">
        <v>0</v>
      </c>
      <c r="O3857" s="4">
        <v>1</v>
      </c>
      <c r="P3857" s="4" t="b">
        <v>0</v>
      </c>
      <c r="Q3857" s="4" t="s">
        <v>8271</v>
      </c>
      <c r="R3857" s="17">
        <f>E3857/D3857*100</f>
        <v>2.5</v>
      </c>
      <c r="S3857">
        <f>AVERAGEIF(O:O,O3857,E:E)</f>
        <v>50.223295454545458</v>
      </c>
      <c r="T3857" t="str">
        <f t="shared" si="303"/>
        <v>theater</v>
      </c>
      <c r="U3857" t="str">
        <f t="shared" si="304"/>
        <v>plays</v>
      </c>
    </row>
    <row r="3858" spans="1:21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b">
        <f t="shared" si="300"/>
        <v>0</v>
      </c>
      <c r="G3858" s="4" t="s">
        <v>8221</v>
      </c>
      <c r="H3858" s="4" t="s">
        <v>8224</v>
      </c>
      <c r="I3858" s="4" t="s">
        <v>8246</v>
      </c>
      <c r="J3858" s="4">
        <v>1425833403</v>
      </c>
      <c r="K3858" s="13">
        <f t="shared" si="301"/>
        <v>42071.534756944449</v>
      </c>
      <c r="L3858" s="4">
        <v>1423245003</v>
      </c>
      <c r="M3858" s="13">
        <f t="shared" si="302"/>
        <v>42041.576423611114</v>
      </c>
      <c r="N3858" s="4" t="b">
        <v>0</v>
      </c>
      <c r="O3858" s="4">
        <v>1</v>
      </c>
      <c r="P3858" s="4" t="b">
        <v>0</v>
      </c>
      <c r="Q3858" s="4" t="s">
        <v>8271</v>
      </c>
      <c r="R3858" s="17">
        <f>E3858/D3858*100</f>
        <v>0.02</v>
      </c>
      <c r="S3858">
        <f>AVERAGEIF(O:O,O3858,E:E)</f>
        <v>50.223295454545458</v>
      </c>
      <c r="T3858" t="str">
        <f t="shared" si="303"/>
        <v>theater</v>
      </c>
      <c r="U3858" t="str">
        <f t="shared" si="304"/>
        <v>plays</v>
      </c>
    </row>
    <row r="3859" spans="1:21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b">
        <f t="shared" si="300"/>
        <v>0</v>
      </c>
      <c r="G3859" s="4" t="s">
        <v>8221</v>
      </c>
      <c r="H3859" s="4" t="s">
        <v>8224</v>
      </c>
      <c r="I3859" s="4" t="s">
        <v>8246</v>
      </c>
      <c r="J3859" s="4">
        <v>1406913120</v>
      </c>
      <c r="K3859" s="13">
        <f t="shared" si="301"/>
        <v>41852.550000000003</v>
      </c>
      <c r="L3859" s="4">
        <v>1404927690</v>
      </c>
      <c r="M3859" s="13">
        <f t="shared" si="302"/>
        <v>41829.570486111115</v>
      </c>
      <c r="N3859" s="4" t="b">
        <v>0</v>
      </c>
      <c r="O3859" s="4">
        <v>4</v>
      </c>
      <c r="P3859" s="4" t="b">
        <v>0</v>
      </c>
      <c r="Q3859" s="4" t="s">
        <v>8271</v>
      </c>
      <c r="R3859" s="17">
        <f>E3859/D3859*100</f>
        <v>5.2</v>
      </c>
      <c r="S3859">
        <f>AVERAGEIF(O:O,O3859,E:E)</f>
        <v>227.77278688524589</v>
      </c>
      <c r="T3859" t="str">
        <f t="shared" si="303"/>
        <v>theater</v>
      </c>
      <c r="U3859" t="str">
        <f t="shared" si="304"/>
        <v>plays</v>
      </c>
    </row>
    <row r="3860" spans="1:21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b">
        <f t="shared" si="300"/>
        <v>0</v>
      </c>
      <c r="G3860" s="4" t="s">
        <v>8221</v>
      </c>
      <c r="H3860" s="4" t="s">
        <v>8225</v>
      </c>
      <c r="I3860" s="4" t="s">
        <v>8247</v>
      </c>
      <c r="J3860" s="4">
        <v>1432328400</v>
      </c>
      <c r="K3860" s="13">
        <f t="shared" si="301"/>
        <v>42146.708333333336</v>
      </c>
      <c r="L3860" s="4">
        <v>1430734844</v>
      </c>
      <c r="M3860" s="13">
        <f t="shared" si="302"/>
        <v>42128.264398148152</v>
      </c>
      <c r="N3860" s="4" t="b">
        <v>0</v>
      </c>
      <c r="O3860" s="4">
        <v>1</v>
      </c>
      <c r="P3860" s="4" t="b">
        <v>0</v>
      </c>
      <c r="Q3860" s="4" t="s">
        <v>8271</v>
      </c>
      <c r="R3860" s="17">
        <f>E3860/D3860*100</f>
        <v>2</v>
      </c>
      <c r="S3860">
        <f>AVERAGEIF(O:O,O3860,E:E)</f>
        <v>50.223295454545458</v>
      </c>
      <c r="T3860" t="str">
        <f t="shared" si="303"/>
        <v>theater</v>
      </c>
      <c r="U3860" t="str">
        <f t="shared" si="304"/>
        <v>plays</v>
      </c>
    </row>
    <row r="3861" spans="1:21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b">
        <f t="shared" si="300"/>
        <v>0</v>
      </c>
      <c r="G3861" s="4" t="s">
        <v>8221</v>
      </c>
      <c r="H3861" s="4" t="s">
        <v>8224</v>
      </c>
      <c r="I3861" s="4" t="s">
        <v>8246</v>
      </c>
      <c r="J3861" s="4">
        <v>1403730000</v>
      </c>
      <c r="K3861" s="13">
        <f t="shared" si="301"/>
        <v>41815.708333333336</v>
      </c>
      <c r="L3861" s="4">
        <v>1401485207</v>
      </c>
      <c r="M3861" s="13">
        <f t="shared" si="302"/>
        <v>41789.726932870377</v>
      </c>
      <c r="N3861" s="4" t="b">
        <v>0</v>
      </c>
      <c r="O3861" s="4">
        <v>1</v>
      </c>
      <c r="P3861" s="4" t="b">
        <v>0</v>
      </c>
      <c r="Q3861" s="4" t="s">
        <v>8271</v>
      </c>
      <c r="R3861" s="17">
        <f>E3861/D3861*100</f>
        <v>0.04</v>
      </c>
      <c r="S3861">
        <f>AVERAGEIF(O:O,O3861,E:E)</f>
        <v>50.223295454545458</v>
      </c>
      <c r="T3861" t="str">
        <f t="shared" si="303"/>
        <v>theater</v>
      </c>
      <c r="U3861" t="str">
        <f t="shared" si="304"/>
        <v>plays</v>
      </c>
    </row>
    <row r="3862" spans="1:21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b">
        <f t="shared" si="300"/>
        <v>0</v>
      </c>
      <c r="G3862" s="4" t="s">
        <v>8221</v>
      </c>
      <c r="H3862" s="4" t="s">
        <v>8224</v>
      </c>
      <c r="I3862" s="4" t="s">
        <v>8246</v>
      </c>
      <c r="J3862" s="4">
        <v>1407858710</v>
      </c>
      <c r="K3862" s="13">
        <f t="shared" si="301"/>
        <v>41863.494328703702</v>
      </c>
      <c r="L3862" s="4">
        <v>1405266710</v>
      </c>
      <c r="M3862" s="13">
        <f t="shared" si="302"/>
        <v>41833.494328703702</v>
      </c>
      <c r="N3862" s="4" t="b">
        <v>0</v>
      </c>
      <c r="O3862" s="4">
        <v>13</v>
      </c>
      <c r="P3862" s="4" t="b">
        <v>0</v>
      </c>
      <c r="Q3862" s="4" t="s">
        <v>8271</v>
      </c>
      <c r="R3862" s="17">
        <f>E3862/D3862*100</f>
        <v>17.666666666666668</v>
      </c>
      <c r="S3862">
        <f>AVERAGEIF(O:O,O3862,E:E)</f>
        <v>969.35458333333338</v>
      </c>
      <c r="T3862" t="str">
        <f t="shared" si="303"/>
        <v>theater</v>
      </c>
      <c r="U3862" t="str">
        <f t="shared" si="304"/>
        <v>plays</v>
      </c>
    </row>
    <row r="3863" spans="1:21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b">
        <f t="shared" si="300"/>
        <v>0</v>
      </c>
      <c r="G3863" s="4" t="s">
        <v>8221</v>
      </c>
      <c r="H3863" s="4" t="s">
        <v>8224</v>
      </c>
      <c r="I3863" s="4" t="s">
        <v>8246</v>
      </c>
      <c r="J3863" s="4">
        <v>1415828820</v>
      </c>
      <c r="K3863" s="13">
        <f t="shared" si="301"/>
        <v>41955.740972222229</v>
      </c>
      <c r="L3863" s="4">
        <v>1412258977</v>
      </c>
      <c r="M3863" s="13">
        <f t="shared" si="302"/>
        <v>41914.423344907409</v>
      </c>
      <c r="N3863" s="4" t="b">
        <v>0</v>
      </c>
      <c r="O3863" s="4">
        <v>1</v>
      </c>
      <c r="P3863" s="4" t="b">
        <v>0</v>
      </c>
      <c r="Q3863" s="4" t="s">
        <v>8271</v>
      </c>
      <c r="R3863" s="17">
        <f>E3863/D3863*100</f>
        <v>5</v>
      </c>
      <c r="S3863">
        <f>AVERAGEIF(O:O,O3863,E:E)</f>
        <v>50.223295454545458</v>
      </c>
      <c r="T3863" t="str">
        <f t="shared" si="303"/>
        <v>theater</v>
      </c>
      <c r="U3863" t="str">
        <f t="shared" si="304"/>
        <v>plays</v>
      </c>
    </row>
    <row r="3864" spans="1:21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b">
        <f t="shared" si="300"/>
        <v>0</v>
      </c>
      <c r="G3864" s="4" t="s">
        <v>8221</v>
      </c>
      <c r="H3864" s="4" t="s">
        <v>8224</v>
      </c>
      <c r="I3864" s="4" t="s">
        <v>8246</v>
      </c>
      <c r="J3864" s="4">
        <v>1473699540</v>
      </c>
      <c r="K3864" s="13">
        <f t="shared" si="301"/>
        <v>42625.540972222225</v>
      </c>
      <c r="L3864" s="4">
        <v>1472451356</v>
      </c>
      <c r="M3864" s="13">
        <f t="shared" si="302"/>
        <v>42611.094398148147</v>
      </c>
      <c r="N3864" s="4" t="b">
        <v>0</v>
      </c>
      <c r="O3864" s="4">
        <v>1</v>
      </c>
      <c r="P3864" s="4" t="b">
        <v>0</v>
      </c>
      <c r="Q3864" s="4" t="s">
        <v>8271</v>
      </c>
      <c r="R3864" s="17">
        <f>E3864/D3864*100</f>
        <v>1.3333333333333334E-2</v>
      </c>
      <c r="S3864">
        <f>AVERAGEIF(O:O,O3864,E:E)</f>
        <v>50.223295454545458</v>
      </c>
      <c r="T3864" t="str">
        <f t="shared" si="303"/>
        <v>theater</v>
      </c>
      <c r="U3864" t="str">
        <f t="shared" si="304"/>
        <v>plays</v>
      </c>
    </row>
    <row r="3865" spans="1:21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b">
        <f t="shared" si="300"/>
        <v>0</v>
      </c>
      <c r="G3865" s="4" t="s">
        <v>8221</v>
      </c>
      <c r="H3865" s="4" t="s">
        <v>8224</v>
      </c>
      <c r="I3865" s="4" t="s">
        <v>8246</v>
      </c>
      <c r="J3865" s="4">
        <v>1446739905</v>
      </c>
      <c r="K3865" s="13">
        <f t="shared" si="301"/>
        <v>42313.508159722223</v>
      </c>
      <c r="L3865" s="4">
        <v>1441552305</v>
      </c>
      <c r="M3865" s="13">
        <f t="shared" si="302"/>
        <v>42253.466493055559</v>
      </c>
      <c r="N3865" s="4" t="b">
        <v>0</v>
      </c>
      <c r="O3865" s="4">
        <v>0</v>
      </c>
      <c r="P3865" s="4" t="b">
        <v>0</v>
      </c>
      <c r="Q3865" s="4" t="s">
        <v>8271</v>
      </c>
      <c r="R3865" s="17">
        <f>E3865/D3865*100</f>
        <v>0</v>
      </c>
      <c r="S3865">
        <f>AVERAGEIF(O:O,O3865,E:E)</f>
        <v>0</v>
      </c>
      <c r="T3865" t="str">
        <f t="shared" si="303"/>
        <v>theater</v>
      </c>
      <c r="U3865" t="str">
        <f t="shared" si="304"/>
        <v>plays</v>
      </c>
    </row>
    <row r="3866" spans="1:21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b">
        <f t="shared" si="300"/>
        <v>0</v>
      </c>
      <c r="G3866" s="4" t="s">
        <v>8221</v>
      </c>
      <c r="H3866" s="4" t="s">
        <v>8224</v>
      </c>
      <c r="I3866" s="4" t="s">
        <v>8246</v>
      </c>
      <c r="J3866" s="4">
        <v>1447799054</v>
      </c>
      <c r="K3866" s="13">
        <f t="shared" si="301"/>
        <v>42325.766828703701</v>
      </c>
      <c r="L3866" s="4">
        <v>1445203454</v>
      </c>
      <c r="M3866" s="13">
        <f t="shared" si="302"/>
        <v>42295.725162037044</v>
      </c>
      <c r="N3866" s="4" t="b">
        <v>0</v>
      </c>
      <c r="O3866" s="4">
        <v>3</v>
      </c>
      <c r="P3866" s="4" t="b">
        <v>0</v>
      </c>
      <c r="Q3866" s="4" t="s">
        <v>8271</v>
      </c>
      <c r="R3866" s="17">
        <f>E3866/D3866*100</f>
        <v>1.2</v>
      </c>
      <c r="S3866">
        <f>AVERAGEIF(O:O,O3866,E:E)</f>
        <v>191.76785714285714</v>
      </c>
      <c r="T3866" t="str">
        <f t="shared" si="303"/>
        <v>theater</v>
      </c>
      <c r="U3866" t="str">
        <f t="shared" si="304"/>
        <v>plays</v>
      </c>
    </row>
    <row r="3867" spans="1:21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b">
        <f t="shared" si="300"/>
        <v>0</v>
      </c>
      <c r="G3867" s="4" t="s">
        <v>8221</v>
      </c>
      <c r="H3867" s="4" t="s">
        <v>8229</v>
      </c>
      <c r="I3867" s="4" t="s">
        <v>8251</v>
      </c>
      <c r="J3867" s="4">
        <v>1409376600</v>
      </c>
      <c r="K3867" s="13">
        <f t="shared" si="301"/>
        <v>41881.0625</v>
      </c>
      <c r="L3867" s="4">
        <v>1405957098</v>
      </c>
      <c r="M3867" s="13">
        <f t="shared" si="302"/>
        <v>41841.484930555562</v>
      </c>
      <c r="N3867" s="4" t="b">
        <v>0</v>
      </c>
      <c r="O3867" s="4">
        <v>14</v>
      </c>
      <c r="P3867" s="4" t="b">
        <v>0</v>
      </c>
      <c r="Q3867" s="4" t="s">
        <v>8271</v>
      </c>
      <c r="R3867" s="17">
        <f>E3867/D3867*100</f>
        <v>26.937422295897225</v>
      </c>
      <c r="S3867">
        <f>AVERAGEIF(O:O,O3867,E:E)</f>
        <v>1006.2454545454545</v>
      </c>
      <c r="T3867" t="str">
        <f t="shared" si="303"/>
        <v>theater</v>
      </c>
      <c r="U3867" t="str">
        <f t="shared" si="304"/>
        <v>plays</v>
      </c>
    </row>
    <row r="3868" spans="1:21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b">
        <f t="shared" si="300"/>
        <v>0</v>
      </c>
      <c r="G3868" s="4" t="s">
        <v>8221</v>
      </c>
      <c r="H3868" s="4" t="s">
        <v>8224</v>
      </c>
      <c r="I3868" s="4" t="s">
        <v>8246</v>
      </c>
      <c r="J3868" s="4">
        <v>1458703740</v>
      </c>
      <c r="K3868" s="13">
        <f t="shared" si="301"/>
        <v>42451.978472222225</v>
      </c>
      <c r="L3868" s="4">
        <v>1454453021</v>
      </c>
      <c r="M3868" s="13">
        <f t="shared" si="302"/>
        <v>42402.780335648153</v>
      </c>
      <c r="N3868" s="4" t="b">
        <v>0</v>
      </c>
      <c r="O3868" s="4">
        <v>2</v>
      </c>
      <c r="P3868" s="4" t="b">
        <v>0</v>
      </c>
      <c r="Q3868" s="4" t="s">
        <v>8271</v>
      </c>
      <c r="R3868" s="17">
        <f>E3868/D3868*100</f>
        <v>0.54999999999999993</v>
      </c>
      <c r="S3868">
        <f>AVERAGEIF(O:O,O3868,E:E)</f>
        <v>91.389593023255813</v>
      </c>
      <c r="T3868" t="str">
        <f t="shared" si="303"/>
        <v>theater</v>
      </c>
      <c r="U3868" t="str">
        <f t="shared" si="304"/>
        <v>plays</v>
      </c>
    </row>
    <row r="3869" spans="1:21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b">
        <f t="shared" si="300"/>
        <v>0</v>
      </c>
      <c r="G3869" s="4" t="s">
        <v>8221</v>
      </c>
      <c r="H3869" s="4" t="s">
        <v>8224</v>
      </c>
      <c r="I3869" s="4" t="s">
        <v>8246</v>
      </c>
      <c r="J3869" s="4">
        <v>1466278339</v>
      </c>
      <c r="K3869" s="13">
        <f t="shared" si="301"/>
        <v>42539.647442129637</v>
      </c>
      <c r="L3869" s="4">
        <v>1463686339</v>
      </c>
      <c r="M3869" s="13">
        <f t="shared" si="302"/>
        <v>42509.647442129637</v>
      </c>
      <c r="N3869" s="4" t="b">
        <v>0</v>
      </c>
      <c r="O3869" s="4">
        <v>5</v>
      </c>
      <c r="P3869" s="4" t="b">
        <v>0</v>
      </c>
      <c r="Q3869" s="4" t="s">
        <v>8271</v>
      </c>
      <c r="R3869" s="17">
        <f>E3869/D3869*100</f>
        <v>12.55</v>
      </c>
      <c r="S3869">
        <f>AVERAGEIF(O:O,O3869,E:E)</f>
        <v>347.37</v>
      </c>
      <c r="T3869" t="str">
        <f t="shared" si="303"/>
        <v>theater</v>
      </c>
      <c r="U3869" t="str">
        <f t="shared" si="304"/>
        <v>plays</v>
      </c>
    </row>
    <row r="3870" spans="1:21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b">
        <f t="shared" si="300"/>
        <v>0</v>
      </c>
      <c r="G3870" s="4" t="s">
        <v>8220</v>
      </c>
      <c r="H3870" s="4" t="s">
        <v>8225</v>
      </c>
      <c r="I3870" s="4" t="s">
        <v>8247</v>
      </c>
      <c r="J3870" s="4">
        <v>1410191405</v>
      </c>
      <c r="K3870" s="13">
        <f t="shared" si="301"/>
        <v>41890.493113425924</v>
      </c>
      <c r="L3870" s="4">
        <v>1408031405</v>
      </c>
      <c r="M3870" s="13">
        <f t="shared" si="302"/>
        <v>41865.493113425924</v>
      </c>
      <c r="N3870" s="4" t="b">
        <v>0</v>
      </c>
      <c r="O3870" s="4">
        <v>1</v>
      </c>
      <c r="P3870" s="4" t="b">
        <v>0</v>
      </c>
      <c r="Q3870" s="4" t="s">
        <v>8305</v>
      </c>
      <c r="R3870" s="17">
        <f>E3870/D3870*100</f>
        <v>0.2</v>
      </c>
      <c r="S3870">
        <f>AVERAGEIF(O:O,O3870,E:E)</f>
        <v>50.223295454545458</v>
      </c>
      <c r="T3870" t="str">
        <f t="shared" si="303"/>
        <v>theater</v>
      </c>
      <c r="U3870" t="str">
        <f t="shared" si="304"/>
        <v>musical</v>
      </c>
    </row>
    <row r="3871" spans="1:21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b">
        <f t="shared" si="300"/>
        <v>0</v>
      </c>
      <c r="G3871" s="4" t="s">
        <v>8220</v>
      </c>
      <c r="H3871" s="4" t="s">
        <v>8224</v>
      </c>
      <c r="I3871" s="4" t="s">
        <v>8246</v>
      </c>
      <c r="J3871" s="4">
        <v>1426302660</v>
      </c>
      <c r="K3871" s="13">
        <f t="shared" si="301"/>
        <v>42076.96597222222</v>
      </c>
      <c r="L3871" s="4">
        <v>1423761792</v>
      </c>
      <c r="M3871" s="13">
        <f t="shared" si="302"/>
        <v>42047.55777777778</v>
      </c>
      <c r="N3871" s="4" t="b">
        <v>0</v>
      </c>
      <c r="O3871" s="4">
        <v>15</v>
      </c>
      <c r="P3871" s="4" t="b">
        <v>0</v>
      </c>
      <c r="Q3871" s="4" t="s">
        <v>8305</v>
      </c>
      <c r="R3871" s="17">
        <f>E3871/D3871*100</f>
        <v>3.4474868431088401</v>
      </c>
      <c r="S3871">
        <f>AVERAGEIF(O:O,O3871,E:E)</f>
        <v>2424.782608695652</v>
      </c>
      <c r="T3871" t="str">
        <f t="shared" si="303"/>
        <v>theater</v>
      </c>
      <c r="U3871" t="str">
        <f t="shared" si="304"/>
        <v>musical</v>
      </c>
    </row>
    <row r="3872" spans="1:21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b">
        <f t="shared" si="300"/>
        <v>0</v>
      </c>
      <c r="G3872" s="4" t="s">
        <v>8220</v>
      </c>
      <c r="H3872" s="4" t="s">
        <v>8224</v>
      </c>
      <c r="I3872" s="4" t="s">
        <v>8246</v>
      </c>
      <c r="J3872" s="4">
        <v>1404360478</v>
      </c>
      <c r="K3872" s="13">
        <f t="shared" si="301"/>
        <v>41823.005532407406</v>
      </c>
      <c r="L3872" s="4">
        <v>1401768478</v>
      </c>
      <c r="M3872" s="13">
        <f t="shared" si="302"/>
        <v>41793.005532407406</v>
      </c>
      <c r="N3872" s="4" t="b">
        <v>0</v>
      </c>
      <c r="O3872" s="4">
        <v>10</v>
      </c>
      <c r="P3872" s="4" t="b">
        <v>0</v>
      </c>
      <c r="Q3872" s="4" t="s">
        <v>8305</v>
      </c>
      <c r="R3872" s="17">
        <f>E3872/D3872*100</f>
        <v>15</v>
      </c>
      <c r="S3872">
        <f>AVERAGEIF(O:O,O3872,E:E)</f>
        <v>842.98978723404264</v>
      </c>
      <c r="T3872" t="str">
        <f t="shared" si="303"/>
        <v>theater</v>
      </c>
      <c r="U3872" t="str">
        <f t="shared" si="304"/>
        <v>musical</v>
      </c>
    </row>
    <row r="3873" spans="1:21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b">
        <f t="shared" si="300"/>
        <v>0</v>
      </c>
      <c r="G3873" s="4" t="s">
        <v>8220</v>
      </c>
      <c r="H3873" s="4" t="s">
        <v>8224</v>
      </c>
      <c r="I3873" s="4" t="s">
        <v>8246</v>
      </c>
      <c r="J3873" s="4">
        <v>1490809450</v>
      </c>
      <c r="K3873" s="13">
        <f t="shared" si="301"/>
        <v>42823.572337962971</v>
      </c>
      <c r="L3873" s="4">
        <v>1485629050</v>
      </c>
      <c r="M3873" s="13">
        <f t="shared" si="302"/>
        <v>42763.614004629628</v>
      </c>
      <c r="N3873" s="4" t="b">
        <v>0</v>
      </c>
      <c r="O3873" s="4">
        <v>3</v>
      </c>
      <c r="P3873" s="4" t="b">
        <v>0</v>
      </c>
      <c r="Q3873" s="4" t="s">
        <v>8305</v>
      </c>
      <c r="R3873" s="17">
        <f>E3873/D3873*100</f>
        <v>2.666666666666667</v>
      </c>
      <c r="S3873">
        <f>AVERAGEIF(O:O,O3873,E:E)</f>
        <v>191.76785714285714</v>
      </c>
      <c r="T3873" t="str">
        <f t="shared" si="303"/>
        <v>theater</v>
      </c>
      <c r="U3873" t="str">
        <f t="shared" si="304"/>
        <v>musical</v>
      </c>
    </row>
    <row r="3874" spans="1:21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b">
        <f t="shared" si="300"/>
        <v>0</v>
      </c>
      <c r="G3874" s="4" t="s">
        <v>8220</v>
      </c>
      <c r="H3874" s="4" t="s">
        <v>8224</v>
      </c>
      <c r="I3874" s="4" t="s">
        <v>8246</v>
      </c>
      <c r="J3874" s="4">
        <v>1439522996</v>
      </c>
      <c r="K3874" s="13">
        <f t="shared" si="301"/>
        <v>42229.979120370372</v>
      </c>
      <c r="L3874" s="4">
        <v>1435202996</v>
      </c>
      <c r="M3874" s="13">
        <f t="shared" si="302"/>
        <v>42179.979120370372</v>
      </c>
      <c r="N3874" s="4" t="b">
        <v>0</v>
      </c>
      <c r="O3874" s="4">
        <v>0</v>
      </c>
      <c r="P3874" s="4" t="b">
        <v>0</v>
      </c>
      <c r="Q3874" s="4" t="s">
        <v>8305</v>
      </c>
      <c r="R3874" s="17">
        <f>E3874/D3874*100</f>
        <v>0</v>
      </c>
      <c r="S3874">
        <f>AVERAGEIF(O:O,O3874,E:E)</f>
        <v>0</v>
      </c>
      <c r="T3874" t="str">
        <f t="shared" si="303"/>
        <v>theater</v>
      </c>
      <c r="U3874" t="str">
        <f t="shared" si="304"/>
        <v>musical</v>
      </c>
    </row>
    <row r="3875" spans="1:21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b">
        <f t="shared" si="300"/>
        <v>0</v>
      </c>
      <c r="G3875" s="4" t="s">
        <v>8220</v>
      </c>
      <c r="H3875" s="4" t="s">
        <v>8224</v>
      </c>
      <c r="I3875" s="4" t="s">
        <v>8246</v>
      </c>
      <c r="J3875" s="4">
        <v>1444322535</v>
      </c>
      <c r="K3875" s="13">
        <f t="shared" si="301"/>
        <v>42285.529340277782</v>
      </c>
      <c r="L3875" s="4">
        <v>1441730535</v>
      </c>
      <c r="M3875" s="13">
        <f t="shared" si="302"/>
        <v>42255.529340277782</v>
      </c>
      <c r="N3875" s="4" t="b">
        <v>0</v>
      </c>
      <c r="O3875" s="4">
        <v>0</v>
      </c>
      <c r="P3875" s="4" t="b">
        <v>0</v>
      </c>
      <c r="Q3875" s="4" t="s">
        <v>8305</v>
      </c>
      <c r="R3875" s="17">
        <f>E3875/D3875*100</f>
        <v>0</v>
      </c>
      <c r="S3875">
        <f>AVERAGEIF(O:O,O3875,E:E)</f>
        <v>0</v>
      </c>
      <c r="T3875" t="str">
        <f t="shared" si="303"/>
        <v>theater</v>
      </c>
      <c r="U3875" t="str">
        <f t="shared" si="304"/>
        <v>musical</v>
      </c>
    </row>
    <row r="3876" spans="1:21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b">
        <f t="shared" si="300"/>
        <v>0</v>
      </c>
      <c r="G3876" s="4" t="s">
        <v>8220</v>
      </c>
      <c r="H3876" s="4" t="s">
        <v>8228</v>
      </c>
      <c r="I3876" s="4" t="s">
        <v>8250</v>
      </c>
      <c r="J3876" s="4">
        <v>1422061200</v>
      </c>
      <c r="K3876" s="13">
        <f t="shared" si="301"/>
        <v>42027.875000000007</v>
      </c>
      <c r="L3876" s="4">
        <v>1420244622</v>
      </c>
      <c r="M3876" s="13">
        <f t="shared" si="302"/>
        <v>42006.849791666667</v>
      </c>
      <c r="N3876" s="4" t="b">
        <v>0</v>
      </c>
      <c r="O3876" s="4">
        <v>0</v>
      </c>
      <c r="P3876" s="4" t="b">
        <v>0</v>
      </c>
      <c r="Q3876" s="4" t="s">
        <v>8305</v>
      </c>
      <c r="R3876" s="17">
        <f>E3876/D3876*100</f>
        <v>0</v>
      </c>
      <c r="S3876">
        <f>AVERAGEIF(O:O,O3876,E:E)</f>
        <v>0</v>
      </c>
      <c r="T3876" t="str">
        <f t="shared" si="303"/>
        <v>theater</v>
      </c>
      <c r="U3876" t="str">
        <f t="shared" si="304"/>
        <v>musical</v>
      </c>
    </row>
    <row r="3877" spans="1:21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b">
        <f t="shared" si="300"/>
        <v>0</v>
      </c>
      <c r="G3877" s="4" t="s">
        <v>8220</v>
      </c>
      <c r="H3877" s="4" t="s">
        <v>8232</v>
      </c>
      <c r="I3877" s="4" t="s">
        <v>8253</v>
      </c>
      <c r="J3877" s="4">
        <v>1472896800</v>
      </c>
      <c r="K3877" s="13">
        <f t="shared" si="301"/>
        <v>42616.250000000007</v>
      </c>
      <c r="L3877" s="4">
        <v>1472804365</v>
      </c>
      <c r="M3877" s="13">
        <f t="shared" si="302"/>
        <v>42615.180150462962</v>
      </c>
      <c r="N3877" s="4" t="b">
        <v>0</v>
      </c>
      <c r="O3877" s="4">
        <v>0</v>
      </c>
      <c r="P3877" s="4" t="b">
        <v>0</v>
      </c>
      <c r="Q3877" s="4" t="s">
        <v>8305</v>
      </c>
      <c r="R3877" s="17">
        <f>E3877/D3877*100</f>
        <v>0</v>
      </c>
      <c r="S3877">
        <f>AVERAGEIF(O:O,O3877,E:E)</f>
        <v>0</v>
      </c>
      <c r="T3877" t="str">
        <f t="shared" si="303"/>
        <v>theater</v>
      </c>
      <c r="U3877" t="str">
        <f t="shared" si="304"/>
        <v>musical</v>
      </c>
    </row>
    <row r="3878" spans="1:21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b">
        <f t="shared" si="300"/>
        <v>0</v>
      </c>
      <c r="G3878" s="4" t="s">
        <v>8220</v>
      </c>
      <c r="H3878" s="4" t="s">
        <v>8225</v>
      </c>
      <c r="I3878" s="4" t="s">
        <v>8247</v>
      </c>
      <c r="J3878" s="4">
        <v>1454425128</v>
      </c>
      <c r="K3878" s="13">
        <f t="shared" si="301"/>
        <v>42402.457500000004</v>
      </c>
      <c r="L3878" s="4">
        <v>1451833128</v>
      </c>
      <c r="M3878" s="13">
        <f t="shared" si="302"/>
        <v>42372.457500000004</v>
      </c>
      <c r="N3878" s="4" t="b">
        <v>0</v>
      </c>
      <c r="O3878" s="4">
        <v>46</v>
      </c>
      <c r="P3878" s="4" t="b">
        <v>0</v>
      </c>
      <c r="Q3878" s="4" t="s">
        <v>8305</v>
      </c>
      <c r="R3878" s="17">
        <f>E3878/D3878*100</f>
        <v>52.794871794871788</v>
      </c>
      <c r="S3878">
        <f>AVERAGEIF(O:O,O3878,E:E)</f>
        <v>4256.6611999999996</v>
      </c>
      <c r="T3878" t="str">
        <f t="shared" si="303"/>
        <v>theater</v>
      </c>
      <c r="U3878" t="str">
        <f t="shared" si="304"/>
        <v>musical</v>
      </c>
    </row>
    <row r="3879" spans="1:21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b">
        <f t="shared" si="300"/>
        <v>0</v>
      </c>
      <c r="G3879" s="4" t="s">
        <v>8220</v>
      </c>
      <c r="H3879" s="4" t="s">
        <v>8224</v>
      </c>
      <c r="I3879" s="4" t="s">
        <v>8246</v>
      </c>
      <c r="J3879" s="4">
        <v>1481213752</v>
      </c>
      <c r="K3879" s="13">
        <f t="shared" si="301"/>
        <v>42712.511018518526</v>
      </c>
      <c r="L3879" s="4">
        <v>1478621752</v>
      </c>
      <c r="M3879" s="13">
        <f t="shared" si="302"/>
        <v>42682.511018518526</v>
      </c>
      <c r="N3879" s="4" t="b">
        <v>0</v>
      </c>
      <c r="O3879" s="4">
        <v>14</v>
      </c>
      <c r="P3879" s="4" t="b">
        <v>0</v>
      </c>
      <c r="Q3879" s="4" t="s">
        <v>8305</v>
      </c>
      <c r="R3879" s="17">
        <f>E3879/D3879*100</f>
        <v>4.9639999999999995</v>
      </c>
      <c r="S3879">
        <f>AVERAGEIF(O:O,O3879,E:E)</f>
        <v>1006.2454545454545</v>
      </c>
      <c r="T3879" t="str">
        <f t="shared" si="303"/>
        <v>theater</v>
      </c>
      <c r="U3879" t="str">
        <f t="shared" si="304"/>
        <v>musical</v>
      </c>
    </row>
    <row r="3880" spans="1:21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b">
        <f t="shared" si="300"/>
        <v>0</v>
      </c>
      <c r="G3880" s="4" t="s">
        <v>8220</v>
      </c>
      <c r="H3880" s="4" t="s">
        <v>8224</v>
      </c>
      <c r="I3880" s="4" t="s">
        <v>8246</v>
      </c>
      <c r="J3880" s="4">
        <v>1435636740</v>
      </c>
      <c r="K3880" s="13">
        <f t="shared" si="301"/>
        <v>42184.999305555561</v>
      </c>
      <c r="L3880" s="4">
        <v>1433014746</v>
      </c>
      <c r="M3880" s="13">
        <f t="shared" si="302"/>
        <v>42154.65215277778</v>
      </c>
      <c r="N3880" s="4" t="b">
        <v>0</v>
      </c>
      <c r="O3880" s="4">
        <v>1</v>
      </c>
      <c r="P3880" s="4" t="b">
        <v>0</v>
      </c>
      <c r="Q3880" s="4" t="s">
        <v>8305</v>
      </c>
      <c r="R3880" s="17">
        <f>E3880/D3880*100</f>
        <v>5.5555555555555552E-2</v>
      </c>
      <c r="S3880">
        <f>AVERAGEIF(O:O,O3880,E:E)</f>
        <v>50.223295454545458</v>
      </c>
      <c r="T3880" t="str">
        <f t="shared" si="303"/>
        <v>theater</v>
      </c>
      <c r="U3880" t="str">
        <f t="shared" si="304"/>
        <v>musical</v>
      </c>
    </row>
    <row r="3881" spans="1:21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b">
        <f t="shared" si="300"/>
        <v>0</v>
      </c>
      <c r="G3881" s="4" t="s">
        <v>8220</v>
      </c>
      <c r="H3881" s="4" t="s">
        <v>8225</v>
      </c>
      <c r="I3881" s="4" t="s">
        <v>8247</v>
      </c>
      <c r="J3881" s="4">
        <v>1422218396</v>
      </c>
      <c r="K3881" s="13">
        <f t="shared" si="301"/>
        <v>42029.694398148153</v>
      </c>
      <c r="L3881" s="4">
        <v>1419626396</v>
      </c>
      <c r="M3881" s="13">
        <f t="shared" si="302"/>
        <v>41999.694398148153</v>
      </c>
      <c r="N3881" s="4" t="b">
        <v>0</v>
      </c>
      <c r="O3881" s="4">
        <v>0</v>
      </c>
      <c r="P3881" s="4" t="b">
        <v>0</v>
      </c>
      <c r="Q3881" s="4" t="s">
        <v>8305</v>
      </c>
      <c r="R3881" s="17">
        <f>E3881/D3881*100</f>
        <v>0</v>
      </c>
      <c r="S3881">
        <f>AVERAGEIF(O:O,O3881,E:E)</f>
        <v>0</v>
      </c>
      <c r="T3881" t="str">
        <f t="shared" si="303"/>
        <v>theater</v>
      </c>
      <c r="U3881" t="str">
        <f t="shared" si="304"/>
        <v>musical</v>
      </c>
    </row>
    <row r="3882" spans="1:21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b">
        <f t="shared" si="300"/>
        <v>0</v>
      </c>
      <c r="G3882" s="4" t="s">
        <v>8220</v>
      </c>
      <c r="H3882" s="4" t="s">
        <v>8225</v>
      </c>
      <c r="I3882" s="4" t="s">
        <v>8247</v>
      </c>
      <c r="J3882" s="4">
        <v>1406761200</v>
      </c>
      <c r="K3882" s="13">
        <f t="shared" si="301"/>
        <v>41850.791666666672</v>
      </c>
      <c r="L3882" s="4">
        <v>1403724820</v>
      </c>
      <c r="M3882" s="13">
        <f t="shared" si="302"/>
        <v>41815.648379629631</v>
      </c>
      <c r="N3882" s="4" t="b">
        <v>0</v>
      </c>
      <c r="O3882" s="4">
        <v>17</v>
      </c>
      <c r="P3882" s="4" t="b">
        <v>0</v>
      </c>
      <c r="Q3882" s="4" t="s">
        <v>8305</v>
      </c>
      <c r="R3882" s="17">
        <f>E3882/D3882*100</f>
        <v>13.066666666666665</v>
      </c>
      <c r="S3882">
        <f>AVERAGEIF(O:O,O3882,E:E)</f>
        <v>1808.7556603773585</v>
      </c>
      <c r="T3882" t="str">
        <f t="shared" si="303"/>
        <v>theater</v>
      </c>
      <c r="U3882" t="str">
        <f t="shared" si="304"/>
        <v>musical</v>
      </c>
    </row>
    <row r="3883" spans="1:21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b">
        <f t="shared" si="300"/>
        <v>0</v>
      </c>
      <c r="G3883" s="4" t="s">
        <v>8220</v>
      </c>
      <c r="H3883" s="4" t="s">
        <v>8224</v>
      </c>
      <c r="I3883" s="4" t="s">
        <v>8246</v>
      </c>
      <c r="J3883" s="4">
        <v>1487550399</v>
      </c>
      <c r="K3883" s="13">
        <f t="shared" si="301"/>
        <v>42785.851840277777</v>
      </c>
      <c r="L3883" s="4">
        <v>1484958399</v>
      </c>
      <c r="M3883" s="13">
        <f t="shared" si="302"/>
        <v>42755.851840277777</v>
      </c>
      <c r="N3883" s="4" t="b">
        <v>0</v>
      </c>
      <c r="O3883" s="4">
        <v>1</v>
      </c>
      <c r="P3883" s="4" t="b">
        <v>0</v>
      </c>
      <c r="Q3883" s="4" t="s">
        <v>8305</v>
      </c>
      <c r="R3883" s="17">
        <f>E3883/D3883*100</f>
        <v>5</v>
      </c>
      <c r="S3883">
        <f>AVERAGEIF(O:O,O3883,E:E)</f>
        <v>50.223295454545458</v>
      </c>
      <c r="T3883" t="str">
        <f t="shared" si="303"/>
        <v>theater</v>
      </c>
      <c r="U3883" t="str">
        <f t="shared" si="304"/>
        <v>musical</v>
      </c>
    </row>
    <row r="3884" spans="1:21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b">
        <f t="shared" si="300"/>
        <v>0</v>
      </c>
      <c r="G3884" s="4" t="s">
        <v>8220</v>
      </c>
      <c r="H3884" s="4" t="s">
        <v>8226</v>
      </c>
      <c r="I3884" s="4" t="s">
        <v>8248</v>
      </c>
      <c r="J3884" s="4">
        <v>1454281380</v>
      </c>
      <c r="K3884" s="13">
        <f t="shared" si="301"/>
        <v>42400.793750000004</v>
      </c>
      <c r="L3884" s="4">
        <v>1451950570</v>
      </c>
      <c r="M3884" s="13">
        <f t="shared" si="302"/>
        <v>42373.816782407412</v>
      </c>
      <c r="N3884" s="4" t="b">
        <v>0</v>
      </c>
      <c r="O3884" s="4">
        <v>0</v>
      </c>
      <c r="P3884" s="4" t="b">
        <v>0</v>
      </c>
      <c r="Q3884" s="4" t="s">
        <v>8305</v>
      </c>
      <c r="R3884" s="17">
        <f>E3884/D3884*100</f>
        <v>0</v>
      </c>
      <c r="S3884">
        <f>AVERAGEIF(O:O,O3884,E:E)</f>
        <v>0</v>
      </c>
      <c r="T3884" t="str">
        <f t="shared" si="303"/>
        <v>theater</v>
      </c>
      <c r="U3884" t="str">
        <f t="shared" si="304"/>
        <v>musical</v>
      </c>
    </row>
    <row r="3885" spans="1:21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b">
        <f t="shared" si="300"/>
        <v>0</v>
      </c>
      <c r="G3885" s="4" t="s">
        <v>8220</v>
      </c>
      <c r="H3885" s="4" t="s">
        <v>8225</v>
      </c>
      <c r="I3885" s="4" t="s">
        <v>8247</v>
      </c>
      <c r="J3885" s="4">
        <v>1409668069</v>
      </c>
      <c r="K3885" s="13">
        <f t="shared" si="301"/>
        <v>41884.435983796298</v>
      </c>
      <c r="L3885" s="4">
        <v>1407076069</v>
      </c>
      <c r="M3885" s="13">
        <f t="shared" si="302"/>
        <v>41854.435983796298</v>
      </c>
      <c r="N3885" s="4" t="b">
        <v>0</v>
      </c>
      <c r="O3885" s="4">
        <v>0</v>
      </c>
      <c r="P3885" s="4" t="b">
        <v>0</v>
      </c>
      <c r="Q3885" s="4" t="s">
        <v>8305</v>
      </c>
      <c r="R3885" s="17">
        <f>E3885/D3885*100</f>
        <v>0</v>
      </c>
      <c r="S3885">
        <f>AVERAGEIF(O:O,O3885,E:E)</f>
        <v>0</v>
      </c>
      <c r="T3885" t="str">
        <f t="shared" si="303"/>
        <v>theater</v>
      </c>
      <c r="U3885" t="str">
        <f t="shared" si="304"/>
        <v>musical</v>
      </c>
    </row>
    <row r="3886" spans="1:21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b">
        <f t="shared" si="300"/>
        <v>0</v>
      </c>
      <c r="G3886" s="4" t="s">
        <v>8220</v>
      </c>
      <c r="H3886" s="4" t="s">
        <v>8224</v>
      </c>
      <c r="I3886" s="4" t="s">
        <v>8246</v>
      </c>
      <c r="J3886" s="4">
        <v>1427479192</v>
      </c>
      <c r="K3886" s="13">
        <f t="shared" si="301"/>
        <v>42090.583240740743</v>
      </c>
      <c r="L3886" s="4">
        <v>1425322792</v>
      </c>
      <c r="M3886" s="13">
        <f t="shared" si="302"/>
        <v>42065.624907407408</v>
      </c>
      <c r="N3886" s="4" t="b">
        <v>0</v>
      </c>
      <c r="O3886" s="4">
        <v>0</v>
      </c>
      <c r="P3886" s="4" t="b">
        <v>0</v>
      </c>
      <c r="Q3886" s="4" t="s">
        <v>8305</v>
      </c>
      <c r="R3886" s="17">
        <f>E3886/D3886*100</f>
        <v>0</v>
      </c>
      <c r="S3886">
        <f>AVERAGEIF(O:O,O3886,E:E)</f>
        <v>0</v>
      </c>
      <c r="T3886" t="str">
        <f t="shared" si="303"/>
        <v>theater</v>
      </c>
      <c r="U3886" t="str">
        <f t="shared" si="304"/>
        <v>musical</v>
      </c>
    </row>
    <row r="3887" spans="1:21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b">
        <f t="shared" si="300"/>
        <v>0</v>
      </c>
      <c r="G3887" s="4" t="s">
        <v>8220</v>
      </c>
      <c r="H3887" s="4" t="s">
        <v>8224</v>
      </c>
      <c r="I3887" s="4" t="s">
        <v>8246</v>
      </c>
      <c r="J3887" s="4">
        <v>1462834191</v>
      </c>
      <c r="K3887" s="13">
        <f t="shared" si="301"/>
        <v>42499.784618055557</v>
      </c>
      <c r="L3887" s="4">
        <v>1460242191</v>
      </c>
      <c r="M3887" s="13">
        <f t="shared" si="302"/>
        <v>42469.784618055557</v>
      </c>
      <c r="N3887" s="4" t="b">
        <v>0</v>
      </c>
      <c r="O3887" s="4">
        <v>0</v>
      </c>
      <c r="P3887" s="4" t="b">
        <v>0</v>
      </c>
      <c r="Q3887" s="4" t="s">
        <v>8305</v>
      </c>
      <c r="R3887" s="17">
        <f>E3887/D3887*100</f>
        <v>0</v>
      </c>
      <c r="S3887">
        <f>AVERAGEIF(O:O,O3887,E:E)</f>
        <v>0</v>
      </c>
      <c r="T3887" t="str">
        <f t="shared" si="303"/>
        <v>theater</v>
      </c>
      <c r="U3887" t="str">
        <f t="shared" si="304"/>
        <v>musical</v>
      </c>
    </row>
    <row r="3888" spans="1:21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b">
        <f t="shared" si="300"/>
        <v>0</v>
      </c>
      <c r="G3888" s="4" t="s">
        <v>8220</v>
      </c>
      <c r="H3888" s="4" t="s">
        <v>8226</v>
      </c>
      <c r="I3888" s="4" t="s">
        <v>8248</v>
      </c>
      <c r="J3888" s="4">
        <v>1418275702</v>
      </c>
      <c r="K3888" s="13">
        <f t="shared" si="301"/>
        <v>41984.061365740745</v>
      </c>
      <c r="L3888" s="4">
        <v>1415683702</v>
      </c>
      <c r="M3888" s="13">
        <f t="shared" si="302"/>
        <v>41954.061365740745</v>
      </c>
      <c r="N3888" s="4" t="b">
        <v>0</v>
      </c>
      <c r="O3888" s="4">
        <v>0</v>
      </c>
      <c r="P3888" s="4" t="b">
        <v>0</v>
      </c>
      <c r="Q3888" s="4" t="s">
        <v>8305</v>
      </c>
      <c r="R3888" s="17">
        <f>E3888/D3888*100</f>
        <v>0</v>
      </c>
      <c r="S3888">
        <f>AVERAGEIF(O:O,O3888,E:E)</f>
        <v>0</v>
      </c>
      <c r="T3888" t="str">
        <f t="shared" si="303"/>
        <v>theater</v>
      </c>
      <c r="U3888" t="str">
        <f t="shared" si="304"/>
        <v>musical</v>
      </c>
    </row>
    <row r="3889" spans="1:21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b">
        <f t="shared" si="300"/>
        <v>0</v>
      </c>
      <c r="G3889" s="4" t="s">
        <v>8220</v>
      </c>
      <c r="H3889" s="4" t="s">
        <v>8224</v>
      </c>
      <c r="I3889" s="4" t="s">
        <v>8246</v>
      </c>
      <c r="J3889" s="4">
        <v>1430517600</v>
      </c>
      <c r="K3889" s="13">
        <f t="shared" si="301"/>
        <v>42125.750000000007</v>
      </c>
      <c r="L3889" s="4">
        <v>1426538129</v>
      </c>
      <c r="M3889" s="13">
        <f t="shared" si="302"/>
        <v>42079.691307870373</v>
      </c>
      <c r="N3889" s="4" t="b">
        <v>0</v>
      </c>
      <c r="O3889" s="4">
        <v>2</v>
      </c>
      <c r="P3889" s="4" t="b">
        <v>0</v>
      </c>
      <c r="Q3889" s="4" t="s">
        <v>8305</v>
      </c>
      <c r="R3889" s="17">
        <f>E3889/D3889*100</f>
        <v>1.7500000000000002</v>
      </c>
      <c r="S3889">
        <f>AVERAGEIF(O:O,O3889,E:E)</f>
        <v>91.389593023255813</v>
      </c>
      <c r="T3889" t="str">
        <f t="shared" si="303"/>
        <v>theater</v>
      </c>
      <c r="U3889" t="str">
        <f t="shared" si="304"/>
        <v>musical</v>
      </c>
    </row>
    <row r="3890" spans="1:21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b">
        <f t="shared" si="300"/>
        <v>0</v>
      </c>
      <c r="G3890" s="4" t="s">
        <v>8221</v>
      </c>
      <c r="H3890" s="4" t="s">
        <v>8225</v>
      </c>
      <c r="I3890" s="4" t="s">
        <v>8247</v>
      </c>
      <c r="J3890" s="4">
        <v>1488114358</v>
      </c>
      <c r="K3890" s="13">
        <f t="shared" si="301"/>
        <v>42792.379143518519</v>
      </c>
      <c r="L3890" s="4">
        <v>1485522358</v>
      </c>
      <c r="M3890" s="13">
        <f t="shared" si="302"/>
        <v>42762.379143518519</v>
      </c>
      <c r="N3890" s="4" t="b">
        <v>0</v>
      </c>
      <c r="O3890" s="4">
        <v>14</v>
      </c>
      <c r="P3890" s="4" t="b">
        <v>0</v>
      </c>
      <c r="Q3890" s="4" t="s">
        <v>8271</v>
      </c>
      <c r="R3890" s="17">
        <f>E3890/D3890*100</f>
        <v>27.1</v>
      </c>
      <c r="S3890">
        <f>AVERAGEIF(O:O,O3890,E:E)</f>
        <v>1006.2454545454545</v>
      </c>
      <c r="T3890" t="str">
        <f t="shared" si="303"/>
        <v>theater</v>
      </c>
      <c r="U3890" t="str">
        <f t="shared" si="304"/>
        <v>plays</v>
      </c>
    </row>
    <row r="3891" spans="1:21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b">
        <f t="shared" si="300"/>
        <v>0</v>
      </c>
      <c r="G3891" s="4" t="s">
        <v>8221</v>
      </c>
      <c r="H3891" s="4" t="s">
        <v>8224</v>
      </c>
      <c r="I3891" s="4" t="s">
        <v>8246</v>
      </c>
      <c r="J3891" s="4">
        <v>1420413960</v>
      </c>
      <c r="K3891" s="13">
        <f t="shared" si="301"/>
        <v>42008.80972222222</v>
      </c>
      <c r="L3891" s="4">
        <v>1417651630</v>
      </c>
      <c r="M3891" s="13">
        <f t="shared" si="302"/>
        <v>41976.838310185187</v>
      </c>
      <c r="N3891" s="4" t="b">
        <v>0</v>
      </c>
      <c r="O3891" s="4">
        <v>9</v>
      </c>
      <c r="P3891" s="4" t="b">
        <v>0</v>
      </c>
      <c r="Q3891" s="4" t="s">
        <v>8271</v>
      </c>
      <c r="R3891" s="17">
        <f>E3891/D3891*100</f>
        <v>1.4749999999999999</v>
      </c>
      <c r="S3891">
        <f>AVERAGEIF(O:O,O3891,E:E)</f>
        <v>751.21245614035092</v>
      </c>
      <c r="T3891" t="str">
        <f t="shared" si="303"/>
        <v>theater</v>
      </c>
      <c r="U3891" t="str">
        <f t="shared" si="304"/>
        <v>plays</v>
      </c>
    </row>
    <row r="3892" spans="1:21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b">
        <f t="shared" si="300"/>
        <v>0</v>
      </c>
      <c r="G3892" s="4" t="s">
        <v>8221</v>
      </c>
      <c r="H3892" s="4" t="s">
        <v>8224</v>
      </c>
      <c r="I3892" s="4" t="s">
        <v>8246</v>
      </c>
      <c r="J3892" s="4">
        <v>1439662344</v>
      </c>
      <c r="K3892" s="13">
        <f t="shared" si="301"/>
        <v>42231.591944444452</v>
      </c>
      <c r="L3892" s="4">
        <v>1434478344</v>
      </c>
      <c r="M3892" s="13">
        <f t="shared" si="302"/>
        <v>42171.591944444452</v>
      </c>
      <c r="N3892" s="4" t="b">
        <v>0</v>
      </c>
      <c r="O3892" s="4">
        <v>8</v>
      </c>
      <c r="P3892" s="4" t="b">
        <v>0</v>
      </c>
      <c r="Q3892" s="4" t="s">
        <v>8271</v>
      </c>
      <c r="R3892" s="17">
        <f>E3892/D3892*100</f>
        <v>16.826666666666668</v>
      </c>
      <c r="S3892">
        <f>AVERAGEIF(O:O,O3892,E:E)</f>
        <v>570.671875</v>
      </c>
      <c r="T3892" t="str">
        <f t="shared" si="303"/>
        <v>theater</v>
      </c>
      <c r="U3892" t="str">
        <f t="shared" si="304"/>
        <v>plays</v>
      </c>
    </row>
    <row r="3893" spans="1:21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b">
        <f t="shared" si="300"/>
        <v>0</v>
      </c>
      <c r="G3893" s="4" t="s">
        <v>8221</v>
      </c>
      <c r="H3893" s="4" t="s">
        <v>8224</v>
      </c>
      <c r="I3893" s="4" t="s">
        <v>8246</v>
      </c>
      <c r="J3893" s="4">
        <v>1427086740</v>
      </c>
      <c r="K3893" s="13">
        <f t="shared" si="301"/>
        <v>42086.040972222225</v>
      </c>
      <c r="L3893" s="4">
        <v>1424488244</v>
      </c>
      <c r="M3893" s="13">
        <f t="shared" si="302"/>
        <v>42055.965787037036</v>
      </c>
      <c r="N3893" s="4" t="b">
        <v>0</v>
      </c>
      <c r="O3893" s="4">
        <v>7</v>
      </c>
      <c r="P3893" s="4" t="b">
        <v>0</v>
      </c>
      <c r="Q3893" s="4" t="s">
        <v>8271</v>
      </c>
      <c r="R3893" s="17">
        <f>E3893/D3893*100</f>
        <v>32.5</v>
      </c>
      <c r="S3893">
        <f>AVERAGEIF(O:O,O3893,E:E)</f>
        <v>705.95522388059703</v>
      </c>
      <c r="T3893" t="str">
        <f t="shared" si="303"/>
        <v>theater</v>
      </c>
      <c r="U3893" t="str">
        <f t="shared" si="304"/>
        <v>plays</v>
      </c>
    </row>
    <row r="3894" spans="1:21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b">
        <f t="shared" si="300"/>
        <v>0</v>
      </c>
      <c r="G3894" s="4" t="s">
        <v>8221</v>
      </c>
      <c r="H3894" s="4" t="s">
        <v>8224</v>
      </c>
      <c r="I3894" s="4" t="s">
        <v>8246</v>
      </c>
      <c r="J3894" s="4">
        <v>1408863600</v>
      </c>
      <c r="K3894" s="13">
        <f t="shared" si="301"/>
        <v>41875.125</v>
      </c>
      <c r="L3894" s="4">
        <v>1408203557</v>
      </c>
      <c r="M3894" s="13">
        <f t="shared" si="302"/>
        <v>41867.485613425932</v>
      </c>
      <c r="N3894" s="4" t="b">
        <v>0</v>
      </c>
      <c r="O3894" s="4">
        <v>0</v>
      </c>
      <c r="P3894" s="4" t="b">
        <v>0</v>
      </c>
      <c r="Q3894" s="4" t="s">
        <v>8271</v>
      </c>
      <c r="R3894" s="17">
        <f>E3894/D3894*100</f>
        <v>0</v>
      </c>
      <c r="S3894">
        <f>AVERAGEIF(O:O,O3894,E:E)</f>
        <v>0</v>
      </c>
      <c r="T3894" t="str">
        <f t="shared" si="303"/>
        <v>theater</v>
      </c>
      <c r="U3894" t="str">
        <f t="shared" si="304"/>
        <v>plays</v>
      </c>
    </row>
    <row r="3895" spans="1:21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b">
        <f t="shared" si="300"/>
        <v>0</v>
      </c>
      <c r="G3895" s="4" t="s">
        <v>8221</v>
      </c>
      <c r="H3895" s="4" t="s">
        <v>8224</v>
      </c>
      <c r="I3895" s="4" t="s">
        <v>8246</v>
      </c>
      <c r="J3895" s="4">
        <v>1404194400</v>
      </c>
      <c r="K3895" s="13">
        <f t="shared" si="301"/>
        <v>41821.083333333336</v>
      </c>
      <c r="L3895" s="4">
        <v>1400600840</v>
      </c>
      <c r="M3895" s="13">
        <f t="shared" si="302"/>
        <v>41779.491203703707</v>
      </c>
      <c r="N3895" s="4" t="b">
        <v>0</v>
      </c>
      <c r="O3895" s="4">
        <v>84</v>
      </c>
      <c r="P3895" s="4" t="b">
        <v>0</v>
      </c>
      <c r="Q3895" s="4" t="s">
        <v>8271</v>
      </c>
      <c r="R3895" s="17">
        <f>E3895/D3895*100</f>
        <v>21.55</v>
      </c>
      <c r="S3895">
        <f>AVERAGEIF(O:O,O3895,E:E)</f>
        <v>9253.3022222222226</v>
      </c>
      <c r="T3895" t="str">
        <f t="shared" si="303"/>
        <v>theater</v>
      </c>
      <c r="U3895" t="str">
        <f t="shared" si="304"/>
        <v>plays</v>
      </c>
    </row>
    <row r="3896" spans="1:21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b">
        <f t="shared" si="300"/>
        <v>0</v>
      </c>
      <c r="G3896" s="4" t="s">
        <v>8221</v>
      </c>
      <c r="H3896" s="4" t="s">
        <v>8224</v>
      </c>
      <c r="I3896" s="4" t="s">
        <v>8246</v>
      </c>
      <c r="J3896" s="4">
        <v>1481000340</v>
      </c>
      <c r="K3896" s="13">
        <f t="shared" si="301"/>
        <v>42710.040972222225</v>
      </c>
      <c r="L3896" s="4">
        <v>1478386812</v>
      </c>
      <c r="M3896" s="13">
        <f t="shared" si="302"/>
        <v>42679.791805555556</v>
      </c>
      <c r="N3896" s="4" t="b">
        <v>0</v>
      </c>
      <c r="O3896" s="4">
        <v>11</v>
      </c>
      <c r="P3896" s="4" t="b">
        <v>0</v>
      </c>
      <c r="Q3896" s="4" t="s">
        <v>8271</v>
      </c>
      <c r="R3896" s="17">
        <f>E3896/D3896*100</f>
        <v>3.4666666666666663</v>
      </c>
      <c r="S3896">
        <f>AVERAGEIF(O:O,O3896,E:E)</f>
        <v>1461.2</v>
      </c>
      <c r="T3896" t="str">
        <f t="shared" si="303"/>
        <v>theater</v>
      </c>
      <c r="U3896" t="str">
        <f t="shared" si="304"/>
        <v>plays</v>
      </c>
    </row>
    <row r="3897" spans="1:21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b">
        <f t="shared" si="300"/>
        <v>0</v>
      </c>
      <c r="G3897" s="4" t="s">
        <v>8221</v>
      </c>
      <c r="H3897" s="4" t="s">
        <v>8224</v>
      </c>
      <c r="I3897" s="4" t="s">
        <v>8246</v>
      </c>
      <c r="J3897" s="4">
        <v>1425103218</v>
      </c>
      <c r="K3897" s="13">
        <f t="shared" si="301"/>
        <v>42063.083541666674</v>
      </c>
      <c r="L3897" s="4">
        <v>1422424818</v>
      </c>
      <c r="M3897" s="13">
        <f t="shared" si="302"/>
        <v>42032.083541666674</v>
      </c>
      <c r="N3897" s="4" t="b">
        <v>0</v>
      </c>
      <c r="O3897" s="4">
        <v>1</v>
      </c>
      <c r="P3897" s="4" t="b">
        <v>0</v>
      </c>
      <c r="Q3897" s="4" t="s">
        <v>8271</v>
      </c>
      <c r="R3897" s="17">
        <f>E3897/D3897*100</f>
        <v>5</v>
      </c>
      <c r="S3897">
        <f>AVERAGEIF(O:O,O3897,E:E)</f>
        <v>50.223295454545458</v>
      </c>
      <c r="T3897" t="str">
        <f t="shared" si="303"/>
        <v>theater</v>
      </c>
      <c r="U3897" t="str">
        <f t="shared" si="304"/>
        <v>plays</v>
      </c>
    </row>
    <row r="3898" spans="1:21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b">
        <f t="shared" si="300"/>
        <v>0</v>
      </c>
      <c r="G3898" s="4" t="s">
        <v>8221</v>
      </c>
      <c r="H3898" s="4" t="s">
        <v>8224</v>
      </c>
      <c r="I3898" s="4" t="s">
        <v>8246</v>
      </c>
      <c r="J3898" s="4">
        <v>1402979778</v>
      </c>
      <c r="K3898" s="13">
        <f t="shared" si="301"/>
        <v>41807.02520833334</v>
      </c>
      <c r="L3898" s="4">
        <v>1401770178</v>
      </c>
      <c r="M3898" s="13">
        <f t="shared" si="302"/>
        <v>41793.02520833334</v>
      </c>
      <c r="N3898" s="4" t="b">
        <v>0</v>
      </c>
      <c r="O3898" s="4">
        <v>4</v>
      </c>
      <c r="P3898" s="4" t="b">
        <v>0</v>
      </c>
      <c r="Q3898" s="4" t="s">
        <v>8271</v>
      </c>
      <c r="R3898" s="17">
        <f>E3898/D3898*100</f>
        <v>10.625</v>
      </c>
      <c r="S3898">
        <f>AVERAGEIF(O:O,O3898,E:E)</f>
        <v>227.77278688524589</v>
      </c>
      <c r="T3898" t="str">
        <f t="shared" si="303"/>
        <v>theater</v>
      </c>
      <c r="U3898" t="str">
        <f t="shared" si="304"/>
        <v>plays</v>
      </c>
    </row>
    <row r="3899" spans="1:21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b">
        <f t="shared" si="300"/>
        <v>0</v>
      </c>
      <c r="G3899" s="4" t="s">
        <v>8221</v>
      </c>
      <c r="H3899" s="4" t="s">
        <v>8228</v>
      </c>
      <c r="I3899" s="4" t="s">
        <v>8250</v>
      </c>
      <c r="J3899" s="4">
        <v>1420750683</v>
      </c>
      <c r="K3899" s="13">
        <f t="shared" si="301"/>
        <v>42012.706979166665</v>
      </c>
      <c r="L3899" s="4">
        <v>1418158683</v>
      </c>
      <c r="M3899" s="13">
        <f t="shared" si="302"/>
        <v>41982.706979166665</v>
      </c>
      <c r="N3899" s="4" t="b">
        <v>0</v>
      </c>
      <c r="O3899" s="4">
        <v>10</v>
      </c>
      <c r="P3899" s="4" t="b">
        <v>0</v>
      </c>
      <c r="Q3899" s="4" t="s">
        <v>8271</v>
      </c>
      <c r="R3899" s="17">
        <f>E3899/D3899*100</f>
        <v>17.599999999999998</v>
      </c>
      <c r="S3899">
        <f>AVERAGEIF(O:O,O3899,E:E)</f>
        <v>842.98978723404264</v>
      </c>
      <c r="T3899" t="str">
        <f t="shared" si="303"/>
        <v>theater</v>
      </c>
      <c r="U3899" t="str">
        <f t="shared" si="304"/>
        <v>plays</v>
      </c>
    </row>
    <row r="3900" spans="1:21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b">
        <f t="shared" si="300"/>
        <v>0</v>
      </c>
      <c r="G3900" s="4" t="s">
        <v>8221</v>
      </c>
      <c r="H3900" s="4" t="s">
        <v>8225</v>
      </c>
      <c r="I3900" s="4" t="s">
        <v>8247</v>
      </c>
      <c r="J3900" s="4">
        <v>1439827200</v>
      </c>
      <c r="K3900" s="13">
        <f t="shared" si="301"/>
        <v>42233.500000000007</v>
      </c>
      <c r="L3900" s="4">
        <v>1436355270</v>
      </c>
      <c r="M3900" s="13">
        <f t="shared" si="302"/>
        <v>42193.315625000003</v>
      </c>
      <c r="N3900" s="4" t="b">
        <v>0</v>
      </c>
      <c r="O3900" s="4">
        <v>16</v>
      </c>
      <c r="P3900" s="4" t="b">
        <v>0</v>
      </c>
      <c r="Q3900" s="4" t="s">
        <v>8271</v>
      </c>
      <c r="R3900" s="17">
        <f>E3900/D3900*100</f>
        <v>32.56</v>
      </c>
      <c r="S3900">
        <f>AVERAGEIF(O:O,O3900,E:E)</f>
        <v>1278.3540625000001</v>
      </c>
      <c r="T3900" t="str">
        <f t="shared" si="303"/>
        <v>theater</v>
      </c>
      <c r="U3900" t="str">
        <f t="shared" si="304"/>
        <v>plays</v>
      </c>
    </row>
    <row r="3901" spans="1:21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b">
        <f t="shared" si="300"/>
        <v>0</v>
      </c>
      <c r="G3901" s="4" t="s">
        <v>8221</v>
      </c>
      <c r="H3901" s="4" t="s">
        <v>8224</v>
      </c>
      <c r="I3901" s="4" t="s">
        <v>8246</v>
      </c>
      <c r="J3901" s="4">
        <v>1407868561</v>
      </c>
      <c r="K3901" s="13">
        <f t="shared" si="301"/>
        <v>41863.608344907407</v>
      </c>
      <c r="L3901" s="4">
        <v>1406140561</v>
      </c>
      <c r="M3901" s="13">
        <f t="shared" si="302"/>
        <v>41843.608344907407</v>
      </c>
      <c r="N3901" s="4" t="b">
        <v>0</v>
      </c>
      <c r="O3901" s="4">
        <v>2</v>
      </c>
      <c r="P3901" s="4" t="b">
        <v>0</v>
      </c>
      <c r="Q3901" s="4" t="s">
        <v>8271</v>
      </c>
      <c r="R3901" s="17">
        <f>E3901/D3901*100</f>
        <v>1.25</v>
      </c>
      <c r="S3901">
        <f>AVERAGEIF(O:O,O3901,E:E)</f>
        <v>91.389593023255813</v>
      </c>
      <c r="T3901" t="str">
        <f t="shared" si="303"/>
        <v>theater</v>
      </c>
      <c r="U3901" t="str">
        <f t="shared" si="304"/>
        <v>plays</v>
      </c>
    </row>
    <row r="3902" spans="1:21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b">
        <f t="shared" si="300"/>
        <v>0</v>
      </c>
      <c r="G3902" s="4" t="s">
        <v>8221</v>
      </c>
      <c r="H3902" s="4" t="s">
        <v>8224</v>
      </c>
      <c r="I3902" s="4" t="s">
        <v>8246</v>
      </c>
      <c r="J3902" s="4">
        <v>1433988791</v>
      </c>
      <c r="K3902" s="13">
        <f t="shared" si="301"/>
        <v>42165.925821759265</v>
      </c>
      <c r="L3902" s="4">
        <v>1431396791</v>
      </c>
      <c r="M3902" s="13">
        <f t="shared" si="302"/>
        <v>42135.925821759265</v>
      </c>
      <c r="N3902" s="4" t="b">
        <v>0</v>
      </c>
      <c r="O3902" s="4">
        <v>5</v>
      </c>
      <c r="P3902" s="4" t="b">
        <v>0</v>
      </c>
      <c r="Q3902" s="4" t="s">
        <v>8271</v>
      </c>
      <c r="R3902" s="17">
        <f>E3902/D3902*100</f>
        <v>5.4</v>
      </c>
      <c r="S3902">
        <f>AVERAGEIF(O:O,O3902,E:E)</f>
        <v>347.37</v>
      </c>
      <c r="T3902" t="str">
        <f t="shared" si="303"/>
        <v>theater</v>
      </c>
      <c r="U3902" t="str">
        <f t="shared" si="304"/>
        <v>plays</v>
      </c>
    </row>
    <row r="3903" spans="1:21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b">
        <f t="shared" si="300"/>
        <v>0</v>
      </c>
      <c r="G3903" s="4" t="s">
        <v>8221</v>
      </c>
      <c r="H3903" s="4" t="s">
        <v>8224</v>
      </c>
      <c r="I3903" s="4" t="s">
        <v>8246</v>
      </c>
      <c r="J3903" s="4">
        <v>1450554599</v>
      </c>
      <c r="K3903" s="13">
        <f t="shared" si="301"/>
        <v>42357.659710648157</v>
      </c>
      <c r="L3903" s="4">
        <v>1447098599</v>
      </c>
      <c r="M3903" s="13">
        <f t="shared" si="302"/>
        <v>42317.659710648157</v>
      </c>
      <c r="N3903" s="4" t="b">
        <v>0</v>
      </c>
      <c r="O3903" s="4">
        <v>1</v>
      </c>
      <c r="P3903" s="4" t="b">
        <v>0</v>
      </c>
      <c r="Q3903" s="4" t="s">
        <v>8271</v>
      </c>
      <c r="R3903" s="17">
        <f>E3903/D3903*100</f>
        <v>0.83333333333333337</v>
      </c>
      <c r="S3903">
        <f>AVERAGEIF(O:O,O3903,E:E)</f>
        <v>50.223295454545458</v>
      </c>
      <c r="T3903" t="str">
        <f t="shared" si="303"/>
        <v>theater</v>
      </c>
      <c r="U3903" t="str">
        <f t="shared" si="304"/>
        <v>plays</v>
      </c>
    </row>
    <row r="3904" spans="1:21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b">
        <f t="shared" si="300"/>
        <v>0</v>
      </c>
      <c r="G3904" s="4" t="s">
        <v>8221</v>
      </c>
      <c r="H3904" s="4" t="s">
        <v>8225</v>
      </c>
      <c r="I3904" s="4" t="s">
        <v>8247</v>
      </c>
      <c r="J3904" s="4">
        <v>1479125642</v>
      </c>
      <c r="K3904" s="13">
        <f t="shared" si="301"/>
        <v>42688.343078703707</v>
      </c>
      <c r="L3904" s="4">
        <v>1476962042</v>
      </c>
      <c r="M3904" s="13">
        <f t="shared" si="302"/>
        <v>42663.301412037043</v>
      </c>
      <c r="N3904" s="4" t="b">
        <v>0</v>
      </c>
      <c r="O3904" s="4">
        <v>31</v>
      </c>
      <c r="P3904" s="4" t="b">
        <v>0</v>
      </c>
      <c r="Q3904" s="4" t="s">
        <v>8271</v>
      </c>
      <c r="R3904" s="17">
        <f>E3904/D3904*100</f>
        <v>48.833333333333336</v>
      </c>
      <c r="S3904">
        <f>AVERAGEIF(O:O,O3904,E:E)</f>
        <v>2489.3351851851853</v>
      </c>
      <c r="T3904" t="str">
        <f t="shared" si="303"/>
        <v>theater</v>
      </c>
      <c r="U3904" t="str">
        <f t="shared" si="304"/>
        <v>plays</v>
      </c>
    </row>
    <row r="3905" spans="1:21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b">
        <f t="shared" si="300"/>
        <v>0</v>
      </c>
      <c r="G3905" s="4" t="s">
        <v>8221</v>
      </c>
      <c r="H3905" s="4" t="s">
        <v>8224</v>
      </c>
      <c r="I3905" s="4" t="s">
        <v>8246</v>
      </c>
      <c r="J3905" s="4">
        <v>1439581080</v>
      </c>
      <c r="K3905" s="13">
        <f t="shared" si="301"/>
        <v>42230.651388888895</v>
      </c>
      <c r="L3905" s="4">
        <v>1435709765</v>
      </c>
      <c r="M3905" s="13">
        <f t="shared" si="302"/>
        <v>42185.844502314816</v>
      </c>
      <c r="N3905" s="4" t="b">
        <v>0</v>
      </c>
      <c r="O3905" s="4">
        <v>0</v>
      </c>
      <c r="P3905" s="4" t="b">
        <v>0</v>
      </c>
      <c r="Q3905" s="4" t="s">
        <v>8271</v>
      </c>
      <c r="R3905" s="17">
        <f>E3905/D3905*100</f>
        <v>0</v>
      </c>
      <c r="S3905">
        <f>AVERAGEIF(O:O,O3905,E:E)</f>
        <v>0</v>
      </c>
      <c r="T3905" t="str">
        <f t="shared" si="303"/>
        <v>theater</v>
      </c>
      <c r="U3905" t="str">
        <f t="shared" si="304"/>
        <v>plays</v>
      </c>
    </row>
    <row r="3906" spans="1:21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b">
        <f t="shared" si="300"/>
        <v>0</v>
      </c>
      <c r="G3906" s="4" t="s">
        <v>8221</v>
      </c>
      <c r="H3906" s="4" t="s">
        <v>8224</v>
      </c>
      <c r="I3906" s="4" t="s">
        <v>8246</v>
      </c>
      <c r="J3906" s="4">
        <v>1429074240</v>
      </c>
      <c r="K3906" s="13">
        <f t="shared" si="301"/>
        <v>42109.044444444451</v>
      </c>
      <c r="L3906" s="4">
        <v>1427866200</v>
      </c>
      <c r="M3906" s="13">
        <f t="shared" si="302"/>
        <v>42095.062500000007</v>
      </c>
      <c r="N3906" s="4" t="b">
        <v>0</v>
      </c>
      <c r="O3906" s="4">
        <v>2</v>
      </c>
      <c r="P3906" s="4" t="b">
        <v>0</v>
      </c>
      <c r="Q3906" s="4" t="s">
        <v>8271</v>
      </c>
      <c r="R3906" s="17">
        <f>E3906/D3906*100</f>
        <v>0.03</v>
      </c>
      <c r="S3906">
        <f>AVERAGEIF(O:O,O3906,E:E)</f>
        <v>91.389593023255813</v>
      </c>
      <c r="T3906" t="str">
        <f t="shared" si="303"/>
        <v>theater</v>
      </c>
      <c r="U3906" t="str">
        <f t="shared" si="304"/>
        <v>plays</v>
      </c>
    </row>
    <row r="3907" spans="1:21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b">
        <f t="shared" ref="F3907:F3970" si="305">IF(E3907&gt;=D3907,"successful")</f>
        <v>0</v>
      </c>
      <c r="G3907" s="4" t="s">
        <v>8221</v>
      </c>
      <c r="H3907" s="4" t="s">
        <v>8225</v>
      </c>
      <c r="I3907" s="4" t="s">
        <v>8247</v>
      </c>
      <c r="J3907" s="4">
        <v>1434063600</v>
      </c>
      <c r="K3907" s="13">
        <f t="shared" ref="K3907:K3970" si="306">(J3907/60)/60/24+DATE(1970,1,1)+(-4/24)</f>
        <v>42166.791666666664</v>
      </c>
      <c r="L3907" s="4">
        <v>1430405903</v>
      </c>
      <c r="M3907" s="13">
        <f t="shared" ref="M3907:M3970" si="307">(L3907/60)/60/24+DATE(1970,1,1)+(-4/24)</f>
        <v>42124.45721064815</v>
      </c>
      <c r="N3907" s="4" t="b">
        <v>0</v>
      </c>
      <c r="O3907" s="4">
        <v>7</v>
      </c>
      <c r="P3907" s="4" t="b">
        <v>0</v>
      </c>
      <c r="Q3907" s="4" t="s">
        <v>8271</v>
      </c>
      <c r="R3907" s="17">
        <f>E3907/D3907*100</f>
        <v>11.533333333333333</v>
      </c>
      <c r="S3907">
        <f>AVERAGEIF(O:O,O3907,E:E)</f>
        <v>705.95522388059703</v>
      </c>
      <c r="T3907" t="str">
        <f t="shared" ref="T3907:T3970" si="308">LEFT(Q3907,FIND("/",Q3907)-1)</f>
        <v>theater</v>
      </c>
      <c r="U3907" t="str">
        <f t="shared" ref="U3907:U3970" si="309">RIGHT(Q3907,LEN(Q3907)-FIND("/",Q3907))</f>
        <v>plays</v>
      </c>
    </row>
    <row r="3908" spans="1:21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b">
        <f t="shared" si="305"/>
        <v>0</v>
      </c>
      <c r="G3908" s="4" t="s">
        <v>8221</v>
      </c>
      <c r="H3908" s="4" t="s">
        <v>8225</v>
      </c>
      <c r="I3908" s="4" t="s">
        <v>8247</v>
      </c>
      <c r="J3908" s="4">
        <v>1435325100</v>
      </c>
      <c r="K3908" s="13">
        <f t="shared" si="306"/>
        <v>42181.392361111117</v>
      </c>
      <c r="L3908" s="4">
        <v>1432072893</v>
      </c>
      <c r="M3908" s="13">
        <f t="shared" si="307"/>
        <v>42143.751076388893</v>
      </c>
      <c r="N3908" s="4" t="b">
        <v>0</v>
      </c>
      <c r="O3908" s="4">
        <v>16</v>
      </c>
      <c r="P3908" s="4" t="b">
        <v>0</v>
      </c>
      <c r="Q3908" s="4" t="s">
        <v>8271</v>
      </c>
      <c r="R3908" s="17">
        <f>E3908/D3908*100</f>
        <v>67.333333333333329</v>
      </c>
      <c r="S3908">
        <f>AVERAGEIF(O:O,O3908,E:E)</f>
        <v>1278.3540625000001</v>
      </c>
      <c r="T3908" t="str">
        <f t="shared" si="308"/>
        <v>theater</v>
      </c>
      <c r="U3908" t="str">
        <f t="shared" si="309"/>
        <v>plays</v>
      </c>
    </row>
    <row r="3909" spans="1:21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b">
        <f t="shared" si="305"/>
        <v>0</v>
      </c>
      <c r="G3909" s="4" t="s">
        <v>8221</v>
      </c>
      <c r="H3909" s="4" t="s">
        <v>8224</v>
      </c>
      <c r="I3909" s="4" t="s">
        <v>8246</v>
      </c>
      <c r="J3909" s="4">
        <v>1414354080</v>
      </c>
      <c r="K3909" s="13">
        <f t="shared" si="306"/>
        <v>41938.672222222223</v>
      </c>
      <c r="L3909" s="4">
        <v>1411587606</v>
      </c>
      <c r="M3909" s="13">
        <f t="shared" si="307"/>
        <v>41906.652847222227</v>
      </c>
      <c r="N3909" s="4" t="b">
        <v>0</v>
      </c>
      <c r="O3909" s="4">
        <v>4</v>
      </c>
      <c r="P3909" s="4" t="b">
        <v>0</v>
      </c>
      <c r="Q3909" s="4" t="s">
        <v>8271</v>
      </c>
      <c r="R3909" s="17">
        <f>E3909/D3909*100</f>
        <v>15.299999999999999</v>
      </c>
      <c r="S3909">
        <f>AVERAGEIF(O:O,O3909,E:E)</f>
        <v>227.77278688524589</v>
      </c>
      <c r="T3909" t="str">
        <f t="shared" si="308"/>
        <v>theater</v>
      </c>
      <c r="U3909" t="str">
        <f t="shared" si="309"/>
        <v>plays</v>
      </c>
    </row>
    <row r="3910" spans="1:21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b">
        <f t="shared" si="305"/>
        <v>0</v>
      </c>
      <c r="G3910" s="4" t="s">
        <v>8221</v>
      </c>
      <c r="H3910" s="4" t="s">
        <v>8224</v>
      </c>
      <c r="I3910" s="4" t="s">
        <v>8246</v>
      </c>
      <c r="J3910" s="4">
        <v>1406603696</v>
      </c>
      <c r="K3910" s="13">
        <f t="shared" si="306"/>
        <v>41848.968703703707</v>
      </c>
      <c r="L3910" s="4">
        <v>1405307696</v>
      </c>
      <c r="M3910" s="13">
        <f t="shared" si="307"/>
        <v>41833.968703703707</v>
      </c>
      <c r="N3910" s="4" t="b">
        <v>0</v>
      </c>
      <c r="O3910" s="4">
        <v>4</v>
      </c>
      <c r="P3910" s="4" t="b">
        <v>0</v>
      </c>
      <c r="Q3910" s="4" t="s">
        <v>8271</v>
      </c>
      <c r="R3910" s="17">
        <f>E3910/D3910*100</f>
        <v>8.6666666666666679</v>
      </c>
      <c r="S3910">
        <f>AVERAGEIF(O:O,O3910,E:E)</f>
        <v>227.77278688524589</v>
      </c>
      <c r="T3910" t="str">
        <f t="shared" si="308"/>
        <v>theater</v>
      </c>
      <c r="U3910" t="str">
        <f t="shared" si="309"/>
        <v>plays</v>
      </c>
    </row>
    <row r="3911" spans="1:21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b">
        <f t="shared" si="305"/>
        <v>0</v>
      </c>
      <c r="G3911" s="4" t="s">
        <v>8221</v>
      </c>
      <c r="H3911" s="4" t="s">
        <v>8224</v>
      </c>
      <c r="I3911" s="4" t="s">
        <v>8246</v>
      </c>
      <c r="J3911" s="4">
        <v>1410424642</v>
      </c>
      <c r="K3911" s="13">
        <f t="shared" si="306"/>
        <v>41893.192615740743</v>
      </c>
      <c r="L3911" s="4">
        <v>1407832642</v>
      </c>
      <c r="M3911" s="13">
        <f t="shared" si="307"/>
        <v>41863.192615740743</v>
      </c>
      <c r="N3911" s="4" t="b">
        <v>0</v>
      </c>
      <c r="O3911" s="4">
        <v>4</v>
      </c>
      <c r="P3911" s="4" t="b">
        <v>0</v>
      </c>
      <c r="Q3911" s="4" t="s">
        <v>8271</v>
      </c>
      <c r="R3911" s="17">
        <f>E3911/D3911*100</f>
        <v>0.22499999999999998</v>
      </c>
      <c r="S3911">
        <f>AVERAGEIF(O:O,O3911,E:E)</f>
        <v>227.77278688524589</v>
      </c>
      <c r="T3911" t="str">
        <f t="shared" si="308"/>
        <v>theater</v>
      </c>
      <c r="U3911" t="str">
        <f t="shared" si="309"/>
        <v>plays</v>
      </c>
    </row>
    <row r="3912" spans="1:21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b">
        <f t="shared" si="305"/>
        <v>0</v>
      </c>
      <c r="G3912" s="4" t="s">
        <v>8221</v>
      </c>
      <c r="H3912" s="4" t="s">
        <v>8224</v>
      </c>
      <c r="I3912" s="4" t="s">
        <v>8246</v>
      </c>
      <c r="J3912" s="4">
        <v>1441649397</v>
      </c>
      <c r="K3912" s="13">
        <f t="shared" si="306"/>
        <v>42254.590243055558</v>
      </c>
      <c r="L3912" s="4">
        <v>1439057397</v>
      </c>
      <c r="M3912" s="13">
        <f t="shared" si="307"/>
        <v>42224.590243055558</v>
      </c>
      <c r="N3912" s="4" t="b">
        <v>0</v>
      </c>
      <c r="O3912" s="4">
        <v>3</v>
      </c>
      <c r="P3912" s="4" t="b">
        <v>0</v>
      </c>
      <c r="Q3912" s="4" t="s">
        <v>8271</v>
      </c>
      <c r="R3912" s="17">
        <f>E3912/D3912*100</f>
        <v>3.0833333333333335</v>
      </c>
      <c r="S3912">
        <f>AVERAGEIF(O:O,O3912,E:E)</f>
        <v>191.76785714285714</v>
      </c>
      <c r="T3912" t="str">
        <f t="shared" si="308"/>
        <v>theater</v>
      </c>
      <c r="U3912" t="str">
        <f t="shared" si="309"/>
        <v>plays</v>
      </c>
    </row>
    <row r="3913" spans="1:21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b">
        <f t="shared" si="305"/>
        <v>0</v>
      </c>
      <c r="G3913" s="4" t="s">
        <v>8221</v>
      </c>
      <c r="H3913" s="4" t="s">
        <v>8224</v>
      </c>
      <c r="I3913" s="4" t="s">
        <v>8246</v>
      </c>
      <c r="J3913" s="4">
        <v>1417033777</v>
      </c>
      <c r="K3913" s="13">
        <f t="shared" si="306"/>
        <v>41969.6872337963</v>
      </c>
      <c r="L3913" s="4">
        <v>1414438177</v>
      </c>
      <c r="M3913" s="13">
        <f t="shared" si="307"/>
        <v>41939.645567129635</v>
      </c>
      <c r="N3913" s="4" t="b">
        <v>0</v>
      </c>
      <c r="O3913" s="4">
        <v>36</v>
      </c>
      <c r="P3913" s="4" t="b">
        <v>0</v>
      </c>
      <c r="Q3913" s="4" t="s">
        <v>8271</v>
      </c>
      <c r="R3913" s="17">
        <f>E3913/D3913*100</f>
        <v>37.412500000000001</v>
      </c>
      <c r="S3913">
        <f>AVERAGEIF(O:O,O3913,E:E)</f>
        <v>2893.0464999999999</v>
      </c>
      <c r="T3913" t="str">
        <f t="shared" si="308"/>
        <v>theater</v>
      </c>
      <c r="U3913" t="str">
        <f t="shared" si="309"/>
        <v>plays</v>
      </c>
    </row>
    <row r="3914" spans="1:21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b">
        <f t="shared" si="305"/>
        <v>0</v>
      </c>
      <c r="G3914" s="4" t="s">
        <v>8221</v>
      </c>
      <c r="H3914" s="4" t="s">
        <v>8224</v>
      </c>
      <c r="I3914" s="4" t="s">
        <v>8246</v>
      </c>
      <c r="J3914" s="4">
        <v>1429936500</v>
      </c>
      <c r="K3914" s="13">
        <f t="shared" si="306"/>
        <v>42119.024305555555</v>
      </c>
      <c r="L3914" s="4">
        <v>1424759330</v>
      </c>
      <c r="M3914" s="13">
        <f t="shared" si="307"/>
        <v>42059.103356481479</v>
      </c>
      <c r="N3914" s="4" t="b">
        <v>0</v>
      </c>
      <c r="O3914" s="4">
        <v>1</v>
      </c>
      <c r="P3914" s="4" t="b">
        <v>0</v>
      </c>
      <c r="Q3914" s="4" t="s">
        <v>8271</v>
      </c>
      <c r="R3914" s="17">
        <f>E3914/D3914*100</f>
        <v>6.6666666666666671E-3</v>
      </c>
      <c r="S3914">
        <f>AVERAGEIF(O:O,O3914,E:E)</f>
        <v>50.223295454545458</v>
      </c>
      <c r="T3914" t="str">
        <f t="shared" si="308"/>
        <v>theater</v>
      </c>
      <c r="U3914" t="str">
        <f t="shared" si="309"/>
        <v>plays</v>
      </c>
    </row>
    <row r="3915" spans="1:21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b">
        <f t="shared" si="305"/>
        <v>0</v>
      </c>
      <c r="G3915" s="4" t="s">
        <v>8221</v>
      </c>
      <c r="H3915" s="4" t="s">
        <v>8224</v>
      </c>
      <c r="I3915" s="4" t="s">
        <v>8246</v>
      </c>
      <c r="J3915" s="4">
        <v>1448863449</v>
      </c>
      <c r="K3915" s="13">
        <f t="shared" si="306"/>
        <v>42338.086215277777</v>
      </c>
      <c r="L3915" s="4">
        <v>1446267849</v>
      </c>
      <c r="M3915" s="13">
        <f t="shared" si="307"/>
        <v>42308.044548611113</v>
      </c>
      <c r="N3915" s="4" t="b">
        <v>0</v>
      </c>
      <c r="O3915" s="4">
        <v>7</v>
      </c>
      <c r="P3915" s="4" t="b">
        <v>0</v>
      </c>
      <c r="Q3915" s="4" t="s">
        <v>8271</v>
      </c>
      <c r="R3915" s="17">
        <f>E3915/D3915*100</f>
        <v>10</v>
      </c>
      <c r="S3915">
        <f>AVERAGEIF(O:O,O3915,E:E)</f>
        <v>705.95522388059703</v>
      </c>
      <c r="T3915" t="str">
        <f t="shared" si="308"/>
        <v>theater</v>
      </c>
      <c r="U3915" t="str">
        <f t="shared" si="309"/>
        <v>plays</v>
      </c>
    </row>
    <row r="3916" spans="1:21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b">
        <f t="shared" si="305"/>
        <v>0</v>
      </c>
      <c r="G3916" s="4" t="s">
        <v>8221</v>
      </c>
      <c r="H3916" s="4" t="s">
        <v>8225</v>
      </c>
      <c r="I3916" s="4" t="s">
        <v>8247</v>
      </c>
      <c r="J3916" s="4">
        <v>1431298740</v>
      </c>
      <c r="K3916" s="13">
        <f t="shared" si="306"/>
        <v>42134.790972222225</v>
      </c>
      <c r="L3916" s="4">
        <v>1429558756</v>
      </c>
      <c r="M3916" s="13">
        <f t="shared" si="307"/>
        <v>42114.652268518519</v>
      </c>
      <c r="N3916" s="4" t="b">
        <v>0</v>
      </c>
      <c r="O3916" s="4">
        <v>27</v>
      </c>
      <c r="P3916" s="4" t="b">
        <v>0</v>
      </c>
      <c r="Q3916" s="4" t="s">
        <v>8271</v>
      </c>
      <c r="R3916" s="17">
        <f>E3916/D3916*100</f>
        <v>36.36</v>
      </c>
      <c r="S3916">
        <f>AVERAGEIF(O:O,O3916,E:E)</f>
        <v>3204.2722222222224</v>
      </c>
      <c r="T3916" t="str">
        <f t="shared" si="308"/>
        <v>theater</v>
      </c>
      <c r="U3916" t="str">
        <f t="shared" si="309"/>
        <v>plays</v>
      </c>
    </row>
    <row r="3917" spans="1:21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b">
        <f t="shared" si="305"/>
        <v>0</v>
      </c>
      <c r="G3917" s="4" t="s">
        <v>8221</v>
      </c>
      <c r="H3917" s="4" t="s">
        <v>8225</v>
      </c>
      <c r="I3917" s="4" t="s">
        <v>8247</v>
      </c>
      <c r="J3917" s="4">
        <v>1464824309</v>
      </c>
      <c r="K3917" s="13">
        <f t="shared" si="306"/>
        <v>42522.818391203706</v>
      </c>
      <c r="L3917" s="4">
        <v>1462232309</v>
      </c>
      <c r="M3917" s="13">
        <f t="shared" si="307"/>
        <v>42492.818391203706</v>
      </c>
      <c r="N3917" s="4" t="b">
        <v>0</v>
      </c>
      <c r="O3917" s="4">
        <v>1</v>
      </c>
      <c r="P3917" s="4" t="b">
        <v>0</v>
      </c>
      <c r="Q3917" s="4" t="s">
        <v>8271</v>
      </c>
      <c r="R3917" s="17">
        <f>E3917/D3917*100</f>
        <v>0.33333333333333337</v>
      </c>
      <c r="S3917">
        <f>AVERAGEIF(O:O,O3917,E:E)</f>
        <v>50.223295454545458</v>
      </c>
      <c r="T3917" t="str">
        <f t="shared" si="308"/>
        <v>theater</v>
      </c>
      <c r="U3917" t="str">
        <f t="shared" si="309"/>
        <v>plays</v>
      </c>
    </row>
    <row r="3918" spans="1:21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b">
        <f t="shared" si="305"/>
        <v>0</v>
      </c>
      <c r="G3918" s="4" t="s">
        <v>8221</v>
      </c>
      <c r="H3918" s="4" t="s">
        <v>8232</v>
      </c>
      <c r="I3918" s="4" t="s">
        <v>8253</v>
      </c>
      <c r="J3918" s="4">
        <v>1464952752</v>
      </c>
      <c r="K3918" s="13">
        <f t="shared" si="306"/>
        <v>42524.305</v>
      </c>
      <c r="L3918" s="4">
        <v>1462360752</v>
      </c>
      <c r="M3918" s="13">
        <f t="shared" si="307"/>
        <v>42494.305</v>
      </c>
      <c r="N3918" s="4" t="b">
        <v>0</v>
      </c>
      <c r="O3918" s="4">
        <v>0</v>
      </c>
      <c r="P3918" s="4" t="b">
        <v>0</v>
      </c>
      <c r="Q3918" s="4" t="s">
        <v>8271</v>
      </c>
      <c r="R3918" s="17">
        <f>E3918/D3918*100</f>
        <v>0</v>
      </c>
      <c r="S3918">
        <f>AVERAGEIF(O:O,O3918,E:E)</f>
        <v>0</v>
      </c>
      <c r="T3918" t="str">
        <f t="shared" si="308"/>
        <v>theater</v>
      </c>
      <c r="U3918" t="str">
        <f t="shared" si="309"/>
        <v>plays</v>
      </c>
    </row>
    <row r="3919" spans="1:21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b">
        <f t="shared" si="305"/>
        <v>0</v>
      </c>
      <c r="G3919" s="4" t="s">
        <v>8221</v>
      </c>
      <c r="H3919" s="4" t="s">
        <v>8225</v>
      </c>
      <c r="I3919" s="4" t="s">
        <v>8247</v>
      </c>
      <c r="J3919" s="4">
        <v>1410439161</v>
      </c>
      <c r="K3919" s="13">
        <f t="shared" si="306"/>
        <v>41893.360659722224</v>
      </c>
      <c r="L3919" s="4">
        <v>1407847161</v>
      </c>
      <c r="M3919" s="13">
        <f t="shared" si="307"/>
        <v>41863.360659722224</v>
      </c>
      <c r="N3919" s="4" t="b">
        <v>0</v>
      </c>
      <c r="O3919" s="4">
        <v>1</v>
      </c>
      <c r="P3919" s="4" t="b">
        <v>0</v>
      </c>
      <c r="Q3919" s="4" t="s">
        <v>8271</v>
      </c>
      <c r="R3919" s="17">
        <f>E3919/D3919*100</f>
        <v>0.2857142857142857</v>
      </c>
      <c r="S3919">
        <f>AVERAGEIF(O:O,O3919,E:E)</f>
        <v>50.223295454545458</v>
      </c>
      <c r="T3919" t="str">
        <f t="shared" si="308"/>
        <v>theater</v>
      </c>
      <c r="U3919" t="str">
        <f t="shared" si="309"/>
        <v>plays</v>
      </c>
    </row>
    <row r="3920" spans="1:21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b">
        <f t="shared" si="305"/>
        <v>0</v>
      </c>
      <c r="G3920" s="4" t="s">
        <v>8221</v>
      </c>
      <c r="H3920" s="4" t="s">
        <v>8225</v>
      </c>
      <c r="I3920" s="4" t="s">
        <v>8247</v>
      </c>
      <c r="J3920" s="4">
        <v>1407168000</v>
      </c>
      <c r="K3920" s="13">
        <f t="shared" si="306"/>
        <v>41855.5</v>
      </c>
      <c r="L3920" s="4">
        <v>1406131023</v>
      </c>
      <c r="M3920" s="13">
        <f t="shared" si="307"/>
        <v>41843.49795138889</v>
      </c>
      <c r="N3920" s="4" t="b">
        <v>0</v>
      </c>
      <c r="O3920" s="4">
        <v>3</v>
      </c>
      <c r="P3920" s="4" t="b">
        <v>0</v>
      </c>
      <c r="Q3920" s="4" t="s">
        <v>8271</v>
      </c>
      <c r="R3920" s="17">
        <f>E3920/D3920*100</f>
        <v>0.2</v>
      </c>
      <c r="S3920">
        <f>AVERAGEIF(O:O,O3920,E:E)</f>
        <v>191.76785714285714</v>
      </c>
      <c r="T3920" t="str">
        <f t="shared" si="308"/>
        <v>theater</v>
      </c>
      <c r="U3920" t="str">
        <f t="shared" si="309"/>
        <v>plays</v>
      </c>
    </row>
    <row r="3921" spans="1:21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b">
        <f t="shared" si="305"/>
        <v>0</v>
      </c>
      <c r="G3921" s="4" t="s">
        <v>8221</v>
      </c>
      <c r="H3921" s="4" t="s">
        <v>8225</v>
      </c>
      <c r="I3921" s="4" t="s">
        <v>8247</v>
      </c>
      <c r="J3921" s="4">
        <v>1453075200</v>
      </c>
      <c r="K3921" s="13">
        <f t="shared" si="306"/>
        <v>42386.833333333336</v>
      </c>
      <c r="L3921" s="4">
        <v>1450628773</v>
      </c>
      <c r="M3921" s="13">
        <f t="shared" si="307"/>
        <v>42358.518206018525</v>
      </c>
      <c r="N3921" s="4" t="b">
        <v>0</v>
      </c>
      <c r="O3921" s="4">
        <v>3</v>
      </c>
      <c r="P3921" s="4" t="b">
        <v>0</v>
      </c>
      <c r="Q3921" s="4" t="s">
        <v>8271</v>
      </c>
      <c r="R3921" s="17">
        <f>E3921/D3921*100</f>
        <v>1.7999999999999998</v>
      </c>
      <c r="S3921">
        <f>AVERAGEIF(O:O,O3921,E:E)</f>
        <v>191.76785714285714</v>
      </c>
      <c r="T3921" t="str">
        <f t="shared" si="308"/>
        <v>theater</v>
      </c>
      <c r="U3921" t="str">
        <f t="shared" si="309"/>
        <v>plays</v>
      </c>
    </row>
    <row r="3922" spans="1:21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b">
        <f t="shared" si="305"/>
        <v>0</v>
      </c>
      <c r="G3922" s="4" t="s">
        <v>8221</v>
      </c>
      <c r="H3922" s="4" t="s">
        <v>8225</v>
      </c>
      <c r="I3922" s="4" t="s">
        <v>8247</v>
      </c>
      <c r="J3922" s="4">
        <v>1479032260</v>
      </c>
      <c r="K3922" s="13">
        <f t="shared" si="306"/>
        <v>42687.262268518527</v>
      </c>
      <c r="L3922" s="4">
        <v>1476436660</v>
      </c>
      <c r="M3922" s="13">
        <f t="shared" si="307"/>
        <v>42657.220601851855</v>
      </c>
      <c r="N3922" s="4" t="b">
        <v>0</v>
      </c>
      <c r="O3922" s="4">
        <v>3</v>
      </c>
      <c r="P3922" s="4" t="b">
        <v>0</v>
      </c>
      <c r="Q3922" s="4" t="s">
        <v>8271</v>
      </c>
      <c r="R3922" s="17">
        <f>E3922/D3922*100</f>
        <v>5.4</v>
      </c>
      <c r="S3922">
        <f>AVERAGEIF(O:O,O3922,E:E)</f>
        <v>191.76785714285714</v>
      </c>
      <c r="T3922" t="str">
        <f t="shared" si="308"/>
        <v>theater</v>
      </c>
      <c r="U3922" t="str">
        <f t="shared" si="309"/>
        <v>plays</v>
      </c>
    </row>
    <row r="3923" spans="1:21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b">
        <f t="shared" si="305"/>
        <v>0</v>
      </c>
      <c r="G3923" s="4" t="s">
        <v>8221</v>
      </c>
      <c r="H3923" s="4" t="s">
        <v>8225</v>
      </c>
      <c r="I3923" s="4" t="s">
        <v>8247</v>
      </c>
      <c r="J3923" s="4">
        <v>1414346400</v>
      </c>
      <c r="K3923" s="13">
        <f t="shared" si="306"/>
        <v>41938.583333333336</v>
      </c>
      <c r="L3923" s="4">
        <v>1413291655</v>
      </c>
      <c r="M3923" s="13">
        <f t="shared" si="307"/>
        <v>41926.375636574077</v>
      </c>
      <c r="N3923" s="4" t="b">
        <v>0</v>
      </c>
      <c r="O3923" s="4">
        <v>0</v>
      </c>
      <c r="P3923" s="4" t="b">
        <v>0</v>
      </c>
      <c r="Q3923" s="4" t="s">
        <v>8271</v>
      </c>
      <c r="R3923" s="17">
        <f>E3923/D3923*100</f>
        <v>0</v>
      </c>
      <c r="S3923">
        <f>AVERAGEIF(O:O,O3923,E:E)</f>
        <v>0</v>
      </c>
      <c r="T3923" t="str">
        <f t="shared" si="308"/>
        <v>theater</v>
      </c>
      <c r="U3923" t="str">
        <f t="shared" si="309"/>
        <v>plays</v>
      </c>
    </row>
    <row r="3924" spans="1:21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b">
        <f t="shared" si="305"/>
        <v>0</v>
      </c>
      <c r="G3924" s="4" t="s">
        <v>8221</v>
      </c>
      <c r="H3924" s="4" t="s">
        <v>8224</v>
      </c>
      <c r="I3924" s="4" t="s">
        <v>8246</v>
      </c>
      <c r="J3924" s="4">
        <v>1425337200</v>
      </c>
      <c r="K3924" s="13">
        <f t="shared" si="306"/>
        <v>42065.791666666664</v>
      </c>
      <c r="L3924" s="4">
        <v>1421432810</v>
      </c>
      <c r="M3924" s="13">
        <f t="shared" si="307"/>
        <v>42020.6019675926</v>
      </c>
      <c r="N3924" s="4" t="b">
        <v>0</v>
      </c>
      <c r="O3924" s="4">
        <v>6</v>
      </c>
      <c r="P3924" s="4" t="b">
        <v>0</v>
      </c>
      <c r="Q3924" s="4" t="s">
        <v>8271</v>
      </c>
      <c r="R3924" s="17">
        <f>E3924/D3924*100</f>
        <v>8.1333333333333329</v>
      </c>
      <c r="S3924">
        <f>AVERAGEIF(O:O,O3924,E:E)</f>
        <v>740.04042857142861</v>
      </c>
      <c r="T3924" t="str">
        <f t="shared" si="308"/>
        <v>theater</v>
      </c>
      <c r="U3924" t="str">
        <f t="shared" si="309"/>
        <v>plays</v>
      </c>
    </row>
    <row r="3925" spans="1:21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b">
        <f t="shared" si="305"/>
        <v>0</v>
      </c>
      <c r="G3925" s="4" t="s">
        <v>8221</v>
      </c>
      <c r="H3925" s="4" t="s">
        <v>8225</v>
      </c>
      <c r="I3925" s="4" t="s">
        <v>8247</v>
      </c>
      <c r="J3925" s="4">
        <v>1428622271</v>
      </c>
      <c r="K3925" s="13">
        <f t="shared" si="306"/>
        <v>42103.813321759262</v>
      </c>
      <c r="L3925" s="4">
        <v>1426203071</v>
      </c>
      <c r="M3925" s="13">
        <f t="shared" si="307"/>
        <v>42075.813321759262</v>
      </c>
      <c r="N3925" s="4" t="b">
        <v>0</v>
      </c>
      <c r="O3925" s="4">
        <v>17</v>
      </c>
      <c r="P3925" s="4" t="b">
        <v>0</v>
      </c>
      <c r="Q3925" s="4" t="s">
        <v>8271</v>
      </c>
      <c r="R3925" s="17">
        <f>E3925/D3925*100</f>
        <v>12.034782608695652</v>
      </c>
      <c r="S3925">
        <f>AVERAGEIF(O:O,O3925,E:E)</f>
        <v>1808.7556603773585</v>
      </c>
      <c r="T3925" t="str">
        <f t="shared" si="308"/>
        <v>theater</v>
      </c>
      <c r="U3925" t="str">
        <f t="shared" si="309"/>
        <v>plays</v>
      </c>
    </row>
    <row r="3926" spans="1:21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b">
        <f t="shared" si="305"/>
        <v>0</v>
      </c>
      <c r="G3926" s="4" t="s">
        <v>8221</v>
      </c>
      <c r="H3926" s="4" t="s">
        <v>8224</v>
      </c>
      <c r="I3926" s="4" t="s">
        <v>8246</v>
      </c>
      <c r="J3926" s="4">
        <v>1403823722</v>
      </c>
      <c r="K3926" s="13">
        <f t="shared" si="306"/>
        <v>41816.793078703704</v>
      </c>
      <c r="L3926" s="4">
        <v>1401231722</v>
      </c>
      <c r="M3926" s="13">
        <f t="shared" si="307"/>
        <v>41786.793078703704</v>
      </c>
      <c r="N3926" s="4" t="b">
        <v>0</v>
      </c>
      <c r="O3926" s="4">
        <v>40</v>
      </c>
      <c r="P3926" s="4" t="b">
        <v>0</v>
      </c>
      <c r="Q3926" s="4" t="s">
        <v>8271</v>
      </c>
      <c r="R3926" s="17">
        <f>E3926/D3926*100</f>
        <v>15.266666666666667</v>
      </c>
      <c r="S3926">
        <f>AVERAGEIF(O:O,O3926,E:E)</f>
        <v>3923.4666666666667</v>
      </c>
      <c r="T3926" t="str">
        <f t="shared" si="308"/>
        <v>theater</v>
      </c>
      <c r="U3926" t="str">
        <f t="shared" si="309"/>
        <v>plays</v>
      </c>
    </row>
    <row r="3927" spans="1:21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b">
        <f t="shared" si="305"/>
        <v>0</v>
      </c>
      <c r="G3927" s="4" t="s">
        <v>8221</v>
      </c>
      <c r="H3927" s="4" t="s">
        <v>8224</v>
      </c>
      <c r="I3927" s="4" t="s">
        <v>8246</v>
      </c>
      <c r="J3927" s="4">
        <v>1406753639</v>
      </c>
      <c r="K3927" s="13">
        <f t="shared" si="306"/>
        <v>41850.704155092593</v>
      </c>
      <c r="L3927" s="4">
        <v>1404161639</v>
      </c>
      <c r="M3927" s="13">
        <f t="shared" si="307"/>
        <v>41820.704155092593</v>
      </c>
      <c r="N3927" s="4" t="b">
        <v>0</v>
      </c>
      <c r="O3927" s="4">
        <v>3</v>
      </c>
      <c r="P3927" s="4" t="b">
        <v>0</v>
      </c>
      <c r="Q3927" s="4" t="s">
        <v>8271</v>
      </c>
      <c r="R3927" s="17">
        <f>E3927/D3927*100</f>
        <v>10</v>
      </c>
      <c r="S3927">
        <f>AVERAGEIF(O:O,O3927,E:E)</f>
        <v>191.76785714285714</v>
      </c>
      <c r="T3927" t="str">
        <f t="shared" si="308"/>
        <v>theater</v>
      </c>
      <c r="U3927" t="str">
        <f t="shared" si="309"/>
        <v>plays</v>
      </c>
    </row>
    <row r="3928" spans="1:21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b">
        <f t="shared" si="305"/>
        <v>0</v>
      </c>
      <c r="G3928" s="4" t="s">
        <v>8221</v>
      </c>
      <c r="H3928" s="4" t="s">
        <v>8226</v>
      </c>
      <c r="I3928" s="4" t="s">
        <v>8248</v>
      </c>
      <c r="J3928" s="4">
        <v>1419645748</v>
      </c>
      <c r="K3928" s="13">
        <f t="shared" si="306"/>
        <v>41999.918379629635</v>
      </c>
      <c r="L3928" s="4">
        <v>1417053748</v>
      </c>
      <c r="M3928" s="13">
        <f t="shared" si="307"/>
        <v>41969.918379629635</v>
      </c>
      <c r="N3928" s="4" t="b">
        <v>0</v>
      </c>
      <c r="O3928" s="4">
        <v>1</v>
      </c>
      <c r="P3928" s="4" t="b">
        <v>0</v>
      </c>
      <c r="Q3928" s="4" t="s">
        <v>8271</v>
      </c>
      <c r="R3928" s="17">
        <f>E3928/D3928*100</f>
        <v>0.3</v>
      </c>
      <c r="S3928">
        <f>AVERAGEIF(O:O,O3928,E:E)</f>
        <v>50.223295454545458</v>
      </c>
      <c r="T3928" t="str">
        <f t="shared" si="308"/>
        <v>theater</v>
      </c>
      <c r="U3928" t="str">
        <f t="shared" si="309"/>
        <v>plays</v>
      </c>
    </row>
    <row r="3929" spans="1:21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b">
        <f t="shared" si="305"/>
        <v>0</v>
      </c>
      <c r="G3929" s="4" t="s">
        <v>8221</v>
      </c>
      <c r="H3929" s="4" t="s">
        <v>8225</v>
      </c>
      <c r="I3929" s="4" t="s">
        <v>8247</v>
      </c>
      <c r="J3929" s="4">
        <v>1407565504</v>
      </c>
      <c r="K3929" s="13">
        <f t="shared" si="306"/>
        <v>41860.100740740745</v>
      </c>
      <c r="L3929" s="4">
        <v>1404973504</v>
      </c>
      <c r="M3929" s="13">
        <f t="shared" si="307"/>
        <v>41830.100740740745</v>
      </c>
      <c r="N3929" s="4" t="b">
        <v>0</v>
      </c>
      <c r="O3929" s="4">
        <v>2</v>
      </c>
      <c r="P3929" s="4" t="b">
        <v>0</v>
      </c>
      <c r="Q3929" s="4" t="s">
        <v>8271</v>
      </c>
      <c r="R3929" s="17">
        <f>E3929/D3929*100</f>
        <v>1</v>
      </c>
      <c r="S3929">
        <f>AVERAGEIF(O:O,O3929,E:E)</f>
        <v>91.389593023255813</v>
      </c>
      <c r="T3929" t="str">
        <f t="shared" si="308"/>
        <v>theater</v>
      </c>
      <c r="U3929" t="str">
        <f t="shared" si="309"/>
        <v>plays</v>
      </c>
    </row>
    <row r="3930" spans="1:21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b">
        <f t="shared" si="305"/>
        <v>0</v>
      </c>
      <c r="G3930" s="4" t="s">
        <v>8221</v>
      </c>
      <c r="H3930" s="4" t="s">
        <v>8224</v>
      </c>
      <c r="I3930" s="4" t="s">
        <v>8246</v>
      </c>
      <c r="J3930" s="4">
        <v>1444971540</v>
      </c>
      <c r="K3930" s="13">
        <f t="shared" si="306"/>
        <v>42293.040972222225</v>
      </c>
      <c r="L3930" s="4">
        <v>1442593427</v>
      </c>
      <c r="M3930" s="13">
        <f t="shared" si="307"/>
        <v>42265.516516203708</v>
      </c>
      <c r="N3930" s="4" t="b">
        <v>0</v>
      </c>
      <c r="O3930" s="4">
        <v>7</v>
      </c>
      <c r="P3930" s="4" t="b">
        <v>0</v>
      </c>
      <c r="Q3930" s="4" t="s">
        <v>8271</v>
      </c>
      <c r="R3930" s="17">
        <f>E3930/D3930*100</f>
        <v>13.020000000000001</v>
      </c>
      <c r="S3930">
        <f>AVERAGEIF(O:O,O3930,E:E)</f>
        <v>705.95522388059703</v>
      </c>
      <c r="T3930" t="str">
        <f t="shared" si="308"/>
        <v>theater</v>
      </c>
      <c r="U3930" t="str">
        <f t="shared" si="309"/>
        <v>plays</v>
      </c>
    </row>
    <row r="3931" spans="1:21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b">
        <f t="shared" si="305"/>
        <v>0</v>
      </c>
      <c r="G3931" s="4" t="s">
        <v>8221</v>
      </c>
      <c r="H3931" s="4" t="s">
        <v>8224</v>
      </c>
      <c r="I3931" s="4" t="s">
        <v>8246</v>
      </c>
      <c r="J3931" s="4">
        <v>1474228265</v>
      </c>
      <c r="K3931" s="13">
        <f t="shared" si="306"/>
        <v>42631.660474537035</v>
      </c>
      <c r="L3931" s="4">
        <v>1471636265</v>
      </c>
      <c r="M3931" s="13">
        <f t="shared" si="307"/>
        <v>42601.660474537035</v>
      </c>
      <c r="N3931" s="4" t="b">
        <v>0</v>
      </c>
      <c r="O3931" s="4">
        <v>14</v>
      </c>
      <c r="P3931" s="4" t="b">
        <v>0</v>
      </c>
      <c r="Q3931" s="4" t="s">
        <v>8271</v>
      </c>
      <c r="R3931" s="17">
        <f>E3931/D3931*100</f>
        <v>2.2650000000000001</v>
      </c>
      <c r="S3931">
        <f>AVERAGEIF(O:O,O3931,E:E)</f>
        <v>1006.2454545454545</v>
      </c>
      <c r="T3931" t="str">
        <f t="shared" si="308"/>
        <v>theater</v>
      </c>
      <c r="U3931" t="str">
        <f t="shared" si="309"/>
        <v>plays</v>
      </c>
    </row>
    <row r="3932" spans="1:21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b">
        <f t="shared" si="305"/>
        <v>0</v>
      </c>
      <c r="G3932" s="4" t="s">
        <v>8221</v>
      </c>
      <c r="H3932" s="4" t="s">
        <v>8226</v>
      </c>
      <c r="I3932" s="4" t="s">
        <v>8248</v>
      </c>
      <c r="J3932" s="4">
        <v>1459490400</v>
      </c>
      <c r="K3932" s="13">
        <f t="shared" si="306"/>
        <v>42461.083333333336</v>
      </c>
      <c r="L3932" s="4">
        <v>1457078868</v>
      </c>
      <c r="M3932" s="13">
        <f t="shared" si="307"/>
        <v>42433.172083333331</v>
      </c>
      <c r="N3932" s="4" t="b">
        <v>0</v>
      </c>
      <c r="O3932" s="4">
        <v>0</v>
      </c>
      <c r="P3932" s="4" t="b">
        <v>0</v>
      </c>
      <c r="Q3932" s="4" t="s">
        <v>8271</v>
      </c>
      <c r="R3932" s="17">
        <f>E3932/D3932*100</f>
        <v>0</v>
      </c>
      <c r="S3932">
        <f>AVERAGEIF(O:O,O3932,E:E)</f>
        <v>0</v>
      </c>
      <c r="T3932" t="str">
        <f t="shared" si="308"/>
        <v>theater</v>
      </c>
      <c r="U3932" t="str">
        <f t="shared" si="309"/>
        <v>plays</v>
      </c>
    </row>
    <row r="3933" spans="1:21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b">
        <f t="shared" si="305"/>
        <v>0</v>
      </c>
      <c r="G3933" s="4" t="s">
        <v>8221</v>
      </c>
      <c r="H3933" s="4" t="s">
        <v>8224</v>
      </c>
      <c r="I3933" s="4" t="s">
        <v>8246</v>
      </c>
      <c r="J3933" s="4">
        <v>1441510707</v>
      </c>
      <c r="K3933" s="13">
        <f t="shared" si="306"/>
        <v>42252.985034722224</v>
      </c>
      <c r="L3933" s="4">
        <v>1439350707</v>
      </c>
      <c r="M3933" s="13">
        <f t="shared" si="307"/>
        <v>42227.985034722224</v>
      </c>
      <c r="N3933" s="4" t="b">
        <v>0</v>
      </c>
      <c r="O3933" s="4">
        <v>0</v>
      </c>
      <c r="P3933" s="4" t="b">
        <v>0</v>
      </c>
      <c r="Q3933" s="4" t="s">
        <v>8271</v>
      </c>
      <c r="R3933" s="17">
        <f>E3933/D3933*100</f>
        <v>0</v>
      </c>
      <c r="S3933">
        <f>AVERAGEIF(O:O,O3933,E:E)</f>
        <v>0</v>
      </c>
      <c r="T3933" t="str">
        <f t="shared" si="308"/>
        <v>theater</v>
      </c>
      <c r="U3933" t="str">
        <f t="shared" si="309"/>
        <v>plays</v>
      </c>
    </row>
    <row r="3934" spans="1:21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b">
        <f t="shared" si="305"/>
        <v>0</v>
      </c>
      <c r="G3934" s="4" t="s">
        <v>8221</v>
      </c>
      <c r="H3934" s="4" t="s">
        <v>8224</v>
      </c>
      <c r="I3934" s="4" t="s">
        <v>8246</v>
      </c>
      <c r="J3934" s="4">
        <v>1458097364</v>
      </c>
      <c r="K3934" s="13">
        <f t="shared" si="306"/>
        <v>42444.960231481484</v>
      </c>
      <c r="L3934" s="4">
        <v>1455508964</v>
      </c>
      <c r="M3934" s="13">
        <f t="shared" si="307"/>
        <v>42415.001898148148</v>
      </c>
      <c r="N3934" s="4" t="b">
        <v>0</v>
      </c>
      <c r="O3934" s="4">
        <v>1</v>
      </c>
      <c r="P3934" s="4" t="b">
        <v>0</v>
      </c>
      <c r="Q3934" s="4" t="s">
        <v>8271</v>
      </c>
      <c r="R3934" s="17">
        <f>E3934/D3934*100</f>
        <v>8.3333333333333332E-3</v>
      </c>
      <c r="S3934">
        <f>AVERAGEIF(O:O,O3934,E:E)</f>
        <v>50.223295454545458</v>
      </c>
      <c r="T3934" t="str">
        <f t="shared" si="308"/>
        <v>theater</v>
      </c>
      <c r="U3934" t="str">
        <f t="shared" si="309"/>
        <v>plays</v>
      </c>
    </row>
    <row r="3935" spans="1:21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b">
        <f t="shared" si="305"/>
        <v>0</v>
      </c>
      <c r="G3935" s="4" t="s">
        <v>8221</v>
      </c>
      <c r="H3935" s="4" t="s">
        <v>8224</v>
      </c>
      <c r="I3935" s="4" t="s">
        <v>8246</v>
      </c>
      <c r="J3935" s="4">
        <v>1468716180</v>
      </c>
      <c r="K3935" s="13">
        <f t="shared" si="306"/>
        <v>42567.863194444442</v>
      </c>
      <c r="L3935" s="4">
        <v>1466205262</v>
      </c>
      <c r="M3935" s="13">
        <f t="shared" si="307"/>
        <v>42538.80164351852</v>
      </c>
      <c r="N3935" s="4" t="b">
        <v>0</v>
      </c>
      <c r="O3935" s="4">
        <v>12</v>
      </c>
      <c r="P3935" s="4" t="b">
        <v>0</v>
      </c>
      <c r="Q3935" s="4" t="s">
        <v>8271</v>
      </c>
      <c r="R3935" s="17">
        <f>E3935/D3935*100</f>
        <v>15.742857142857142</v>
      </c>
      <c r="S3935">
        <f>AVERAGEIF(O:O,O3935,E:E)</f>
        <v>1176.7069565217391</v>
      </c>
      <c r="T3935" t="str">
        <f t="shared" si="308"/>
        <v>theater</v>
      </c>
      <c r="U3935" t="str">
        <f t="shared" si="309"/>
        <v>plays</v>
      </c>
    </row>
    <row r="3936" spans="1:21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b">
        <f t="shared" si="305"/>
        <v>0</v>
      </c>
      <c r="G3936" s="4" t="s">
        <v>8221</v>
      </c>
      <c r="H3936" s="4" t="s">
        <v>8224</v>
      </c>
      <c r="I3936" s="4" t="s">
        <v>8246</v>
      </c>
      <c r="J3936" s="4">
        <v>1443704400</v>
      </c>
      <c r="K3936" s="13">
        <f t="shared" si="306"/>
        <v>42278.375000000007</v>
      </c>
      <c r="L3936" s="4">
        <v>1439827639</v>
      </c>
      <c r="M3936" s="13">
        <f t="shared" si="307"/>
        <v>42233.50508101852</v>
      </c>
      <c r="N3936" s="4" t="b">
        <v>0</v>
      </c>
      <c r="O3936" s="4">
        <v>12</v>
      </c>
      <c r="P3936" s="4" t="b">
        <v>0</v>
      </c>
      <c r="Q3936" s="4" t="s">
        <v>8271</v>
      </c>
      <c r="R3936" s="17">
        <f>E3936/D3936*100</f>
        <v>11</v>
      </c>
      <c r="S3936">
        <f>AVERAGEIF(O:O,O3936,E:E)</f>
        <v>1176.7069565217391</v>
      </c>
      <c r="T3936" t="str">
        <f t="shared" si="308"/>
        <v>theater</v>
      </c>
      <c r="U3936" t="str">
        <f t="shared" si="309"/>
        <v>plays</v>
      </c>
    </row>
    <row r="3937" spans="1:21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b">
        <f t="shared" si="305"/>
        <v>0</v>
      </c>
      <c r="G3937" s="4" t="s">
        <v>8221</v>
      </c>
      <c r="H3937" s="4" t="s">
        <v>8225</v>
      </c>
      <c r="I3937" s="4" t="s">
        <v>8247</v>
      </c>
      <c r="J3937" s="4">
        <v>1443973546</v>
      </c>
      <c r="K3937" s="13">
        <f t="shared" si="306"/>
        <v>42281.490115740737</v>
      </c>
      <c r="L3937" s="4">
        <v>1438789546</v>
      </c>
      <c r="M3937" s="13">
        <f t="shared" si="307"/>
        <v>42221.490115740737</v>
      </c>
      <c r="N3937" s="4" t="b">
        <v>0</v>
      </c>
      <c r="O3937" s="4">
        <v>23</v>
      </c>
      <c r="P3937" s="4" t="b">
        <v>0</v>
      </c>
      <c r="Q3937" s="4" t="s">
        <v>8271</v>
      </c>
      <c r="R3937" s="17">
        <f>E3937/D3937*100</f>
        <v>43.833333333333336</v>
      </c>
      <c r="S3937">
        <f>AVERAGEIF(O:O,O3937,E:E)</f>
        <v>2210.1433333333334</v>
      </c>
      <c r="T3937" t="str">
        <f t="shared" si="308"/>
        <v>theater</v>
      </c>
      <c r="U3937" t="str">
        <f t="shared" si="309"/>
        <v>plays</v>
      </c>
    </row>
    <row r="3938" spans="1:21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b">
        <f t="shared" si="305"/>
        <v>0</v>
      </c>
      <c r="G3938" s="4" t="s">
        <v>8221</v>
      </c>
      <c r="H3938" s="4" t="s">
        <v>8224</v>
      </c>
      <c r="I3938" s="4" t="s">
        <v>8246</v>
      </c>
      <c r="J3938" s="4">
        <v>1480576720</v>
      </c>
      <c r="K3938" s="13">
        <f t="shared" si="306"/>
        <v>42705.137962962966</v>
      </c>
      <c r="L3938" s="4">
        <v>1477981120</v>
      </c>
      <c r="M3938" s="13">
        <f t="shared" si="307"/>
        <v>42675.096296296302</v>
      </c>
      <c r="N3938" s="4" t="b">
        <v>0</v>
      </c>
      <c r="O3938" s="4">
        <v>0</v>
      </c>
      <c r="P3938" s="4" t="b">
        <v>0</v>
      </c>
      <c r="Q3938" s="4" t="s">
        <v>8271</v>
      </c>
      <c r="R3938" s="17">
        <f>E3938/D3938*100</f>
        <v>0</v>
      </c>
      <c r="S3938">
        <f>AVERAGEIF(O:O,O3938,E:E)</f>
        <v>0</v>
      </c>
      <c r="T3938" t="str">
        <f t="shared" si="308"/>
        <v>theater</v>
      </c>
      <c r="U3938" t="str">
        <f t="shared" si="309"/>
        <v>plays</v>
      </c>
    </row>
    <row r="3939" spans="1:21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b">
        <f t="shared" si="305"/>
        <v>0</v>
      </c>
      <c r="G3939" s="4" t="s">
        <v>8221</v>
      </c>
      <c r="H3939" s="4" t="s">
        <v>8224</v>
      </c>
      <c r="I3939" s="4" t="s">
        <v>8246</v>
      </c>
      <c r="J3939" s="4">
        <v>1468249760</v>
      </c>
      <c r="K3939" s="13">
        <f t="shared" si="306"/>
        <v>42562.464814814819</v>
      </c>
      <c r="L3939" s="4">
        <v>1465830560</v>
      </c>
      <c r="M3939" s="13">
        <f t="shared" si="307"/>
        <v>42534.464814814819</v>
      </c>
      <c r="N3939" s="4" t="b">
        <v>0</v>
      </c>
      <c r="O3939" s="4">
        <v>10</v>
      </c>
      <c r="P3939" s="4" t="b">
        <v>0</v>
      </c>
      <c r="Q3939" s="4" t="s">
        <v>8271</v>
      </c>
      <c r="R3939" s="17">
        <f>E3939/D3939*100</f>
        <v>86.135181975736558</v>
      </c>
      <c r="S3939">
        <f>AVERAGEIF(O:O,O3939,E:E)</f>
        <v>842.98978723404264</v>
      </c>
      <c r="T3939" t="str">
        <f t="shared" si="308"/>
        <v>theater</v>
      </c>
      <c r="U3939" t="str">
        <f t="shared" si="309"/>
        <v>plays</v>
      </c>
    </row>
    <row r="3940" spans="1:21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b">
        <f t="shared" si="305"/>
        <v>0</v>
      </c>
      <c r="G3940" s="4" t="s">
        <v>8221</v>
      </c>
      <c r="H3940" s="4" t="s">
        <v>8224</v>
      </c>
      <c r="I3940" s="4" t="s">
        <v>8246</v>
      </c>
      <c r="J3940" s="4">
        <v>1435441454</v>
      </c>
      <c r="K3940" s="13">
        <f t="shared" si="306"/>
        <v>42182.739050925935</v>
      </c>
      <c r="L3940" s="4">
        <v>1432763054</v>
      </c>
      <c r="M3940" s="13">
        <f t="shared" si="307"/>
        <v>42151.739050925935</v>
      </c>
      <c r="N3940" s="4" t="b">
        <v>0</v>
      </c>
      <c r="O3940" s="4">
        <v>5</v>
      </c>
      <c r="P3940" s="4" t="b">
        <v>0</v>
      </c>
      <c r="Q3940" s="4" t="s">
        <v>8271</v>
      </c>
      <c r="R3940" s="17">
        <f>E3940/D3940*100</f>
        <v>12.196620583717358</v>
      </c>
      <c r="S3940">
        <f>AVERAGEIF(O:O,O3940,E:E)</f>
        <v>347.37</v>
      </c>
      <c r="T3940" t="str">
        <f t="shared" si="308"/>
        <v>theater</v>
      </c>
      <c r="U3940" t="str">
        <f t="shared" si="309"/>
        <v>plays</v>
      </c>
    </row>
    <row r="3941" spans="1:21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b">
        <f t="shared" si="305"/>
        <v>0</v>
      </c>
      <c r="G3941" s="4" t="s">
        <v>8221</v>
      </c>
      <c r="H3941" s="4" t="s">
        <v>8226</v>
      </c>
      <c r="I3941" s="4" t="s">
        <v>8248</v>
      </c>
      <c r="J3941" s="4">
        <v>1412656200</v>
      </c>
      <c r="K3941" s="13">
        <f t="shared" si="306"/>
        <v>41919.020833333336</v>
      </c>
      <c r="L3941" s="4">
        <v>1412328979</v>
      </c>
      <c r="M3941" s="13">
        <f t="shared" si="307"/>
        <v>41915.233553240745</v>
      </c>
      <c r="N3941" s="4" t="b">
        <v>0</v>
      </c>
      <c r="O3941" s="4">
        <v>1</v>
      </c>
      <c r="P3941" s="4" t="b">
        <v>0</v>
      </c>
      <c r="Q3941" s="4" t="s">
        <v>8271</v>
      </c>
      <c r="R3941" s="17">
        <f>E3941/D3941*100</f>
        <v>0.1</v>
      </c>
      <c r="S3941">
        <f>AVERAGEIF(O:O,O3941,E:E)</f>
        <v>50.223295454545458</v>
      </c>
      <c r="T3941" t="str">
        <f t="shared" si="308"/>
        <v>theater</v>
      </c>
      <c r="U3941" t="str">
        <f t="shared" si="309"/>
        <v>plays</v>
      </c>
    </row>
    <row r="3942" spans="1:21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b">
        <f t="shared" si="305"/>
        <v>0</v>
      </c>
      <c r="G3942" s="4" t="s">
        <v>8221</v>
      </c>
      <c r="H3942" s="4" t="s">
        <v>8224</v>
      </c>
      <c r="I3942" s="4" t="s">
        <v>8246</v>
      </c>
      <c r="J3942" s="4">
        <v>1420199351</v>
      </c>
      <c r="K3942" s="13">
        <f t="shared" si="306"/>
        <v>42006.325821759259</v>
      </c>
      <c r="L3942" s="4">
        <v>1416311351</v>
      </c>
      <c r="M3942" s="13">
        <f t="shared" si="307"/>
        <v>41961.325821759259</v>
      </c>
      <c r="N3942" s="4" t="b">
        <v>0</v>
      </c>
      <c r="O3942" s="4">
        <v>2</v>
      </c>
      <c r="P3942" s="4" t="b">
        <v>0</v>
      </c>
      <c r="Q3942" s="4" t="s">
        <v>8271</v>
      </c>
      <c r="R3942" s="17">
        <f>E3942/D3942*100</f>
        <v>0.22</v>
      </c>
      <c r="S3942">
        <f>AVERAGEIF(O:O,O3942,E:E)</f>
        <v>91.389593023255813</v>
      </c>
      <c r="T3942" t="str">
        <f t="shared" si="308"/>
        <v>theater</v>
      </c>
      <c r="U3942" t="str">
        <f t="shared" si="309"/>
        <v>plays</v>
      </c>
    </row>
    <row r="3943" spans="1:21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b">
        <f t="shared" si="305"/>
        <v>0</v>
      </c>
      <c r="G3943" s="4" t="s">
        <v>8221</v>
      </c>
      <c r="H3943" s="4" t="s">
        <v>8224</v>
      </c>
      <c r="I3943" s="4" t="s">
        <v>8246</v>
      </c>
      <c r="J3943" s="4">
        <v>1416877200</v>
      </c>
      <c r="K3943" s="13">
        <f t="shared" si="306"/>
        <v>41967.875000000007</v>
      </c>
      <c r="L3943" s="4">
        <v>1414505137</v>
      </c>
      <c r="M3943" s="13">
        <f t="shared" si="307"/>
        <v>41940.420567129629</v>
      </c>
      <c r="N3943" s="4" t="b">
        <v>0</v>
      </c>
      <c r="O3943" s="4">
        <v>2</v>
      </c>
      <c r="P3943" s="4" t="b">
        <v>0</v>
      </c>
      <c r="Q3943" s="4" t="s">
        <v>8271</v>
      </c>
      <c r="R3943" s="17">
        <f>E3943/D3943*100</f>
        <v>0.90909090909090906</v>
      </c>
      <c r="S3943">
        <f>AVERAGEIF(O:O,O3943,E:E)</f>
        <v>91.389593023255813</v>
      </c>
      <c r="T3943" t="str">
        <f t="shared" si="308"/>
        <v>theater</v>
      </c>
      <c r="U3943" t="str">
        <f t="shared" si="309"/>
        <v>plays</v>
      </c>
    </row>
    <row r="3944" spans="1:21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b">
        <f t="shared" si="305"/>
        <v>0</v>
      </c>
      <c r="G3944" s="4" t="s">
        <v>8221</v>
      </c>
      <c r="H3944" s="4" t="s">
        <v>8224</v>
      </c>
      <c r="I3944" s="4" t="s">
        <v>8246</v>
      </c>
      <c r="J3944" s="4">
        <v>1434490914</v>
      </c>
      <c r="K3944" s="13">
        <f t="shared" si="306"/>
        <v>42171.737430555557</v>
      </c>
      <c r="L3944" s="4">
        <v>1429306914</v>
      </c>
      <c r="M3944" s="13">
        <f t="shared" si="307"/>
        <v>42111.737430555557</v>
      </c>
      <c r="N3944" s="4" t="b">
        <v>0</v>
      </c>
      <c r="O3944" s="4">
        <v>0</v>
      </c>
      <c r="P3944" s="4" t="b">
        <v>0</v>
      </c>
      <c r="Q3944" s="4" t="s">
        <v>8271</v>
      </c>
      <c r="R3944" s="17">
        <f>E3944/D3944*100</f>
        <v>0</v>
      </c>
      <c r="S3944">
        <f>AVERAGEIF(O:O,O3944,E:E)</f>
        <v>0</v>
      </c>
      <c r="T3944" t="str">
        <f t="shared" si="308"/>
        <v>theater</v>
      </c>
      <c r="U3944" t="str">
        <f t="shared" si="309"/>
        <v>plays</v>
      </c>
    </row>
    <row r="3945" spans="1:21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b">
        <f t="shared" si="305"/>
        <v>0</v>
      </c>
      <c r="G3945" s="4" t="s">
        <v>8221</v>
      </c>
      <c r="H3945" s="4" t="s">
        <v>8224</v>
      </c>
      <c r="I3945" s="4" t="s">
        <v>8246</v>
      </c>
      <c r="J3945" s="4">
        <v>1446483000</v>
      </c>
      <c r="K3945" s="13">
        <f t="shared" si="306"/>
        <v>42310.534722222226</v>
      </c>
      <c r="L3945" s="4">
        <v>1443811268</v>
      </c>
      <c r="M3945" s="13">
        <f t="shared" si="307"/>
        <v>42279.611898148149</v>
      </c>
      <c r="N3945" s="4" t="b">
        <v>0</v>
      </c>
      <c r="O3945" s="4">
        <v>13</v>
      </c>
      <c r="P3945" s="4" t="b">
        <v>0</v>
      </c>
      <c r="Q3945" s="4" t="s">
        <v>8271</v>
      </c>
      <c r="R3945" s="17">
        <f>E3945/D3945*100</f>
        <v>35.64</v>
      </c>
      <c r="S3945">
        <f>AVERAGEIF(O:O,O3945,E:E)</f>
        <v>969.35458333333338</v>
      </c>
      <c r="T3945" t="str">
        <f t="shared" si="308"/>
        <v>theater</v>
      </c>
      <c r="U3945" t="str">
        <f t="shared" si="309"/>
        <v>plays</v>
      </c>
    </row>
    <row r="3946" spans="1:21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b">
        <f t="shared" si="305"/>
        <v>0</v>
      </c>
      <c r="G3946" s="4" t="s">
        <v>8221</v>
      </c>
      <c r="H3946" s="4" t="s">
        <v>8224</v>
      </c>
      <c r="I3946" s="4" t="s">
        <v>8246</v>
      </c>
      <c r="J3946" s="4">
        <v>1440690875</v>
      </c>
      <c r="K3946" s="13">
        <f t="shared" si="306"/>
        <v>42243.496238425927</v>
      </c>
      <c r="L3946" s="4">
        <v>1438098875</v>
      </c>
      <c r="M3946" s="13">
        <f t="shared" si="307"/>
        <v>42213.496238425927</v>
      </c>
      <c r="N3946" s="4" t="b">
        <v>0</v>
      </c>
      <c r="O3946" s="4">
        <v>0</v>
      </c>
      <c r="P3946" s="4" t="b">
        <v>0</v>
      </c>
      <c r="Q3946" s="4" t="s">
        <v>8271</v>
      </c>
      <c r="R3946" s="17">
        <f>E3946/D3946*100</f>
        <v>0</v>
      </c>
      <c r="S3946">
        <f>AVERAGEIF(O:O,O3946,E:E)</f>
        <v>0</v>
      </c>
      <c r="T3946" t="str">
        <f t="shared" si="308"/>
        <v>theater</v>
      </c>
      <c r="U3946" t="str">
        <f t="shared" si="309"/>
        <v>plays</v>
      </c>
    </row>
    <row r="3947" spans="1:21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b">
        <f t="shared" si="305"/>
        <v>0</v>
      </c>
      <c r="G3947" s="4" t="s">
        <v>8221</v>
      </c>
      <c r="H3947" s="4" t="s">
        <v>8224</v>
      </c>
      <c r="I3947" s="4" t="s">
        <v>8246</v>
      </c>
      <c r="J3947" s="4">
        <v>1431717268</v>
      </c>
      <c r="K3947" s="13">
        <f t="shared" si="306"/>
        <v>42139.635046296295</v>
      </c>
      <c r="L3947" s="4">
        <v>1429125268</v>
      </c>
      <c r="M3947" s="13">
        <f t="shared" si="307"/>
        <v>42109.635046296295</v>
      </c>
      <c r="N3947" s="4" t="b">
        <v>0</v>
      </c>
      <c r="O3947" s="4">
        <v>1</v>
      </c>
      <c r="P3947" s="4" t="b">
        <v>0</v>
      </c>
      <c r="Q3947" s="4" t="s">
        <v>8271</v>
      </c>
      <c r="R3947" s="17">
        <f>E3947/D3947*100</f>
        <v>0.25</v>
      </c>
      <c r="S3947">
        <f>AVERAGEIF(O:O,O3947,E:E)</f>
        <v>50.223295454545458</v>
      </c>
      <c r="T3947" t="str">
        <f t="shared" si="308"/>
        <v>theater</v>
      </c>
      <c r="U3947" t="str">
        <f t="shared" si="309"/>
        <v>plays</v>
      </c>
    </row>
    <row r="3948" spans="1:21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b">
        <f t="shared" si="305"/>
        <v>0</v>
      </c>
      <c r="G3948" s="4" t="s">
        <v>8221</v>
      </c>
      <c r="H3948" s="4" t="s">
        <v>8224</v>
      </c>
      <c r="I3948" s="4" t="s">
        <v>8246</v>
      </c>
      <c r="J3948" s="4">
        <v>1425110400</v>
      </c>
      <c r="K3948" s="13">
        <f t="shared" si="306"/>
        <v>42063.166666666664</v>
      </c>
      <c r="L3948" s="4">
        <v>1422388822</v>
      </c>
      <c r="M3948" s="13">
        <f t="shared" si="307"/>
        <v>42031.666921296295</v>
      </c>
      <c r="N3948" s="4" t="b">
        <v>0</v>
      </c>
      <c r="O3948" s="4">
        <v>5</v>
      </c>
      <c r="P3948" s="4" t="b">
        <v>0</v>
      </c>
      <c r="Q3948" s="4" t="s">
        <v>8271</v>
      </c>
      <c r="R3948" s="17">
        <f>E3948/D3948*100</f>
        <v>3.25</v>
      </c>
      <c r="S3948">
        <f>AVERAGEIF(O:O,O3948,E:E)</f>
        <v>347.37</v>
      </c>
      <c r="T3948" t="str">
        <f t="shared" si="308"/>
        <v>theater</v>
      </c>
      <c r="U3948" t="str">
        <f t="shared" si="309"/>
        <v>plays</v>
      </c>
    </row>
    <row r="3949" spans="1:21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b">
        <f t="shared" si="305"/>
        <v>0</v>
      </c>
      <c r="G3949" s="4" t="s">
        <v>8221</v>
      </c>
      <c r="H3949" s="4" t="s">
        <v>8224</v>
      </c>
      <c r="I3949" s="4" t="s">
        <v>8246</v>
      </c>
      <c r="J3949" s="4">
        <v>1475378744</v>
      </c>
      <c r="K3949" s="13">
        <f t="shared" si="306"/>
        <v>42644.976203703707</v>
      </c>
      <c r="L3949" s="4">
        <v>1472786744</v>
      </c>
      <c r="M3949" s="13">
        <f t="shared" si="307"/>
        <v>42614.976203703707</v>
      </c>
      <c r="N3949" s="4" t="b">
        <v>0</v>
      </c>
      <c r="O3949" s="4">
        <v>2</v>
      </c>
      <c r="P3949" s="4" t="b">
        <v>0</v>
      </c>
      <c r="Q3949" s="4" t="s">
        <v>8271</v>
      </c>
      <c r="R3949" s="17">
        <f>E3949/D3949*100</f>
        <v>3.3666666666666663</v>
      </c>
      <c r="S3949">
        <f>AVERAGEIF(O:O,O3949,E:E)</f>
        <v>91.389593023255813</v>
      </c>
      <c r="T3949" t="str">
        <f t="shared" si="308"/>
        <v>theater</v>
      </c>
      <c r="U3949" t="str">
        <f t="shared" si="309"/>
        <v>plays</v>
      </c>
    </row>
    <row r="3950" spans="1:21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b">
        <f t="shared" si="305"/>
        <v>0</v>
      </c>
      <c r="G3950" s="4" t="s">
        <v>8221</v>
      </c>
      <c r="H3950" s="4" t="s">
        <v>8226</v>
      </c>
      <c r="I3950" s="4" t="s">
        <v>8248</v>
      </c>
      <c r="J3950" s="4">
        <v>1410076123</v>
      </c>
      <c r="K3950" s="13">
        <f t="shared" si="306"/>
        <v>41889.158831018518</v>
      </c>
      <c r="L3950" s="4">
        <v>1404892123</v>
      </c>
      <c r="M3950" s="13">
        <f t="shared" si="307"/>
        <v>41829.158831018518</v>
      </c>
      <c r="N3950" s="4" t="b">
        <v>0</v>
      </c>
      <c r="O3950" s="4">
        <v>0</v>
      </c>
      <c r="P3950" s="4" t="b">
        <v>0</v>
      </c>
      <c r="Q3950" s="4" t="s">
        <v>8271</v>
      </c>
      <c r="R3950" s="17">
        <f>E3950/D3950*100</f>
        <v>0</v>
      </c>
      <c r="S3950">
        <f>AVERAGEIF(O:O,O3950,E:E)</f>
        <v>0</v>
      </c>
      <c r="T3950" t="str">
        <f t="shared" si="308"/>
        <v>theater</v>
      </c>
      <c r="U3950" t="str">
        <f t="shared" si="309"/>
        <v>plays</v>
      </c>
    </row>
    <row r="3951" spans="1:21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b">
        <f t="shared" si="305"/>
        <v>0</v>
      </c>
      <c r="G3951" s="4" t="s">
        <v>8221</v>
      </c>
      <c r="H3951" s="4" t="s">
        <v>8226</v>
      </c>
      <c r="I3951" s="4" t="s">
        <v>8248</v>
      </c>
      <c r="J3951" s="4">
        <v>1423623221</v>
      </c>
      <c r="K3951" s="13">
        <f t="shared" si="306"/>
        <v>42045.953946759262</v>
      </c>
      <c r="L3951" s="4">
        <v>1421031221</v>
      </c>
      <c r="M3951" s="13">
        <f t="shared" si="307"/>
        <v>42015.953946759262</v>
      </c>
      <c r="N3951" s="4" t="b">
        <v>0</v>
      </c>
      <c r="O3951" s="4">
        <v>32</v>
      </c>
      <c r="P3951" s="4" t="b">
        <v>0</v>
      </c>
      <c r="Q3951" s="4" t="s">
        <v>8271</v>
      </c>
      <c r="R3951" s="17">
        <f>E3951/D3951*100</f>
        <v>15.770000000000001</v>
      </c>
      <c r="S3951">
        <f>AVERAGEIF(O:O,O3951,E:E)</f>
        <v>2546.9</v>
      </c>
      <c r="T3951" t="str">
        <f t="shared" si="308"/>
        <v>theater</v>
      </c>
      <c r="U3951" t="str">
        <f t="shared" si="309"/>
        <v>plays</v>
      </c>
    </row>
    <row r="3952" spans="1:21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b">
        <f t="shared" si="305"/>
        <v>0</v>
      </c>
      <c r="G3952" s="4" t="s">
        <v>8221</v>
      </c>
      <c r="H3952" s="4" t="s">
        <v>8224</v>
      </c>
      <c r="I3952" s="4" t="s">
        <v>8246</v>
      </c>
      <c r="J3952" s="4">
        <v>1460140500</v>
      </c>
      <c r="K3952" s="13">
        <f t="shared" si="306"/>
        <v>42468.607638888891</v>
      </c>
      <c r="L3952" s="4">
        <v>1457628680</v>
      </c>
      <c r="M3952" s="13">
        <f t="shared" si="307"/>
        <v>42439.53564814815</v>
      </c>
      <c r="N3952" s="4" t="b">
        <v>0</v>
      </c>
      <c r="O3952" s="4">
        <v>1</v>
      </c>
      <c r="P3952" s="4" t="b">
        <v>0</v>
      </c>
      <c r="Q3952" s="4" t="s">
        <v>8271</v>
      </c>
      <c r="R3952" s="17">
        <f>E3952/D3952*100</f>
        <v>0.625</v>
      </c>
      <c r="S3952">
        <f>AVERAGEIF(O:O,O3952,E:E)</f>
        <v>50.223295454545458</v>
      </c>
      <c r="T3952" t="str">
        <f t="shared" si="308"/>
        <v>theater</v>
      </c>
      <c r="U3952" t="str">
        <f t="shared" si="309"/>
        <v>plays</v>
      </c>
    </row>
    <row r="3953" spans="1:21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b">
        <f t="shared" si="305"/>
        <v>0</v>
      </c>
      <c r="G3953" s="4" t="s">
        <v>8221</v>
      </c>
      <c r="H3953" s="4" t="s">
        <v>8241</v>
      </c>
      <c r="I3953" s="4" t="s">
        <v>8249</v>
      </c>
      <c r="J3953" s="4">
        <v>1462301342</v>
      </c>
      <c r="K3953" s="13">
        <f t="shared" si="306"/>
        <v>42493.617384259262</v>
      </c>
      <c r="L3953" s="4">
        <v>1457120942</v>
      </c>
      <c r="M3953" s="13">
        <f t="shared" si="307"/>
        <v>42433.659050925933</v>
      </c>
      <c r="N3953" s="4" t="b">
        <v>0</v>
      </c>
      <c r="O3953" s="4">
        <v>1</v>
      </c>
      <c r="P3953" s="4" t="b">
        <v>0</v>
      </c>
      <c r="Q3953" s="4" t="s">
        <v>8271</v>
      </c>
      <c r="R3953" s="17">
        <f>E3953/D3953*100</f>
        <v>5.0000000000000001E-4</v>
      </c>
      <c r="S3953">
        <f>AVERAGEIF(O:O,O3953,E:E)</f>
        <v>50.223295454545458</v>
      </c>
      <c r="T3953" t="str">
        <f t="shared" si="308"/>
        <v>theater</v>
      </c>
      <c r="U3953" t="str">
        <f t="shared" si="309"/>
        <v>plays</v>
      </c>
    </row>
    <row r="3954" spans="1:21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b">
        <f t="shared" si="305"/>
        <v>0</v>
      </c>
      <c r="G3954" s="4" t="s">
        <v>8221</v>
      </c>
      <c r="H3954" s="4" t="s">
        <v>8224</v>
      </c>
      <c r="I3954" s="4" t="s">
        <v>8246</v>
      </c>
      <c r="J3954" s="4">
        <v>1445885890</v>
      </c>
      <c r="K3954" s="13">
        <f t="shared" si="306"/>
        <v>42303.623726851853</v>
      </c>
      <c r="L3954" s="4">
        <v>1440701890</v>
      </c>
      <c r="M3954" s="13">
        <f t="shared" si="307"/>
        <v>42243.623726851853</v>
      </c>
      <c r="N3954" s="4" t="b">
        <v>0</v>
      </c>
      <c r="O3954" s="4">
        <v>1</v>
      </c>
      <c r="P3954" s="4" t="b">
        <v>0</v>
      </c>
      <c r="Q3954" s="4" t="s">
        <v>8271</v>
      </c>
      <c r="R3954" s="17">
        <f>E3954/D3954*100</f>
        <v>9.6153846153846159E-2</v>
      </c>
      <c r="S3954">
        <f>AVERAGEIF(O:O,O3954,E:E)</f>
        <v>50.223295454545458</v>
      </c>
      <c r="T3954" t="str">
        <f t="shared" si="308"/>
        <v>theater</v>
      </c>
      <c r="U3954" t="str">
        <f t="shared" si="309"/>
        <v>plays</v>
      </c>
    </row>
    <row r="3955" spans="1:21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b">
        <f t="shared" si="305"/>
        <v>0</v>
      </c>
      <c r="G3955" s="4" t="s">
        <v>8221</v>
      </c>
      <c r="H3955" s="4" t="s">
        <v>8224</v>
      </c>
      <c r="I3955" s="4" t="s">
        <v>8246</v>
      </c>
      <c r="J3955" s="4">
        <v>1469834940</v>
      </c>
      <c r="K3955" s="13">
        <f t="shared" si="306"/>
        <v>42580.811805555561</v>
      </c>
      <c r="L3955" s="4">
        <v>1467162586</v>
      </c>
      <c r="M3955" s="13">
        <f t="shared" si="307"/>
        <v>42549.881782407414</v>
      </c>
      <c r="N3955" s="4" t="b">
        <v>0</v>
      </c>
      <c r="O3955" s="4">
        <v>0</v>
      </c>
      <c r="P3955" s="4" t="b">
        <v>0</v>
      </c>
      <c r="Q3955" s="4" t="s">
        <v>8271</v>
      </c>
      <c r="R3955" s="17">
        <f>E3955/D3955*100</f>
        <v>0</v>
      </c>
      <c r="S3955">
        <f>AVERAGEIF(O:O,O3955,E:E)</f>
        <v>0</v>
      </c>
      <c r="T3955" t="str">
        <f t="shared" si="308"/>
        <v>theater</v>
      </c>
      <c r="U3955" t="str">
        <f t="shared" si="309"/>
        <v>plays</v>
      </c>
    </row>
    <row r="3956" spans="1:21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b">
        <f t="shared" si="305"/>
        <v>0</v>
      </c>
      <c r="G3956" s="4" t="s">
        <v>8221</v>
      </c>
      <c r="H3956" s="4" t="s">
        <v>8229</v>
      </c>
      <c r="I3956" s="4" t="s">
        <v>8251</v>
      </c>
      <c r="J3956" s="4">
        <v>1405352264</v>
      </c>
      <c r="K3956" s="13">
        <f t="shared" si="306"/>
        <v>41834.484537037039</v>
      </c>
      <c r="L3956" s="4">
        <v>1400168264</v>
      </c>
      <c r="M3956" s="13">
        <f t="shared" si="307"/>
        <v>41774.484537037039</v>
      </c>
      <c r="N3956" s="4" t="b">
        <v>0</v>
      </c>
      <c r="O3956" s="4">
        <v>0</v>
      </c>
      <c r="P3956" s="4" t="b">
        <v>0</v>
      </c>
      <c r="Q3956" s="4" t="s">
        <v>8271</v>
      </c>
      <c r="R3956" s="17">
        <f>E3956/D3956*100</f>
        <v>0</v>
      </c>
      <c r="S3956">
        <f>AVERAGEIF(O:O,O3956,E:E)</f>
        <v>0</v>
      </c>
      <c r="T3956" t="str">
        <f t="shared" si="308"/>
        <v>theater</v>
      </c>
      <c r="U3956" t="str">
        <f t="shared" si="309"/>
        <v>plays</v>
      </c>
    </row>
    <row r="3957" spans="1:21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b">
        <f t="shared" si="305"/>
        <v>0</v>
      </c>
      <c r="G3957" s="4" t="s">
        <v>8221</v>
      </c>
      <c r="H3957" s="4" t="s">
        <v>8224</v>
      </c>
      <c r="I3957" s="4" t="s">
        <v>8246</v>
      </c>
      <c r="J3957" s="4">
        <v>1448745741</v>
      </c>
      <c r="K3957" s="13">
        <f t="shared" si="306"/>
        <v>42336.723854166667</v>
      </c>
      <c r="L3957" s="4">
        <v>1446150141</v>
      </c>
      <c r="M3957" s="13">
        <f t="shared" si="307"/>
        <v>42306.682187500002</v>
      </c>
      <c r="N3957" s="4" t="b">
        <v>0</v>
      </c>
      <c r="O3957" s="4">
        <v>8</v>
      </c>
      <c r="P3957" s="4" t="b">
        <v>0</v>
      </c>
      <c r="Q3957" s="4" t="s">
        <v>8271</v>
      </c>
      <c r="R3957" s="17">
        <f>E3957/D3957*100</f>
        <v>24.285714285714285</v>
      </c>
      <c r="S3957">
        <f>AVERAGEIF(O:O,O3957,E:E)</f>
        <v>570.671875</v>
      </c>
      <c r="T3957" t="str">
        <f t="shared" si="308"/>
        <v>theater</v>
      </c>
      <c r="U3957" t="str">
        <f t="shared" si="309"/>
        <v>plays</v>
      </c>
    </row>
    <row r="3958" spans="1:21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b">
        <f t="shared" si="305"/>
        <v>0</v>
      </c>
      <c r="G3958" s="4" t="s">
        <v>8221</v>
      </c>
      <c r="H3958" s="4" t="s">
        <v>8224</v>
      </c>
      <c r="I3958" s="4" t="s">
        <v>8246</v>
      </c>
      <c r="J3958" s="4">
        <v>1461543600</v>
      </c>
      <c r="K3958" s="13">
        <f t="shared" si="306"/>
        <v>42484.847222222226</v>
      </c>
      <c r="L3958" s="4">
        <v>1459203727</v>
      </c>
      <c r="M3958" s="13">
        <f t="shared" si="307"/>
        <v>42457.7653587963</v>
      </c>
      <c r="N3958" s="4" t="b">
        <v>0</v>
      </c>
      <c r="O3958" s="4">
        <v>0</v>
      </c>
      <c r="P3958" s="4" t="b">
        <v>0</v>
      </c>
      <c r="Q3958" s="4" t="s">
        <v>8271</v>
      </c>
      <c r="R3958" s="17">
        <f>E3958/D3958*100</f>
        <v>0</v>
      </c>
      <c r="S3958">
        <f>AVERAGEIF(O:O,O3958,E:E)</f>
        <v>0</v>
      </c>
      <c r="T3958" t="str">
        <f t="shared" si="308"/>
        <v>theater</v>
      </c>
      <c r="U3958" t="str">
        <f t="shared" si="309"/>
        <v>plays</v>
      </c>
    </row>
    <row r="3959" spans="1:21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b">
        <f t="shared" si="305"/>
        <v>0</v>
      </c>
      <c r="G3959" s="4" t="s">
        <v>8221</v>
      </c>
      <c r="H3959" s="4" t="s">
        <v>8224</v>
      </c>
      <c r="I3959" s="4" t="s">
        <v>8246</v>
      </c>
      <c r="J3959" s="4">
        <v>1468020354</v>
      </c>
      <c r="K3959" s="13">
        <f t="shared" si="306"/>
        <v>42559.809652777774</v>
      </c>
      <c r="L3959" s="4">
        <v>1464045954</v>
      </c>
      <c r="M3959" s="13">
        <f t="shared" si="307"/>
        <v>42513.809652777774</v>
      </c>
      <c r="N3959" s="4" t="b">
        <v>0</v>
      </c>
      <c r="O3959" s="4">
        <v>1</v>
      </c>
      <c r="P3959" s="4" t="b">
        <v>0</v>
      </c>
      <c r="Q3959" s="4" t="s">
        <v>8271</v>
      </c>
      <c r="R3959" s="17">
        <f>E3959/D3959*100</f>
        <v>2.5000000000000001E-2</v>
      </c>
      <c r="S3959">
        <f>AVERAGEIF(O:O,O3959,E:E)</f>
        <v>50.223295454545458</v>
      </c>
      <c r="T3959" t="str">
        <f t="shared" si="308"/>
        <v>theater</v>
      </c>
      <c r="U3959" t="str">
        <f t="shared" si="309"/>
        <v>plays</v>
      </c>
    </row>
    <row r="3960" spans="1:21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b">
        <f t="shared" si="305"/>
        <v>0</v>
      </c>
      <c r="G3960" s="4" t="s">
        <v>8221</v>
      </c>
      <c r="H3960" s="4" t="s">
        <v>8224</v>
      </c>
      <c r="I3960" s="4" t="s">
        <v>8246</v>
      </c>
      <c r="J3960" s="4">
        <v>1406988000</v>
      </c>
      <c r="K3960" s="13">
        <f t="shared" si="306"/>
        <v>41853.416666666672</v>
      </c>
      <c r="L3960" s="4">
        <v>1403822912</v>
      </c>
      <c r="M3960" s="13">
        <f t="shared" si="307"/>
        <v>41816.78370370371</v>
      </c>
      <c r="N3960" s="4" t="b">
        <v>0</v>
      </c>
      <c r="O3960" s="4">
        <v>16</v>
      </c>
      <c r="P3960" s="4" t="b">
        <v>0</v>
      </c>
      <c r="Q3960" s="4" t="s">
        <v>8271</v>
      </c>
      <c r="R3960" s="17">
        <f>E3960/D3960*100</f>
        <v>32.049999999999997</v>
      </c>
      <c r="S3960">
        <f>AVERAGEIF(O:O,O3960,E:E)</f>
        <v>1278.3540625000001</v>
      </c>
      <c r="T3960" t="str">
        <f t="shared" si="308"/>
        <v>theater</v>
      </c>
      <c r="U3960" t="str">
        <f t="shared" si="309"/>
        <v>plays</v>
      </c>
    </row>
    <row r="3961" spans="1:21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b">
        <f t="shared" si="305"/>
        <v>0</v>
      </c>
      <c r="G3961" s="4" t="s">
        <v>8221</v>
      </c>
      <c r="H3961" s="4" t="s">
        <v>8224</v>
      </c>
      <c r="I3961" s="4" t="s">
        <v>8246</v>
      </c>
      <c r="J3961" s="4">
        <v>1411930556</v>
      </c>
      <c r="K3961" s="13">
        <f t="shared" si="306"/>
        <v>41910.622175925928</v>
      </c>
      <c r="L3961" s="4">
        <v>1409338556</v>
      </c>
      <c r="M3961" s="13">
        <f t="shared" si="307"/>
        <v>41880.622175925928</v>
      </c>
      <c r="N3961" s="4" t="b">
        <v>0</v>
      </c>
      <c r="O3961" s="4">
        <v>12</v>
      </c>
      <c r="P3961" s="4" t="b">
        <v>0</v>
      </c>
      <c r="Q3961" s="4" t="s">
        <v>8271</v>
      </c>
      <c r="R3961" s="17">
        <f>E3961/D3961*100</f>
        <v>24.333333333333336</v>
      </c>
      <c r="S3961">
        <f>AVERAGEIF(O:O,O3961,E:E)</f>
        <v>1176.7069565217391</v>
      </c>
      <c r="T3961" t="str">
        <f t="shared" si="308"/>
        <v>theater</v>
      </c>
      <c r="U3961" t="str">
        <f t="shared" si="309"/>
        <v>plays</v>
      </c>
    </row>
    <row r="3962" spans="1:21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b">
        <f t="shared" si="305"/>
        <v>0</v>
      </c>
      <c r="G3962" s="4" t="s">
        <v>8221</v>
      </c>
      <c r="H3962" s="4" t="s">
        <v>8224</v>
      </c>
      <c r="I3962" s="4" t="s">
        <v>8246</v>
      </c>
      <c r="J3962" s="4">
        <v>1451852256</v>
      </c>
      <c r="K3962" s="13">
        <f t="shared" si="306"/>
        <v>42372.678888888891</v>
      </c>
      <c r="L3962" s="4">
        <v>1449260256</v>
      </c>
      <c r="M3962" s="13">
        <f t="shared" si="307"/>
        <v>42342.678888888891</v>
      </c>
      <c r="N3962" s="4" t="b">
        <v>0</v>
      </c>
      <c r="O3962" s="4">
        <v>4</v>
      </c>
      <c r="P3962" s="4" t="b">
        <v>0</v>
      </c>
      <c r="Q3962" s="4" t="s">
        <v>8271</v>
      </c>
      <c r="R3962" s="17">
        <f>E3962/D3962*100</f>
        <v>1.5</v>
      </c>
      <c r="S3962">
        <f>AVERAGEIF(O:O,O3962,E:E)</f>
        <v>227.77278688524589</v>
      </c>
      <c r="T3962" t="str">
        <f t="shared" si="308"/>
        <v>theater</v>
      </c>
      <c r="U3962" t="str">
        <f t="shared" si="309"/>
        <v>plays</v>
      </c>
    </row>
    <row r="3963" spans="1:21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b">
        <f t="shared" si="305"/>
        <v>0</v>
      </c>
      <c r="G3963" s="4" t="s">
        <v>8221</v>
      </c>
      <c r="H3963" s="4" t="s">
        <v>8225</v>
      </c>
      <c r="I3963" s="4" t="s">
        <v>8247</v>
      </c>
      <c r="J3963" s="4">
        <v>1399584210</v>
      </c>
      <c r="K3963" s="13">
        <f t="shared" si="306"/>
        <v>41767.724652777782</v>
      </c>
      <c r="L3963" s="4">
        <v>1397683410</v>
      </c>
      <c r="M3963" s="13">
        <f t="shared" si="307"/>
        <v>41745.724652777782</v>
      </c>
      <c r="N3963" s="4" t="b">
        <v>0</v>
      </c>
      <c r="O3963" s="4">
        <v>2</v>
      </c>
      <c r="P3963" s="4" t="b">
        <v>0</v>
      </c>
      <c r="Q3963" s="4" t="s">
        <v>8271</v>
      </c>
      <c r="R3963" s="17">
        <f>E3963/D3963*100</f>
        <v>0.42</v>
      </c>
      <c r="S3963">
        <f>AVERAGEIF(O:O,O3963,E:E)</f>
        <v>91.389593023255813</v>
      </c>
      <c r="T3963" t="str">
        <f t="shared" si="308"/>
        <v>theater</v>
      </c>
      <c r="U3963" t="str">
        <f t="shared" si="309"/>
        <v>plays</v>
      </c>
    </row>
    <row r="3964" spans="1:21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b">
        <f t="shared" si="305"/>
        <v>0</v>
      </c>
      <c r="G3964" s="4" t="s">
        <v>8221</v>
      </c>
      <c r="H3964" s="4" t="s">
        <v>8225</v>
      </c>
      <c r="I3964" s="4" t="s">
        <v>8247</v>
      </c>
      <c r="J3964" s="4">
        <v>1448722494</v>
      </c>
      <c r="K3964" s="13">
        <f t="shared" si="306"/>
        <v>42336.454791666671</v>
      </c>
      <c r="L3964" s="4">
        <v>1446562494</v>
      </c>
      <c r="M3964" s="13">
        <f t="shared" si="307"/>
        <v>42311.454791666671</v>
      </c>
      <c r="N3964" s="4" t="b">
        <v>0</v>
      </c>
      <c r="O3964" s="4">
        <v>3</v>
      </c>
      <c r="P3964" s="4" t="b">
        <v>0</v>
      </c>
      <c r="Q3964" s="4" t="s">
        <v>8271</v>
      </c>
      <c r="R3964" s="17">
        <f>E3964/D3964*100</f>
        <v>3.214285714285714</v>
      </c>
      <c r="S3964">
        <f>AVERAGEIF(O:O,O3964,E:E)</f>
        <v>191.76785714285714</v>
      </c>
      <c r="T3964" t="str">
        <f t="shared" si="308"/>
        <v>theater</v>
      </c>
      <c r="U3964" t="str">
        <f t="shared" si="309"/>
        <v>plays</v>
      </c>
    </row>
    <row r="3965" spans="1:21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b">
        <f t="shared" si="305"/>
        <v>0</v>
      </c>
      <c r="G3965" s="4" t="s">
        <v>8221</v>
      </c>
      <c r="H3965" s="4" t="s">
        <v>8229</v>
      </c>
      <c r="I3965" s="4" t="s">
        <v>8251</v>
      </c>
      <c r="J3965" s="4">
        <v>1447821717</v>
      </c>
      <c r="K3965" s="13">
        <f t="shared" si="306"/>
        <v>42326.029131944444</v>
      </c>
      <c r="L3965" s="4">
        <v>1445226117</v>
      </c>
      <c r="M3965" s="13">
        <f t="shared" si="307"/>
        <v>42295.98746527778</v>
      </c>
      <c r="N3965" s="4" t="b">
        <v>0</v>
      </c>
      <c r="O3965" s="4">
        <v>0</v>
      </c>
      <c r="P3965" s="4" t="b">
        <v>0</v>
      </c>
      <c r="Q3965" s="4" t="s">
        <v>8271</v>
      </c>
      <c r="R3965" s="17">
        <f>E3965/D3965*100</f>
        <v>0</v>
      </c>
      <c r="S3965">
        <f>AVERAGEIF(O:O,O3965,E:E)</f>
        <v>0</v>
      </c>
      <c r="T3965" t="str">
        <f t="shared" si="308"/>
        <v>theater</v>
      </c>
      <c r="U3965" t="str">
        <f t="shared" si="309"/>
        <v>plays</v>
      </c>
    </row>
    <row r="3966" spans="1:21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b">
        <f t="shared" si="305"/>
        <v>0</v>
      </c>
      <c r="G3966" s="4" t="s">
        <v>8221</v>
      </c>
      <c r="H3966" s="4" t="s">
        <v>8224</v>
      </c>
      <c r="I3966" s="4" t="s">
        <v>8246</v>
      </c>
      <c r="J3966" s="4">
        <v>1429460386</v>
      </c>
      <c r="K3966" s="13">
        <f t="shared" si="306"/>
        <v>42113.513726851852</v>
      </c>
      <c r="L3966" s="4">
        <v>1424279986</v>
      </c>
      <c r="M3966" s="13">
        <f t="shared" si="307"/>
        <v>42053.555393518523</v>
      </c>
      <c r="N3966" s="4" t="b">
        <v>0</v>
      </c>
      <c r="O3966" s="4">
        <v>3</v>
      </c>
      <c r="P3966" s="4" t="b">
        <v>0</v>
      </c>
      <c r="Q3966" s="4" t="s">
        <v>8271</v>
      </c>
      <c r="R3966" s="17">
        <f>E3966/D3966*100</f>
        <v>6.3</v>
      </c>
      <c r="S3966">
        <f>AVERAGEIF(O:O,O3966,E:E)</f>
        <v>191.76785714285714</v>
      </c>
      <c r="T3966" t="str">
        <f t="shared" si="308"/>
        <v>theater</v>
      </c>
      <c r="U3966" t="str">
        <f t="shared" si="309"/>
        <v>plays</v>
      </c>
    </row>
    <row r="3967" spans="1:21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b">
        <f t="shared" si="305"/>
        <v>0</v>
      </c>
      <c r="G3967" s="4" t="s">
        <v>8221</v>
      </c>
      <c r="H3967" s="4" t="s">
        <v>8224</v>
      </c>
      <c r="I3967" s="4" t="s">
        <v>8246</v>
      </c>
      <c r="J3967" s="4">
        <v>1460608780</v>
      </c>
      <c r="K3967" s="13">
        <f t="shared" si="306"/>
        <v>42474.027546296296</v>
      </c>
      <c r="L3967" s="4">
        <v>1455428380</v>
      </c>
      <c r="M3967" s="13">
        <f t="shared" si="307"/>
        <v>42414.069212962968</v>
      </c>
      <c r="N3967" s="4" t="b">
        <v>0</v>
      </c>
      <c r="O3967" s="4">
        <v>4</v>
      </c>
      <c r="P3967" s="4" t="b">
        <v>0</v>
      </c>
      <c r="Q3967" s="4" t="s">
        <v>8271</v>
      </c>
      <c r="R3967" s="17">
        <f>E3967/D3967*100</f>
        <v>14.249999999999998</v>
      </c>
      <c r="S3967">
        <f>AVERAGEIF(O:O,O3967,E:E)</f>
        <v>227.77278688524589</v>
      </c>
      <c r="T3967" t="str">
        <f t="shared" si="308"/>
        <v>theater</v>
      </c>
      <c r="U3967" t="str">
        <f t="shared" si="309"/>
        <v>plays</v>
      </c>
    </row>
    <row r="3968" spans="1:21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b">
        <f t="shared" si="305"/>
        <v>0</v>
      </c>
      <c r="G3968" s="4" t="s">
        <v>8221</v>
      </c>
      <c r="H3968" s="4" t="s">
        <v>8224</v>
      </c>
      <c r="I3968" s="4" t="s">
        <v>8246</v>
      </c>
      <c r="J3968" s="4">
        <v>1406170740</v>
      </c>
      <c r="K3968" s="13">
        <f t="shared" si="306"/>
        <v>41843.957638888889</v>
      </c>
      <c r="L3968" s="4">
        <v>1402506278</v>
      </c>
      <c r="M3968" s="13">
        <f t="shared" si="307"/>
        <v>41801.54488425926</v>
      </c>
      <c r="N3968" s="4" t="b">
        <v>0</v>
      </c>
      <c r="O3968" s="4">
        <v>2</v>
      </c>
      <c r="P3968" s="4" t="b">
        <v>0</v>
      </c>
      <c r="Q3968" s="4" t="s">
        <v>8271</v>
      </c>
      <c r="R3968" s="17">
        <f>E3968/D3968*100</f>
        <v>0.6</v>
      </c>
      <c r="S3968">
        <f>AVERAGEIF(O:O,O3968,E:E)</f>
        <v>91.389593023255813</v>
      </c>
      <c r="T3968" t="str">
        <f t="shared" si="308"/>
        <v>theater</v>
      </c>
      <c r="U3968" t="str">
        <f t="shared" si="309"/>
        <v>plays</v>
      </c>
    </row>
    <row r="3969" spans="1:21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b">
        <f t="shared" si="305"/>
        <v>0</v>
      </c>
      <c r="G3969" s="4" t="s">
        <v>8221</v>
      </c>
      <c r="H3969" s="4" t="s">
        <v>8224</v>
      </c>
      <c r="I3969" s="4" t="s">
        <v>8246</v>
      </c>
      <c r="J3969" s="4">
        <v>1488783507</v>
      </c>
      <c r="K3969" s="13">
        <f t="shared" si="306"/>
        <v>42800.123923611114</v>
      </c>
      <c r="L3969" s="4">
        <v>1486191507</v>
      </c>
      <c r="M3969" s="13">
        <f t="shared" si="307"/>
        <v>42770.123923611114</v>
      </c>
      <c r="N3969" s="4" t="b">
        <v>0</v>
      </c>
      <c r="O3969" s="4">
        <v>10</v>
      </c>
      <c r="P3969" s="4" t="b">
        <v>0</v>
      </c>
      <c r="Q3969" s="4" t="s">
        <v>8271</v>
      </c>
      <c r="R3969" s="17">
        <f>E3969/D3969*100</f>
        <v>24.117647058823529</v>
      </c>
      <c r="S3969">
        <f>AVERAGEIF(O:O,O3969,E:E)</f>
        <v>842.98978723404264</v>
      </c>
      <c r="T3969" t="str">
        <f t="shared" si="308"/>
        <v>theater</v>
      </c>
      <c r="U3969" t="str">
        <f t="shared" si="309"/>
        <v>plays</v>
      </c>
    </row>
    <row r="3970" spans="1:21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b">
        <f t="shared" si="305"/>
        <v>0</v>
      </c>
      <c r="G3970" s="4" t="s">
        <v>8221</v>
      </c>
      <c r="H3970" s="4" t="s">
        <v>8224</v>
      </c>
      <c r="I3970" s="4" t="s">
        <v>8246</v>
      </c>
      <c r="J3970" s="4">
        <v>1463945673</v>
      </c>
      <c r="K3970" s="13">
        <f t="shared" si="306"/>
        <v>42512.648993055562</v>
      </c>
      <c r="L3970" s="4">
        <v>1458761673</v>
      </c>
      <c r="M3970" s="13">
        <f t="shared" si="307"/>
        <v>42452.648993055562</v>
      </c>
      <c r="N3970" s="4" t="b">
        <v>0</v>
      </c>
      <c r="O3970" s="4">
        <v>11</v>
      </c>
      <c r="P3970" s="4" t="b">
        <v>0</v>
      </c>
      <c r="Q3970" s="4" t="s">
        <v>8271</v>
      </c>
      <c r="R3970" s="17">
        <f>E3970/D3970*100</f>
        <v>10.54</v>
      </c>
      <c r="S3970">
        <f>AVERAGEIF(O:O,O3970,E:E)</f>
        <v>1461.2</v>
      </c>
      <c r="T3970" t="str">
        <f t="shared" si="308"/>
        <v>theater</v>
      </c>
      <c r="U3970" t="str">
        <f t="shared" si="309"/>
        <v>plays</v>
      </c>
    </row>
    <row r="3971" spans="1:21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b">
        <f t="shared" ref="F3971:F4034" si="310">IF(E3971&gt;=D3971,"successful")</f>
        <v>0</v>
      </c>
      <c r="G3971" s="4" t="s">
        <v>8221</v>
      </c>
      <c r="H3971" s="4" t="s">
        <v>8224</v>
      </c>
      <c r="I3971" s="4" t="s">
        <v>8246</v>
      </c>
      <c r="J3971" s="4">
        <v>1472442900</v>
      </c>
      <c r="K3971" s="13">
        <f t="shared" ref="K3971:K4034" si="311">(J3971/60)/60/24+DATE(1970,1,1)+(-4/24)</f>
        <v>42610.996527777781</v>
      </c>
      <c r="L3971" s="4">
        <v>1471638646</v>
      </c>
      <c r="M3971" s="13">
        <f t="shared" ref="M3971:M4034" si="312">(L3971/60)/60/24+DATE(1970,1,1)+(-4/24)</f>
        <v>42601.688032407408</v>
      </c>
      <c r="N3971" s="4" t="b">
        <v>0</v>
      </c>
      <c r="O3971" s="4">
        <v>6</v>
      </c>
      <c r="P3971" s="4" t="b">
        <v>0</v>
      </c>
      <c r="Q3971" s="4" t="s">
        <v>8271</v>
      </c>
      <c r="R3971" s="17">
        <f>E3971/D3971*100</f>
        <v>7.4690265486725664</v>
      </c>
      <c r="S3971">
        <f>AVERAGEIF(O:O,O3971,E:E)</f>
        <v>740.04042857142861</v>
      </c>
      <c r="T3971" t="str">
        <f t="shared" ref="T3971:T4034" si="313">LEFT(Q3971,FIND("/",Q3971)-1)</f>
        <v>theater</v>
      </c>
      <c r="U3971" t="str">
        <f t="shared" ref="U3971:U4034" si="314">RIGHT(Q3971,LEN(Q3971)-FIND("/",Q3971))</f>
        <v>plays</v>
      </c>
    </row>
    <row r="3972" spans="1:21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b">
        <f t="shared" si="310"/>
        <v>0</v>
      </c>
      <c r="G3972" s="4" t="s">
        <v>8221</v>
      </c>
      <c r="H3972" s="4" t="s">
        <v>8224</v>
      </c>
      <c r="I3972" s="4" t="s">
        <v>8246</v>
      </c>
      <c r="J3972" s="4">
        <v>1460925811</v>
      </c>
      <c r="K3972" s="13">
        <f t="shared" si="311"/>
        <v>42477.696886574071</v>
      </c>
      <c r="L3972" s="4">
        <v>1458333811</v>
      </c>
      <c r="M3972" s="13">
        <f t="shared" si="312"/>
        <v>42447.696886574071</v>
      </c>
      <c r="N3972" s="4" t="b">
        <v>0</v>
      </c>
      <c r="O3972" s="4">
        <v>2</v>
      </c>
      <c r="P3972" s="4" t="b">
        <v>0</v>
      </c>
      <c r="Q3972" s="4" t="s">
        <v>8271</v>
      </c>
      <c r="R3972" s="17">
        <f>E3972/D3972*100</f>
        <v>7.3333333333333334E-2</v>
      </c>
      <c r="S3972">
        <f>AVERAGEIF(O:O,O3972,E:E)</f>
        <v>91.389593023255813</v>
      </c>
      <c r="T3972" t="str">
        <f t="shared" si="313"/>
        <v>theater</v>
      </c>
      <c r="U3972" t="str">
        <f t="shared" si="314"/>
        <v>plays</v>
      </c>
    </row>
    <row r="3973" spans="1:21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b">
        <f t="shared" si="310"/>
        <v>0</v>
      </c>
      <c r="G3973" s="4" t="s">
        <v>8221</v>
      </c>
      <c r="H3973" s="4" t="s">
        <v>8224</v>
      </c>
      <c r="I3973" s="4" t="s">
        <v>8246</v>
      </c>
      <c r="J3973" s="4">
        <v>1405947126</v>
      </c>
      <c r="K3973" s="13">
        <f t="shared" si="311"/>
        <v>41841.369513888894</v>
      </c>
      <c r="L3973" s="4">
        <v>1403355126</v>
      </c>
      <c r="M3973" s="13">
        <f t="shared" si="312"/>
        <v>41811.369513888894</v>
      </c>
      <c r="N3973" s="4" t="b">
        <v>0</v>
      </c>
      <c r="O3973" s="4">
        <v>6</v>
      </c>
      <c r="P3973" s="4" t="b">
        <v>0</v>
      </c>
      <c r="Q3973" s="4" t="s">
        <v>8271</v>
      </c>
      <c r="R3973" s="17">
        <f>E3973/D3973*100</f>
        <v>0.97142857142857131</v>
      </c>
      <c r="S3973">
        <f>AVERAGEIF(O:O,O3973,E:E)</f>
        <v>740.04042857142861</v>
      </c>
      <c r="T3973" t="str">
        <f t="shared" si="313"/>
        <v>theater</v>
      </c>
      <c r="U3973" t="str">
        <f t="shared" si="314"/>
        <v>plays</v>
      </c>
    </row>
    <row r="3974" spans="1:21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b">
        <f t="shared" si="310"/>
        <v>0</v>
      </c>
      <c r="G3974" s="4" t="s">
        <v>8221</v>
      </c>
      <c r="H3974" s="4" t="s">
        <v>8224</v>
      </c>
      <c r="I3974" s="4" t="s">
        <v>8246</v>
      </c>
      <c r="J3974" s="4">
        <v>1423186634</v>
      </c>
      <c r="K3974" s="13">
        <f t="shared" si="311"/>
        <v>42040.900856481479</v>
      </c>
      <c r="L3974" s="4">
        <v>1418002634</v>
      </c>
      <c r="M3974" s="13">
        <f t="shared" si="312"/>
        <v>41980.900856481479</v>
      </c>
      <c r="N3974" s="4" t="b">
        <v>0</v>
      </c>
      <c r="O3974" s="4">
        <v>8</v>
      </c>
      <c r="P3974" s="4" t="b">
        <v>0</v>
      </c>
      <c r="Q3974" s="4" t="s">
        <v>8271</v>
      </c>
      <c r="R3974" s="17">
        <f>E3974/D3974*100</f>
        <v>21.099999999999998</v>
      </c>
      <c r="S3974">
        <f>AVERAGEIF(O:O,O3974,E:E)</f>
        <v>570.671875</v>
      </c>
      <c r="T3974" t="str">
        <f t="shared" si="313"/>
        <v>theater</v>
      </c>
      <c r="U3974" t="str">
        <f t="shared" si="314"/>
        <v>plays</v>
      </c>
    </row>
    <row r="3975" spans="1:21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b">
        <f t="shared" si="310"/>
        <v>0</v>
      </c>
      <c r="G3975" s="4" t="s">
        <v>8221</v>
      </c>
      <c r="H3975" s="4" t="s">
        <v>8224</v>
      </c>
      <c r="I3975" s="4" t="s">
        <v>8246</v>
      </c>
      <c r="J3975" s="4">
        <v>1462766400</v>
      </c>
      <c r="K3975" s="13">
        <f t="shared" si="311"/>
        <v>42499.000000000007</v>
      </c>
      <c r="L3975" s="4">
        <v>1460219110</v>
      </c>
      <c r="M3975" s="13">
        <f t="shared" si="312"/>
        <v>42469.517476851855</v>
      </c>
      <c r="N3975" s="4" t="b">
        <v>0</v>
      </c>
      <c r="O3975" s="4">
        <v>37</v>
      </c>
      <c r="P3975" s="4" t="b">
        <v>0</v>
      </c>
      <c r="Q3975" s="4" t="s">
        <v>8271</v>
      </c>
      <c r="R3975" s="17">
        <f>E3975/D3975*100</f>
        <v>78.100000000000009</v>
      </c>
      <c r="S3975">
        <f>AVERAGEIF(O:O,O3975,E:E)</f>
        <v>4326.8844444444449</v>
      </c>
      <c r="T3975" t="str">
        <f t="shared" si="313"/>
        <v>theater</v>
      </c>
      <c r="U3975" t="str">
        <f t="shared" si="314"/>
        <v>plays</v>
      </c>
    </row>
    <row r="3976" spans="1:21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b">
        <f t="shared" si="310"/>
        <v>0</v>
      </c>
      <c r="G3976" s="4" t="s">
        <v>8221</v>
      </c>
      <c r="H3976" s="4" t="s">
        <v>8225</v>
      </c>
      <c r="I3976" s="4" t="s">
        <v>8247</v>
      </c>
      <c r="J3976" s="4">
        <v>1464872848</v>
      </c>
      <c r="K3976" s="13">
        <f t="shared" si="311"/>
        <v>42523.380185185182</v>
      </c>
      <c r="L3976" s="4">
        <v>1462280848</v>
      </c>
      <c r="M3976" s="13">
        <f t="shared" si="312"/>
        <v>42493.380185185182</v>
      </c>
      <c r="N3976" s="4" t="b">
        <v>0</v>
      </c>
      <c r="O3976" s="4">
        <v>11</v>
      </c>
      <c r="P3976" s="4" t="b">
        <v>0</v>
      </c>
      <c r="Q3976" s="4" t="s">
        <v>8271</v>
      </c>
      <c r="R3976" s="17">
        <f>E3976/D3976*100</f>
        <v>32</v>
      </c>
      <c r="S3976">
        <f>AVERAGEIF(O:O,O3976,E:E)</f>
        <v>1461.2</v>
      </c>
      <c r="T3976" t="str">
        <f t="shared" si="313"/>
        <v>theater</v>
      </c>
      <c r="U3976" t="str">
        <f t="shared" si="314"/>
        <v>plays</v>
      </c>
    </row>
    <row r="3977" spans="1:21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b">
        <f t="shared" si="310"/>
        <v>0</v>
      </c>
      <c r="G3977" s="4" t="s">
        <v>8221</v>
      </c>
      <c r="H3977" s="4" t="s">
        <v>8224</v>
      </c>
      <c r="I3977" s="4" t="s">
        <v>8246</v>
      </c>
      <c r="J3977" s="4">
        <v>1468442898</v>
      </c>
      <c r="K3977" s="13">
        <f t="shared" si="311"/>
        <v>42564.700208333335</v>
      </c>
      <c r="L3977" s="4">
        <v>1465850898</v>
      </c>
      <c r="M3977" s="13">
        <f t="shared" si="312"/>
        <v>42534.700208333335</v>
      </c>
      <c r="N3977" s="4" t="b">
        <v>0</v>
      </c>
      <c r="O3977" s="4">
        <v>0</v>
      </c>
      <c r="P3977" s="4" t="b">
        <v>0</v>
      </c>
      <c r="Q3977" s="4" t="s">
        <v>8271</v>
      </c>
      <c r="R3977" s="17">
        <f>E3977/D3977*100</f>
        <v>0</v>
      </c>
      <c r="S3977">
        <f>AVERAGEIF(O:O,O3977,E:E)</f>
        <v>0</v>
      </c>
      <c r="T3977" t="str">
        <f t="shared" si="313"/>
        <v>theater</v>
      </c>
      <c r="U3977" t="str">
        <f t="shared" si="314"/>
        <v>plays</v>
      </c>
    </row>
    <row r="3978" spans="1:21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b">
        <f t="shared" si="310"/>
        <v>0</v>
      </c>
      <c r="G3978" s="4" t="s">
        <v>8221</v>
      </c>
      <c r="H3978" s="4" t="s">
        <v>8224</v>
      </c>
      <c r="I3978" s="4" t="s">
        <v>8246</v>
      </c>
      <c r="J3978" s="4">
        <v>1406876400</v>
      </c>
      <c r="K3978" s="13">
        <f t="shared" si="311"/>
        <v>41852.125</v>
      </c>
      <c r="L3978" s="4">
        <v>1405024561</v>
      </c>
      <c r="M3978" s="13">
        <f t="shared" si="312"/>
        <v>41830.691678240742</v>
      </c>
      <c r="N3978" s="4" t="b">
        <v>0</v>
      </c>
      <c r="O3978" s="4">
        <v>10</v>
      </c>
      <c r="P3978" s="4" t="b">
        <v>0</v>
      </c>
      <c r="Q3978" s="4" t="s">
        <v>8271</v>
      </c>
      <c r="R3978" s="17">
        <f>E3978/D3978*100</f>
        <v>47.692307692307693</v>
      </c>
      <c r="S3978">
        <f>AVERAGEIF(O:O,O3978,E:E)</f>
        <v>842.98978723404264</v>
      </c>
      <c r="T3978" t="str">
        <f t="shared" si="313"/>
        <v>theater</v>
      </c>
      <c r="U3978" t="str">
        <f t="shared" si="314"/>
        <v>plays</v>
      </c>
    </row>
    <row r="3979" spans="1:21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b">
        <f t="shared" si="310"/>
        <v>0</v>
      </c>
      <c r="G3979" s="4" t="s">
        <v>8221</v>
      </c>
      <c r="H3979" s="4" t="s">
        <v>8224</v>
      </c>
      <c r="I3979" s="4" t="s">
        <v>8246</v>
      </c>
      <c r="J3979" s="4">
        <v>1469213732</v>
      </c>
      <c r="K3979" s="13">
        <f t="shared" si="311"/>
        <v>42573.621898148151</v>
      </c>
      <c r="L3979" s="4">
        <v>1466621732</v>
      </c>
      <c r="M3979" s="13">
        <f t="shared" si="312"/>
        <v>42543.621898148151</v>
      </c>
      <c r="N3979" s="4" t="b">
        <v>0</v>
      </c>
      <c r="O3979" s="4">
        <v>6</v>
      </c>
      <c r="P3979" s="4" t="b">
        <v>0</v>
      </c>
      <c r="Q3979" s="4" t="s">
        <v>8271</v>
      </c>
      <c r="R3979" s="17">
        <f>E3979/D3979*100</f>
        <v>1.4500000000000002</v>
      </c>
      <c r="S3979">
        <f>AVERAGEIF(O:O,O3979,E:E)</f>
        <v>740.04042857142861</v>
      </c>
      <c r="T3979" t="str">
        <f t="shared" si="313"/>
        <v>theater</v>
      </c>
      <c r="U3979" t="str">
        <f t="shared" si="314"/>
        <v>plays</v>
      </c>
    </row>
    <row r="3980" spans="1:21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b">
        <f t="shared" si="310"/>
        <v>0</v>
      </c>
      <c r="G3980" s="4" t="s">
        <v>8221</v>
      </c>
      <c r="H3980" s="4" t="s">
        <v>8224</v>
      </c>
      <c r="I3980" s="4" t="s">
        <v>8246</v>
      </c>
      <c r="J3980" s="4">
        <v>1422717953</v>
      </c>
      <c r="K3980" s="13">
        <f t="shared" si="311"/>
        <v>42035.476307870376</v>
      </c>
      <c r="L3980" s="4">
        <v>1417533953</v>
      </c>
      <c r="M3980" s="13">
        <f t="shared" si="312"/>
        <v>41975.476307870376</v>
      </c>
      <c r="N3980" s="4" t="b">
        <v>0</v>
      </c>
      <c r="O3980" s="4">
        <v>8</v>
      </c>
      <c r="P3980" s="4" t="b">
        <v>0</v>
      </c>
      <c r="Q3980" s="4" t="s">
        <v>8271</v>
      </c>
      <c r="R3980" s="17">
        <f>E3980/D3980*100</f>
        <v>10.7</v>
      </c>
      <c r="S3980">
        <f>AVERAGEIF(O:O,O3980,E:E)</f>
        <v>570.671875</v>
      </c>
      <c r="T3980" t="str">
        <f t="shared" si="313"/>
        <v>theater</v>
      </c>
      <c r="U3980" t="str">
        <f t="shared" si="314"/>
        <v>plays</v>
      </c>
    </row>
    <row r="3981" spans="1:21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b">
        <f t="shared" si="310"/>
        <v>0</v>
      </c>
      <c r="G3981" s="4" t="s">
        <v>8221</v>
      </c>
      <c r="H3981" s="4" t="s">
        <v>8225</v>
      </c>
      <c r="I3981" s="4" t="s">
        <v>8247</v>
      </c>
      <c r="J3981" s="4">
        <v>1427659200</v>
      </c>
      <c r="K3981" s="13">
        <f t="shared" si="311"/>
        <v>42092.666666666664</v>
      </c>
      <c r="L3981" s="4">
        <v>1425678057</v>
      </c>
      <c r="M3981" s="13">
        <f t="shared" si="312"/>
        <v>42069.73677083334</v>
      </c>
      <c r="N3981" s="4" t="b">
        <v>0</v>
      </c>
      <c r="O3981" s="4">
        <v>6</v>
      </c>
      <c r="P3981" s="4" t="b">
        <v>0</v>
      </c>
      <c r="Q3981" s="4" t="s">
        <v>8271</v>
      </c>
      <c r="R3981" s="17">
        <f>E3981/D3981*100</f>
        <v>1.8333333333333333</v>
      </c>
      <c r="S3981">
        <f>AVERAGEIF(O:O,O3981,E:E)</f>
        <v>740.04042857142861</v>
      </c>
      <c r="T3981" t="str">
        <f t="shared" si="313"/>
        <v>theater</v>
      </c>
      <c r="U3981" t="str">
        <f t="shared" si="314"/>
        <v>plays</v>
      </c>
    </row>
    <row r="3982" spans="1:21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b">
        <f t="shared" si="310"/>
        <v>0</v>
      </c>
      <c r="G3982" s="4" t="s">
        <v>8221</v>
      </c>
      <c r="H3982" s="4" t="s">
        <v>8224</v>
      </c>
      <c r="I3982" s="4" t="s">
        <v>8246</v>
      </c>
      <c r="J3982" s="4">
        <v>1404570147</v>
      </c>
      <c r="K3982" s="13">
        <f t="shared" si="311"/>
        <v>41825.432256944448</v>
      </c>
      <c r="L3982" s="4">
        <v>1401978147</v>
      </c>
      <c r="M3982" s="13">
        <f t="shared" si="312"/>
        <v>41795.432256944448</v>
      </c>
      <c r="N3982" s="4" t="b">
        <v>0</v>
      </c>
      <c r="O3982" s="4">
        <v>7</v>
      </c>
      <c r="P3982" s="4" t="b">
        <v>0</v>
      </c>
      <c r="Q3982" s="4" t="s">
        <v>8271</v>
      </c>
      <c r="R3982" s="17">
        <f>E3982/D3982*100</f>
        <v>18</v>
      </c>
      <c r="S3982">
        <f>AVERAGEIF(O:O,O3982,E:E)</f>
        <v>705.95522388059703</v>
      </c>
      <c r="T3982" t="str">
        <f t="shared" si="313"/>
        <v>theater</v>
      </c>
      <c r="U3982" t="str">
        <f t="shared" si="314"/>
        <v>plays</v>
      </c>
    </row>
    <row r="3983" spans="1:21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b">
        <f t="shared" si="310"/>
        <v>0</v>
      </c>
      <c r="G3983" s="4" t="s">
        <v>8221</v>
      </c>
      <c r="H3983" s="4" t="s">
        <v>8224</v>
      </c>
      <c r="I3983" s="4" t="s">
        <v>8246</v>
      </c>
      <c r="J3983" s="4">
        <v>1468729149</v>
      </c>
      <c r="K3983" s="13">
        <f t="shared" si="311"/>
        <v>42568.013298611113</v>
      </c>
      <c r="L3983" s="4">
        <v>1463545149</v>
      </c>
      <c r="M3983" s="13">
        <f t="shared" si="312"/>
        <v>42508.013298611113</v>
      </c>
      <c r="N3983" s="4" t="b">
        <v>0</v>
      </c>
      <c r="O3983" s="4">
        <v>7</v>
      </c>
      <c r="P3983" s="4" t="b">
        <v>0</v>
      </c>
      <c r="Q3983" s="4" t="s">
        <v>8271</v>
      </c>
      <c r="R3983" s="17">
        <f>E3983/D3983*100</f>
        <v>4.083333333333333</v>
      </c>
      <c r="S3983">
        <f>AVERAGEIF(O:O,O3983,E:E)</f>
        <v>705.95522388059703</v>
      </c>
      <c r="T3983" t="str">
        <f t="shared" si="313"/>
        <v>theater</v>
      </c>
      <c r="U3983" t="str">
        <f t="shared" si="314"/>
        <v>plays</v>
      </c>
    </row>
    <row r="3984" spans="1:21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b">
        <f t="shared" si="310"/>
        <v>0</v>
      </c>
      <c r="G3984" s="4" t="s">
        <v>8221</v>
      </c>
      <c r="H3984" s="4" t="s">
        <v>8225</v>
      </c>
      <c r="I3984" s="4" t="s">
        <v>8247</v>
      </c>
      <c r="J3984" s="4">
        <v>1436297180</v>
      </c>
      <c r="K3984" s="13">
        <f t="shared" si="311"/>
        <v>42192.643287037041</v>
      </c>
      <c r="L3984" s="4">
        <v>1431113180</v>
      </c>
      <c r="M3984" s="13">
        <f t="shared" si="312"/>
        <v>42132.643287037041</v>
      </c>
      <c r="N3984" s="4" t="b">
        <v>0</v>
      </c>
      <c r="O3984" s="4">
        <v>5</v>
      </c>
      <c r="P3984" s="4" t="b">
        <v>0</v>
      </c>
      <c r="Q3984" s="4" t="s">
        <v>8271</v>
      </c>
      <c r="R3984" s="17">
        <f>E3984/D3984*100</f>
        <v>20</v>
      </c>
      <c r="S3984">
        <f>AVERAGEIF(O:O,O3984,E:E)</f>
        <v>347.37</v>
      </c>
      <c r="T3984" t="str">
        <f t="shared" si="313"/>
        <v>theater</v>
      </c>
      <c r="U3984" t="str">
        <f t="shared" si="314"/>
        <v>plays</v>
      </c>
    </row>
    <row r="3985" spans="1:21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b">
        <f t="shared" si="310"/>
        <v>0</v>
      </c>
      <c r="G3985" s="4" t="s">
        <v>8221</v>
      </c>
      <c r="H3985" s="4" t="s">
        <v>8224</v>
      </c>
      <c r="I3985" s="4" t="s">
        <v>8246</v>
      </c>
      <c r="J3985" s="4">
        <v>1400569140</v>
      </c>
      <c r="K3985" s="13">
        <f t="shared" si="311"/>
        <v>41779.124305555561</v>
      </c>
      <c r="L3985" s="4">
        <v>1397854356</v>
      </c>
      <c r="M3985" s="13">
        <f t="shared" si="312"/>
        <v>41747.703194444446</v>
      </c>
      <c r="N3985" s="4" t="b">
        <v>0</v>
      </c>
      <c r="O3985" s="4">
        <v>46</v>
      </c>
      <c r="P3985" s="4" t="b">
        <v>0</v>
      </c>
      <c r="Q3985" s="4" t="s">
        <v>8271</v>
      </c>
      <c r="R3985" s="17">
        <f>E3985/D3985*100</f>
        <v>34.802513464991023</v>
      </c>
      <c r="S3985">
        <f>AVERAGEIF(O:O,O3985,E:E)</f>
        <v>4256.6611999999996</v>
      </c>
      <c r="T3985" t="str">
        <f t="shared" si="313"/>
        <v>theater</v>
      </c>
      <c r="U3985" t="str">
        <f t="shared" si="314"/>
        <v>plays</v>
      </c>
    </row>
    <row r="3986" spans="1:21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b">
        <f t="shared" si="310"/>
        <v>0</v>
      </c>
      <c r="G3986" s="4" t="s">
        <v>8221</v>
      </c>
      <c r="H3986" s="4" t="s">
        <v>8225</v>
      </c>
      <c r="I3986" s="4" t="s">
        <v>8247</v>
      </c>
      <c r="J3986" s="4">
        <v>1415404800</v>
      </c>
      <c r="K3986" s="13">
        <f t="shared" si="311"/>
        <v>41950.833333333336</v>
      </c>
      <c r="L3986" s="4">
        <v>1412809644</v>
      </c>
      <c r="M3986" s="13">
        <f t="shared" si="312"/>
        <v>41920.796805555554</v>
      </c>
      <c r="N3986" s="4" t="b">
        <v>0</v>
      </c>
      <c r="O3986" s="4">
        <v>10</v>
      </c>
      <c r="P3986" s="4" t="b">
        <v>0</v>
      </c>
      <c r="Q3986" s="4" t="s">
        <v>8271</v>
      </c>
      <c r="R3986" s="17">
        <f>E3986/D3986*100</f>
        <v>6.3333333333333339</v>
      </c>
      <c r="S3986">
        <f>AVERAGEIF(O:O,O3986,E:E)</f>
        <v>842.98978723404264</v>
      </c>
      <c r="T3986" t="str">
        <f t="shared" si="313"/>
        <v>theater</v>
      </c>
      <c r="U3986" t="str">
        <f t="shared" si="314"/>
        <v>plays</v>
      </c>
    </row>
    <row r="3987" spans="1:21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b">
        <f t="shared" si="310"/>
        <v>0</v>
      </c>
      <c r="G3987" s="4" t="s">
        <v>8221</v>
      </c>
      <c r="H3987" s="4" t="s">
        <v>8224</v>
      </c>
      <c r="I3987" s="4" t="s">
        <v>8246</v>
      </c>
      <c r="J3987" s="4">
        <v>1456002300</v>
      </c>
      <c r="K3987" s="13">
        <f t="shared" si="311"/>
        <v>42420.711805555555</v>
      </c>
      <c r="L3987" s="4">
        <v>1454173120</v>
      </c>
      <c r="M3987" s="13">
        <f t="shared" si="312"/>
        <v>42399.54074074074</v>
      </c>
      <c r="N3987" s="4" t="b">
        <v>0</v>
      </c>
      <c r="O3987" s="4">
        <v>19</v>
      </c>
      <c r="P3987" s="4" t="b">
        <v>0</v>
      </c>
      <c r="Q3987" s="4" t="s">
        <v>8271</v>
      </c>
      <c r="R3987" s="17">
        <f>E3987/D3987*100</f>
        <v>32.049999999999997</v>
      </c>
      <c r="S3987">
        <f>AVERAGEIF(O:O,O3987,E:E)</f>
        <v>2005.9729729729729</v>
      </c>
      <c r="T3987" t="str">
        <f t="shared" si="313"/>
        <v>theater</v>
      </c>
      <c r="U3987" t="str">
        <f t="shared" si="314"/>
        <v>plays</v>
      </c>
    </row>
    <row r="3988" spans="1:21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b">
        <f t="shared" si="310"/>
        <v>0</v>
      </c>
      <c r="G3988" s="4" t="s">
        <v>8221</v>
      </c>
      <c r="H3988" s="4" t="s">
        <v>8225</v>
      </c>
      <c r="I3988" s="4" t="s">
        <v>8247</v>
      </c>
      <c r="J3988" s="4">
        <v>1462539840</v>
      </c>
      <c r="K3988" s="13">
        <f t="shared" si="311"/>
        <v>42496.37777777778</v>
      </c>
      <c r="L3988" s="4">
        <v>1460034594</v>
      </c>
      <c r="M3988" s="13">
        <f t="shared" si="312"/>
        <v>42467.381874999999</v>
      </c>
      <c r="N3988" s="4" t="b">
        <v>0</v>
      </c>
      <c r="O3988" s="4">
        <v>13</v>
      </c>
      <c r="P3988" s="4" t="b">
        <v>0</v>
      </c>
      <c r="Q3988" s="4" t="s">
        <v>8271</v>
      </c>
      <c r="R3988" s="17">
        <f>E3988/D3988*100</f>
        <v>9.76</v>
      </c>
      <c r="S3988">
        <f>AVERAGEIF(O:O,O3988,E:E)</f>
        <v>969.35458333333338</v>
      </c>
      <c r="T3988" t="str">
        <f t="shared" si="313"/>
        <v>theater</v>
      </c>
      <c r="U3988" t="str">
        <f t="shared" si="314"/>
        <v>plays</v>
      </c>
    </row>
    <row r="3989" spans="1:21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b">
        <f t="shared" si="310"/>
        <v>0</v>
      </c>
      <c r="G3989" s="4" t="s">
        <v>8221</v>
      </c>
      <c r="H3989" s="4" t="s">
        <v>8225</v>
      </c>
      <c r="I3989" s="4" t="s">
        <v>8247</v>
      </c>
      <c r="J3989" s="4">
        <v>1400278290</v>
      </c>
      <c r="K3989" s="13">
        <f t="shared" si="311"/>
        <v>41775.757986111115</v>
      </c>
      <c r="L3989" s="4">
        <v>1399414290</v>
      </c>
      <c r="M3989" s="13">
        <f t="shared" si="312"/>
        <v>41765.757986111115</v>
      </c>
      <c r="N3989" s="4" t="b">
        <v>0</v>
      </c>
      <c r="O3989" s="4">
        <v>13</v>
      </c>
      <c r="P3989" s="4" t="b">
        <v>0</v>
      </c>
      <c r="Q3989" s="4" t="s">
        <v>8271</v>
      </c>
      <c r="R3989" s="17">
        <f>E3989/D3989*100</f>
        <v>37.75</v>
      </c>
      <c r="S3989">
        <f>AVERAGEIF(O:O,O3989,E:E)</f>
        <v>969.35458333333338</v>
      </c>
      <c r="T3989" t="str">
        <f t="shared" si="313"/>
        <v>theater</v>
      </c>
      <c r="U3989" t="str">
        <f t="shared" si="314"/>
        <v>plays</v>
      </c>
    </row>
    <row r="3990" spans="1:21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b">
        <f t="shared" si="310"/>
        <v>0</v>
      </c>
      <c r="G3990" s="4" t="s">
        <v>8221</v>
      </c>
      <c r="H3990" s="4" t="s">
        <v>8224</v>
      </c>
      <c r="I3990" s="4" t="s">
        <v>8246</v>
      </c>
      <c r="J3990" s="4">
        <v>1440813413</v>
      </c>
      <c r="K3990" s="13">
        <f t="shared" si="311"/>
        <v>42244.914502314816</v>
      </c>
      <c r="L3990" s="4">
        <v>1439517413</v>
      </c>
      <c r="M3990" s="13">
        <f t="shared" si="312"/>
        <v>42229.914502314816</v>
      </c>
      <c r="N3990" s="4" t="b">
        <v>0</v>
      </c>
      <c r="O3990" s="4">
        <v>4</v>
      </c>
      <c r="P3990" s="4" t="b">
        <v>0</v>
      </c>
      <c r="Q3990" s="4" t="s">
        <v>8271</v>
      </c>
      <c r="R3990" s="17">
        <f>E3990/D3990*100</f>
        <v>2.1333333333333333</v>
      </c>
      <c r="S3990">
        <f>AVERAGEIF(O:O,O3990,E:E)</f>
        <v>227.77278688524589</v>
      </c>
      <c r="T3990" t="str">
        <f t="shared" si="313"/>
        <v>theater</v>
      </c>
      <c r="U3990" t="str">
        <f t="shared" si="314"/>
        <v>plays</v>
      </c>
    </row>
    <row r="3991" spans="1:21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b">
        <f t="shared" si="310"/>
        <v>0</v>
      </c>
      <c r="G3991" s="4" t="s">
        <v>8221</v>
      </c>
      <c r="H3991" s="4" t="s">
        <v>8224</v>
      </c>
      <c r="I3991" s="4" t="s">
        <v>8246</v>
      </c>
      <c r="J3991" s="4">
        <v>1447009181</v>
      </c>
      <c r="K3991" s="13">
        <f t="shared" si="311"/>
        <v>42316.624780092599</v>
      </c>
      <c r="L3991" s="4">
        <v>1444413581</v>
      </c>
      <c r="M3991" s="13">
        <f t="shared" si="312"/>
        <v>42286.583113425928</v>
      </c>
      <c r="N3991" s="4" t="b">
        <v>0</v>
      </c>
      <c r="O3991" s="4">
        <v>0</v>
      </c>
      <c r="P3991" s="4" t="b">
        <v>0</v>
      </c>
      <c r="Q3991" s="4" t="s">
        <v>8271</v>
      </c>
      <c r="R3991" s="17">
        <f>E3991/D3991*100</f>
        <v>0</v>
      </c>
      <c r="S3991">
        <f>AVERAGEIF(O:O,O3991,E:E)</f>
        <v>0</v>
      </c>
      <c r="T3991" t="str">
        <f t="shared" si="313"/>
        <v>theater</v>
      </c>
      <c r="U3991" t="str">
        <f t="shared" si="314"/>
        <v>plays</v>
      </c>
    </row>
    <row r="3992" spans="1:21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b">
        <f t="shared" si="310"/>
        <v>0</v>
      </c>
      <c r="G3992" s="4" t="s">
        <v>8221</v>
      </c>
      <c r="H3992" s="4" t="s">
        <v>8225</v>
      </c>
      <c r="I3992" s="4" t="s">
        <v>8247</v>
      </c>
      <c r="J3992" s="4">
        <v>1456934893</v>
      </c>
      <c r="K3992" s="13">
        <f t="shared" si="311"/>
        <v>42431.505706018521</v>
      </c>
      <c r="L3992" s="4">
        <v>1454342893</v>
      </c>
      <c r="M3992" s="13">
        <f t="shared" si="312"/>
        <v>42401.505706018521</v>
      </c>
      <c r="N3992" s="4" t="b">
        <v>0</v>
      </c>
      <c r="O3992" s="4">
        <v>3</v>
      </c>
      <c r="P3992" s="4" t="b">
        <v>0</v>
      </c>
      <c r="Q3992" s="4" t="s">
        <v>8271</v>
      </c>
      <c r="R3992" s="17">
        <f>E3992/D3992*100</f>
        <v>4.1818181818181817</v>
      </c>
      <c r="S3992">
        <f>AVERAGEIF(O:O,O3992,E:E)</f>
        <v>191.76785714285714</v>
      </c>
      <c r="T3992" t="str">
        <f t="shared" si="313"/>
        <v>theater</v>
      </c>
      <c r="U3992" t="str">
        <f t="shared" si="314"/>
        <v>plays</v>
      </c>
    </row>
    <row r="3993" spans="1:21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b">
        <f t="shared" si="310"/>
        <v>0</v>
      </c>
      <c r="G3993" s="4" t="s">
        <v>8221</v>
      </c>
      <c r="H3993" s="4" t="s">
        <v>8224</v>
      </c>
      <c r="I3993" s="4" t="s">
        <v>8246</v>
      </c>
      <c r="J3993" s="4">
        <v>1433086082</v>
      </c>
      <c r="K3993" s="13">
        <f t="shared" si="311"/>
        <v>42155.477800925924</v>
      </c>
      <c r="L3993" s="4">
        <v>1430494082</v>
      </c>
      <c r="M3993" s="13">
        <f t="shared" si="312"/>
        <v>42125.477800925924</v>
      </c>
      <c r="N3993" s="4" t="b">
        <v>0</v>
      </c>
      <c r="O3993" s="4">
        <v>1</v>
      </c>
      <c r="P3993" s="4" t="b">
        <v>0</v>
      </c>
      <c r="Q3993" s="4" t="s">
        <v>8271</v>
      </c>
      <c r="R3993" s="17">
        <f>E3993/D3993*100</f>
        <v>20</v>
      </c>
      <c r="S3993">
        <f>AVERAGEIF(O:O,O3993,E:E)</f>
        <v>50.223295454545458</v>
      </c>
      <c r="T3993" t="str">
        <f t="shared" si="313"/>
        <v>theater</v>
      </c>
      <c r="U3993" t="str">
        <f t="shared" si="314"/>
        <v>plays</v>
      </c>
    </row>
    <row r="3994" spans="1:21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b">
        <f t="shared" si="310"/>
        <v>0</v>
      </c>
      <c r="G3994" s="4" t="s">
        <v>8221</v>
      </c>
      <c r="H3994" s="4" t="s">
        <v>8224</v>
      </c>
      <c r="I3994" s="4" t="s">
        <v>8246</v>
      </c>
      <c r="J3994" s="4">
        <v>1449876859</v>
      </c>
      <c r="K3994" s="13">
        <f t="shared" si="311"/>
        <v>42349.815497685187</v>
      </c>
      <c r="L3994" s="4">
        <v>1444689259</v>
      </c>
      <c r="M3994" s="13">
        <f t="shared" si="312"/>
        <v>42289.773831018516</v>
      </c>
      <c r="N3994" s="4" t="b">
        <v>0</v>
      </c>
      <c r="O3994" s="4">
        <v>9</v>
      </c>
      <c r="P3994" s="4" t="b">
        <v>0</v>
      </c>
      <c r="Q3994" s="4" t="s">
        <v>8271</v>
      </c>
      <c r="R3994" s="17">
        <f>E3994/D3994*100</f>
        <v>5.41</v>
      </c>
      <c r="S3994">
        <f>AVERAGEIF(O:O,O3994,E:E)</f>
        <v>751.21245614035092</v>
      </c>
      <c r="T3994" t="str">
        <f t="shared" si="313"/>
        <v>theater</v>
      </c>
      <c r="U3994" t="str">
        <f t="shared" si="314"/>
        <v>plays</v>
      </c>
    </row>
    <row r="3995" spans="1:21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b">
        <f t="shared" si="310"/>
        <v>0</v>
      </c>
      <c r="G3995" s="4" t="s">
        <v>8221</v>
      </c>
      <c r="H3995" s="4" t="s">
        <v>8224</v>
      </c>
      <c r="I3995" s="4" t="s">
        <v>8246</v>
      </c>
      <c r="J3995" s="4">
        <v>1431549912</v>
      </c>
      <c r="K3995" s="13">
        <f t="shared" si="311"/>
        <v>42137.698055555556</v>
      </c>
      <c r="L3995" s="4">
        <v>1428957912</v>
      </c>
      <c r="M3995" s="13">
        <f t="shared" si="312"/>
        <v>42107.698055555556</v>
      </c>
      <c r="N3995" s="4" t="b">
        <v>0</v>
      </c>
      <c r="O3995" s="4">
        <v>1</v>
      </c>
      <c r="P3995" s="4" t="b">
        <v>0</v>
      </c>
      <c r="Q3995" s="4" t="s">
        <v>8271</v>
      </c>
      <c r="R3995" s="17">
        <f>E3995/D3995*100</f>
        <v>6.0000000000000001E-3</v>
      </c>
      <c r="S3995">
        <f>AVERAGEIF(O:O,O3995,E:E)</f>
        <v>50.223295454545458</v>
      </c>
      <c r="T3995" t="str">
        <f t="shared" si="313"/>
        <v>theater</v>
      </c>
      <c r="U3995" t="str">
        <f t="shared" si="314"/>
        <v>plays</v>
      </c>
    </row>
    <row r="3996" spans="1:21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b">
        <f t="shared" si="310"/>
        <v>0</v>
      </c>
      <c r="G3996" s="4" t="s">
        <v>8221</v>
      </c>
      <c r="H3996" s="4" t="s">
        <v>8224</v>
      </c>
      <c r="I3996" s="4" t="s">
        <v>8246</v>
      </c>
      <c r="J3996" s="4">
        <v>1405761690</v>
      </c>
      <c r="K3996" s="13">
        <f t="shared" si="311"/>
        <v>41839.223263888889</v>
      </c>
      <c r="L3996" s="4">
        <v>1403169690</v>
      </c>
      <c r="M3996" s="13">
        <f t="shared" si="312"/>
        <v>41809.223263888889</v>
      </c>
      <c r="N3996" s="4" t="b">
        <v>0</v>
      </c>
      <c r="O3996" s="4">
        <v>1</v>
      </c>
      <c r="P3996" s="4" t="b">
        <v>0</v>
      </c>
      <c r="Q3996" s="4" t="s">
        <v>8271</v>
      </c>
      <c r="R3996" s="17">
        <f>E3996/D3996*100</f>
        <v>0.25</v>
      </c>
      <c r="S3996">
        <f>AVERAGEIF(O:O,O3996,E:E)</f>
        <v>50.223295454545458</v>
      </c>
      <c r="T3996" t="str">
        <f t="shared" si="313"/>
        <v>theater</v>
      </c>
      <c r="U3996" t="str">
        <f t="shared" si="314"/>
        <v>plays</v>
      </c>
    </row>
    <row r="3997" spans="1:21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b">
        <f t="shared" si="310"/>
        <v>0</v>
      </c>
      <c r="G3997" s="4" t="s">
        <v>8221</v>
      </c>
      <c r="H3997" s="4" t="s">
        <v>8225</v>
      </c>
      <c r="I3997" s="4" t="s">
        <v>8247</v>
      </c>
      <c r="J3997" s="4">
        <v>1423913220</v>
      </c>
      <c r="K3997" s="13">
        <f t="shared" si="311"/>
        <v>42049.310416666667</v>
      </c>
      <c r="L3997" s="4">
        <v>1421339077</v>
      </c>
      <c r="M3997" s="13">
        <f t="shared" si="312"/>
        <v>42019.517094907409</v>
      </c>
      <c r="N3997" s="4" t="b">
        <v>0</v>
      </c>
      <c r="O3997" s="4">
        <v>4</v>
      </c>
      <c r="P3997" s="4" t="b">
        <v>0</v>
      </c>
      <c r="Q3997" s="4" t="s">
        <v>8271</v>
      </c>
      <c r="R3997" s="17">
        <f>E3997/D3997*100</f>
        <v>35</v>
      </c>
      <c r="S3997">
        <f>AVERAGEIF(O:O,O3997,E:E)</f>
        <v>227.77278688524589</v>
      </c>
      <c r="T3997" t="str">
        <f t="shared" si="313"/>
        <v>theater</v>
      </c>
      <c r="U3997" t="str">
        <f t="shared" si="314"/>
        <v>plays</v>
      </c>
    </row>
    <row r="3998" spans="1:21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b">
        <f t="shared" si="310"/>
        <v>0</v>
      </c>
      <c r="G3998" s="4" t="s">
        <v>8221</v>
      </c>
      <c r="H3998" s="4" t="s">
        <v>8224</v>
      </c>
      <c r="I3998" s="4" t="s">
        <v>8246</v>
      </c>
      <c r="J3998" s="4">
        <v>1416499440</v>
      </c>
      <c r="K3998" s="13">
        <f t="shared" si="311"/>
        <v>41963.50277777778</v>
      </c>
      <c r="L3998" s="4">
        <v>1415341464</v>
      </c>
      <c r="M3998" s="13">
        <f t="shared" si="312"/>
        <v>41950.100277777776</v>
      </c>
      <c r="N3998" s="4" t="b">
        <v>0</v>
      </c>
      <c r="O3998" s="4">
        <v>17</v>
      </c>
      <c r="P3998" s="4" t="b">
        <v>0</v>
      </c>
      <c r="Q3998" s="4" t="s">
        <v>8271</v>
      </c>
      <c r="R3998" s="17">
        <f>E3998/D3998*100</f>
        <v>16.566666666666666</v>
      </c>
      <c r="S3998">
        <f>AVERAGEIF(O:O,O3998,E:E)</f>
        <v>1808.7556603773585</v>
      </c>
      <c r="T3998" t="str">
        <f t="shared" si="313"/>
        <v>theater</v>
      </c>
      <c r="U3998" t="str">
        <f t="shared" si="314"/>
        <v>plays</v>
      </c>
    </row>
    <row r="3999" spans="1:21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b">
        <f t="shared" si="310"/>
        <v>0</v>
      </c>
      <c r="G3999" s="4" t="s">
        <v>8221</v>
      </c>
      <c r="H3999" s="4" t="s">
        <v>8225</v>
      </c>
      <c r="I3999" s="4" t="s">
        <v>8247</v>
      </c>
      <c r="J3999" s="4">
        <v>1428222221</v>
      </c>
      <c r="K3999" s="13">
        <f t="shared" si="311"/>
        <v>42099.183113425934</v>
      </c>
      <c r="L3999" s="4">
        <v>1425633821</v>
      </c>
      <c r="M3999" s="13">
        <f t="shared" si="312"/>
        <v>42069.224780092591</v>
      </c>
      <c r="N3999" s="4" t="b">
        <v>0</v>
      </c>
      <c r="O3999" s="4">
        <v>0</v>
      </c>
      <c r="P3999" s="4" t="b">
        <v>0</v>
      </c>
      <c r="Q3999" s="4" t="s">
        <v>8271</v>
      </c>
      <c r="R3999" s="17">
        <f>E3999/D3999*100</f>
        <v>0</v>
      </c>
      <c r="S3999">
        <f>AVERAGEIF(O:O,O3999,E:E)</f>
        <v>0</v>
      </c>
      <c r="T3999" t="str">
        <f t="shared" si="313"/>
        <v>theater</v>
      </c>
      <c r="U3999" t="str">
        <f t="shared" si="314"/>
        <v>plays</v>
      </c>
    </row>
    <row r="4000" spans="1:21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b">
        <f t="shared" si="310"/>
        <v>0</v>
      </c>
      <c r="G4000" s="4" t="s">
        <v>8221</v>
      </c>
      <c r="H4000" s="4" t="s">
        <v>8224</v>
      </c>
      <c r="I4000" s="4" t="s">
        <v>8246</v>
      </c>
      <c r="J4000" s="4">
        <v>1427580426</v>
      </c>
      <c r="K4000" s="13">
        <f t="shared" si="311"/>
        <v>42091.754930555559</v>
      </c>
      <c r="L4000" s="4">
        <v>1424992026</v>
      </c>
      <c r="M4000" s="13">
        <f t="shared" si="312"/>
        <v>42061.796597222223</v>
      </c>
      <c r="N4000" s="4" t="b">
        <v>0</v>
      </c>
      <c r="O4000" s="4">
        <v>12</v>
      </c>
      <c r="P4000" s="4" t="b">
        <v>0</v>
      </c>
      <c r="Q4000" s="4" t="s">
        <v>8271</v>
      </c>
      <c r="R4000" s="17">
        <f>E4000/D4000*100</f>
        <v>57.199999999999996</v>
      </c>
      <c r="S4000">
        <f>AVERAGEIF(O:O,O4000,E:E)</f>
        <v>1176.7069565217391</v>
      </c>
      <c r="T4000" t="str">
        <f t="shared" si="313"/>
        <v>theater</v>
      </c>
      <c r="U4000" t="str">
        <f t="shared" si="314"/>
        <v>plays</v>
      </c>
    </row>
    <row r="4001" spans="1:21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b">
        <f t="shared" si="310"/>
        <v>0</v>
      </c>
      <c r="G4001" s="4" t="s">
        <v>8221</v>
      </c>
      <c r="H4001" s="4" t="s">
        <v>8224</v>
      </c>
      <c r="I4001" s="4" t="s">
        <v>8246</v>
      </c>
      <c r="J4001" s="4">
        <v>1409514709</v>
      </c>
      <c r="K4001" s="13">
        <f t="shared" si="311"/>
        <v>41882.660983796297</v>
      </c>
      <c r="L4001" s="4">
        <v>1406058798</v>
      </c>
      <c r="M4001" s="13">
        <f t="shared" si="312"/>
        <v>41842.66201388889</v>
      </c>
      <c r="N4001" s="4" t="b">
        <v>0</v>
      </c>
      <c r="O4001" s="4">
        <v>14</v>
      </c>
      <c r="P4001" s="4" t="b">
        <v>0</v>
      </c>
      <c r="Q4001" s="4" t="s">
        <v>8271</v>
      </c>
      <c r="R4001" s="17">
        <f>E4001/D4001*100</f>
        <v>16.514285714285716</v>
      </c>
      <c r="S4001">
        <f>AVERAGEIF(O:O,O4001,E:E)</f>
        <v>1006.2454545454545</v>
      </c>
      <c r="T4001" t="str">
        <f t="shared" si="313"/>
        <v>theater</v>
      </c>
      <c r="U4001" t="str">
        <f t="shared" si="314"/>
        <v>plays</v>
      </c>
    </row>
    <row r="4002" spans="1:21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b">
        <f t="shared" si="310"/>
        <v>0</v>
      </c>
      <c r="G4002" s="4" t="s">
        <v>8221</v>
      </c>
      <c r="H4002" s="4" t="s">
        <v>8224</v>
      </c>
      <c r="I4002" s="4" t="s">
        <v>8246</v>
      </c>
      <c r="J4002" s="4">
        <v>1462631358</v>
      </c>
      <c r="K4002" s="13">
        <f t="shared" si="311"/>
        <v>42497.437013888892</v>
      </c>
      <c r="L4002" s="4">
        <v>1457450958</v>
      </c>
      <c r="M4002" s="13">
        <f t="shared" si="312"/>
        <v>42437.478680555556</v>
      </c>
      <c r="N4002" s="4" t="b">
        <v>0</v>
      </c>
      <c r="O4002" s="4">
        <v>1</v>
      </c>
      <c r="P4002" s="4" t="b">
        <v>0</v>
      </c>
      <c r="Q4002" s="4" t="s">
        <v>8271</v>
      </c>
      <c r="R4002" s="17">
        <f>E4002/D4002*100</f>
        <v>0.125</v>
      </c>
      <c r="S4002">
        <f>AVERAGEIF(O:O,O4002,E:E)</f>
        <v>50.223295454545458</v>
      </c>
      <c r="T4002" t="str">
        <f t="shared" si="313"/>
        <v>theater</v>
      </c>
      <c r="U4002" t="str">
        <f t="shared" si="314"/>
        <v>plays</v>
      </c>
    </row>
    <row r="4003" spans="1:21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b">
        <f t="shared" si="310"/>
        <v>0</v>
      </c>
      <c r="G4003" s="4" t="s">
        <v>8221</v>
      </c>
      <c r="H4003" s="4" t="s">
        <v>8225</v>
      </c>
      <c r="I4003" s="4" t="s">
        <v>8247</v>
      </c>
      <c r="J4003" s="4">
        <v>1488394800</v>
      </c>
      <c r="K4003" s="13">
        <f t="shared" si="311"/>
        <v>42795.625000000007</v>
      </c>
      <c r="L4003" s="4">
        <v>1486681708</v>
      </c>
      <c r="M4003" s="13">
        <f t="shared" si="312"/>
        <v>42775.7975462963</v>
      </c>
      <c r="N4003" s="4" t="b">
        <v>0</v>
      </c>
      <c r="O4003" s="4">
        <v>14</v>
      </c>
      <c r="P4003" s="4" t="b">
        <v>0</v>
      </c>
      <c r="Q4003" s="4" t="s">
        <v>8271</v>
      </c>
      <c r="R4003" s="17">
        <f>E4003/D4003*100</f>
        <v>37.75</v>
      </c>
      <c r="S4003">
        <f>AVERAGEIF(O:O,O4003,E:E)</f>
        <v>1006.2454545454545</v>
      </c>
      <c r="T4003" t="str">
        <f t="shared" si="313"/>
        <v>theater</v>
      </c>
      <c r="U4003" t="str">
        <f t="shared" si="314"/>
        <v>plays</v>
      </c>
    </row>
    <row r="4004" spans="1:21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b">
        <f t="shared" si="310"/>
        <v>0</v>
      </c>
      <c r="G4004" s="4" t="s">
        <v>8221</v>
      </c>
      <c r="H4004" s="4" t="s">
        <v>8224</v>
      </c>
      <c r="I4004" s="4" t="s">
        <v>8246</v>
      </c>
      <c r="J4004" s="4">
        <v>1411779761</v>
      </c>
      <c r="K4004" s="13">
        <f t="shared" si="311"/>
        <v>41908.876863425925</v>
      </c>
      <c r="L4004" s="4">
        <v>1409187761</v>
      </c>
      <c r="M4004" s="13">
        <f t="shared" si="312"/>
        <v>41878.876863425925</v>
      </c>
      <c r="N4004" s="4" t="b">
        <v>0</v>
      </c>
      <c r="O4004" s="4">
        <v>4</v>
      </c>
      <c r="P4004" s="4" t="b">
        <v>0</v>
      </c>
      <c r="Q4004" s="4" t="s">
        <v>8271</v>
      </c>
      <c r="R4004" s="17">
        <f>E4004/D4004*100</f>
        <v>1.8399999999999999</v>
      </c>
      <c r="S4004">
        <f>AVERAGEIF(O:O,O4004,E:E)</f>
        <v>227.77278688524589</v>
      </c>
      <c r="T4004" t="str">
        <f t="shared" si="313"/>
        <v>theater</v>
      </c>
      <c r="U4004" t="str">
        <f t="shared" si="314"/>
        <v>plays</v>
      </c>
    </row>
    <row r="4005" spans="1:21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b">
        <f t="shared" si="310"/>
        <v>0</v>
      </c>
      <c r="G4005" s="4" t="s">
        <v>8221</v>
      </c>
      <c r="H4005" s="4" t="s">
        <v>8224</v>
      </c>
      <c r="I4005" s="4" t="s">
        <v>8246</v>
      </c>
      <c r="J4005" s="4">
        <v>1424009147</v>
      </c>
      <c r="K4005" s="13">
        <f t="shared" si="311"/>
        <v>42050.420682870368</v>
      </c>
      <c r="L4005" s="4">
        <v>1421417147</v>
      </c>
      <c r="M4005" s="13">
        <f t="shared" si="312"/>
        <v>42020.420682870368</v>
      </c>
      <c r="N4005" s="4" t="b">
        <v>0</v>
      </c>
      <c r="O4005" s="4">
        <v>2</v>
      </c>
      <c r="P4005" s="4" t="b">
        <v>0</v>
      </c>
      <c r="Q4005" s="4" t="s">
        <v>8271</v>
      </c>
      <c r="R4005" s="17">
        <f>E4005/D4005*100</f>
        <v>10.050000000000001</v>
      </c>
      <c r="S4005">
        <f>AVERAGEIF(O:O,O4005,E:E)</f>
        <v>91.389593023255813</v>
      </c>
      <c r="T4005" t="str">
        <f t="shared" si="313"/>
        <v>theater</v>
      </c>
      <c r="U4005" t="str">
        <f t="shared" si="314"/>
        <v>plays</v>
      </c>
    </row>
    <row r="4006" spans="1:21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b">
        <f t="shared" si="310"/>
        <v>0</v>
      </c>
      <c r="G4006" s="4" t="s">
        <v>8221</v>
      </c>
      <c r="H4006" s="4" t="s">
        <v>8224</v>
      </c>
      <c r="I4006" s="4" t="s">
        <v>8246</v>
      </c>
      <c r="J4006" s="4">
        <v>1412740457</v>
      </c>
      <c r="K4006" s="13">
        <f t="shared" si="311"/>
        <v>41919.996030092596</v>
      </c>
      <c r="L4006" s="4">
        <v>1410148457</v>
      </c>
      <c r="M4006" s="13">
        <f t="shared" si="312"/>
        <v>41889.996030092596</v>
      </c>
      <c r="N4006" s="4" t="b">
        <v>0</v>
      </c>
      <c r="O4006" s="4">
        <v>1</v>
      </c>
      <c r="P4006" s="4" t="b">
        <v>0</v>
      </c>
      <c r="Q4006" s="4" t="s">
        <v>8271</v>
      </c>
      <c r="R4006" s="17">
        <f>E4006/D4006*100</f>
        <v>0.2</v>
      </c>
      <c r="S4006">
        <f>AVERAGEIF(O:O,O4006,E:E)</f>
        <v>50.223295454545458</v>
      </c>
      <c r="T4006" t="str">
        <f t="shared" si="313"/>
        <v>theater</v>
      </c>
      <c r="U4006" t="str">
        <f t="shared" si="314"/>
        <v>plays</v>
      </c>
    </row>
    <row r="4007" spans="1:21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b">
        <f t="shared" si="310"/>
        <v>0</v>
      </c>
      <c r="G4007" s="4" t="s">
        <v>8221</v>
      </c>
      <c r="H4007" s="4" t="s">
        <v>8224</v>
      </c>
      <c r="I4007" s="4" t="s">
        <v>8246</v>
      </c>
      <c r="J4007" s="4">
        <v>1413832985</v>
      </c>
      <c r="K4007" s="13">
        <f t="shared" si="311"/>
        <v>41932.641030092593</v>
      </c>
      <c r="L4007" s="4">
        <v>1408648985</v>
      </c>
      <c r="M4007" s="13">
        <f t="shared" si="312"/>
        <v>41872.641030092593</v>
      </c>
      <c r="N4007" s="4" t="b">
        <v>0</v>
      </c>
      <c r="O4007" s="4">
        <v>2</v>
      </c>
      <c r="P4007" s="4" t="b">
        <v>0</v>
      </c>
      <c r="Q4007" s="4" t="s">
        <v>8271</v>
      </c>
      <c r="R4007" s="17">
        <f>E4007/D4007*100</f>
        <v>1.3333333333333335</v>
      </c>
      <c r="S4007">
        <f>AVERAGEIF(O:O,O4007,E:E)</f>
        <v>91.389593023255813</v>
      </c>
      <c r="T4007" t="str">
        <f t="shared" si="313"/>
        <v>theater</v>
      </c>
      <c r="U4007" t="str">
        <f t="shared" si="314"/>
        <v>plays</v>
      </c>
    </row>
    <row r="4008" spans="1:21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b">
        <f t="shared" si="310"/>
        <v>0</v>
      </c>
      <c r="G4008" s="4" t="s">
        <v>8221</v>
      </c>
      <c r="H4008" s="4" t="s">
        <v>8224</v>
      </c>
      <c r="I4008" s="4" t="s">
        <v>8246</v>
      </c>
      <c r="J4008" s="4">
        <v>1455647587</v>
      </c>
      <c r="K4008" s="13">
        <f t="shared" si="311"/>
        <v>42416.60633101852</v>
      </c>
      <c r="L4008" s="4">
        <v>1453487587</v>
      </c>
      <c r="M4008" s="13">
        <f t="shared" si="312"/>
        <v>42391.60633101852</v>
      </c>
      <c r="N4008" s="4" t="b">
        <v>0</v>
      </c>
      <c r="O4008" s="4">
        <v>1</v>
      </c>
      <c r="P4008" s="4" t="b">
        <v>0</v>
      </c>
      <c r="Q4008" s="4" t="s">
        <v>8271</v>
      </c>
      <c r="R4008" s="17">
        <f>E4008/D4008*100</f>
        <v>6.6666666666666671E-3</v>
      </c>
      <c r="S4008">
        <f>AVERAGEIF(O:O,O4008,E:E)</f>
        <v>50.223295454545458</v>
      </c>
      <c r="T4008" t="str">
        <f t="shared" si="313"/>
        <v>theater</v>
      </c>
      <c r="U4008" t="str">
        <f t="shared" si="314"/>
        <v>plays</v>
      </c>
    </row>
    <row r="4009" spans="1:21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b">
        <f t="shared" si="310"/>
        <v>0</v>
      </c>
      <c r="G4009" s="4" t="s">
        <v>8221</v>
      </c>
      <c r="H4009" s="4" t="s">
        <v>8224</v>
      </c>
      <c r="I4009" s="4" t="s">
        <v>8246</v>
      </c>
      <c r="J4009" s="4">
        <v>1409070480</v>
      </c>
      <c r="K4009" s="13">
        <f t="shared" si="311"/>
        <v>41877.51944444445</v>
      </c>
      <c r="L4009" s="4">
        <v>1406572381</v>
      </c>
      <c r="M4009" s="13">
        <f t="shared" si="312"/>
        <v>41848.606261574074</v>
      </c>
      <c r="N4009" s="4" t="b">
        <v>0</v>
      </c>
      <c r="O4009" s="4">
        <v>1</v>
      </c>
      <c r="P4009" s="4" t="b">
        <v>0</v>
      </c>
      <c r="Q4009" s="4" t="s">
        <v>8271</v>
      </c>
      <c r="R4009" s="17">
        <f>E4009/D4009*100</f>
        <v>0.25</v>
      </c>
      <c r="S4009">
        <f>AVERAGEIF(O:O,O4009,E:E)</f>
        <v>50.223295454545458</v>
      </c>
      <c r="T4009" t="str">
        <f t="shared" si="313"/>
        <v>theater</v>
      </c>
      <c r="U4009" t="str">
        <f t="shared" si="314"/>
        <v>plays</v>
      </c>
    </row>
    <row r="4010" spans="1:21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b">
        <f t="shared" si="310"/>
        <v>0</v>
      </c>
      <c r="G4010" s="4" t="s">
        <v>8221</v>
      </c>
      <c r="H4010" s="4" t="s">
        <v>8225</v>
      </c>
      <c r="I4010" s="4" t="s">
        <v>8247</v>
      </c>
      <c r="J4010" s="4">
        <v>1437606507</v>
      </c>
      <c r="K4010" s="13">
        <f t="shared" si="311"/>
        <v>42207.797534722224</v>
      </c>
      <c r="L4010" s="4">
        <v>1435014507</v>
      </c>
      <c r="M4010" s="13">
        <f t="shared" si="312"/>
        <v>42177.797534722224</v>
      </c>
      <c r="N4010" s="4" t="b">
        <v>0</v>
      </c>
      <c r="O4010" s="4">
        <v>4</v>
      </c>
      <c r="P4010" s="4" t="b">
        <v>0</v>
      </c>
      <c r="Q4010" s="4" t="s">
        <v>8271</v>
      </c>
      <c r="R4010" s="17">
        <f>E4010/D4010*100</f>
        <v>6</v>
      </c>
      <c r="S4010">
        <f>AVERAGEIF(O:O,O4010,E:E)</f>
        <v>227.77278688524589</v>
      </c>
      <c r="T4010" t="str">
        <f t="shared" si="313"/>
        <v>theater</v>
      </c>
      <c r="U4010" t="str">
        <f t="shared" si="314"/>
        <v>plays</v>
      </c>
    </row>
    <row r="4011" spans="1:21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b">
        <f t="shared" si="310"/>
        <v>0</v>
      </c>
      <c r="G4011" s="4" t="s">
        <v>8221</v>
      </c>
      <c r="H4011" s="4" t="s">
        <v>8225</v>
      </c>
      <c r="I4011" s="4" t="s">
        <v>8247</v>
      </c>
      <c r="J4011" s="4">
        <v>1410281360</v>
      </c>
      <c r="K4011" s="13">
        <f t="shared" si="311"/>
        <v>41891.534259259264</v>
      </c>
      <c r="L4011" s="4">
        <v>1406825360</v>
      </c>
      <c r="M4011" s="13">
        <f t="shared" si="312"/>
        <v>41851.534259259264</v>
      </c>
      <c r="N4011" s="4" t="b">
        <v>0</v>
      </c>
      <c r="O4011" s="4">
        <v>3</v>
      </c>
      <c r="P4011" s="4" t="b">
        <v>0</v>
      </c>
      <c r="Q4011" s="4" t="s">
        <v>8271</v>
      </c>
      <c r="R4011" s="17">
        <f>E4011/D4011*100</f>
        <v>3.8860103626943006</v>
      </c>
      <c r="S4011">
        <f>AVERAGEIF(O:O,O4011,E:E)</f>
        <v>191.76785714285714</v>
      </c>
      <c r="T4011" t="str">
        <f t="shared" si="313"/>
        <v>theater</v>
      </c>
      <c r="U4011" t="str">
        <f t="shared" si="314"/>
        <v>plays</v>
      </c>
    </row>
    <row r="4012" spans="1:21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b">
        <f t="shared" si="310"/>
        <v>0</v>
      </c>
      <c r="G4012" s="4" t="s">
        <v>8221</v>
      </c>
      <c r="H4012" s="4" t="s">
        <v>8224</v>
      </c>
      <c r="I4012" s="4" t="s">
        <v>8246</v>
      </c>
      <c r="J4012" s="4">
        <v>1414348166</v>
      </c>
      <c r="K4012" s="13">
        <f t="shared" si="311"/>
        <v>41938.603773148148</v>
      </c>
      <c r="L4012" s="4">
        <v>1412879366</v>
      </c>
      <c r="M4012" s="13">
        <f t="shared" si="312"/>
        <v>41921.603773148148</v>
      </c>
      <c r="N4012" s="4" t="b">
        <v>0</v>
      </c>
      <c r="O4012" s="4">
        <v>38</v>
      </c>
      <c r="P4012" s="4" t="b">
        <v>0</v>
      </c>
      <c r="Q4012" s="4" t="s">
        <v>8271</v>
      </c>
      <c r="R4012" s="17">
        <f>E4012/D4012*100</f>
        <v>24.194444444444443</v>
      </c>
      <c r="S4012">
        <f>AVERAGEIF(O:O,O4012,E:E)</f>
        <v>2935.7157894736843</v>
      </c>
      <c r="T4012" t="str">
        <f t="shared" si="313"/>
        <v>theater</v>
      </c>
      <c r="U4012" t="str">
        <f t="shared" si="314"/>
        <v>plays</v>
      </c>
    </row>
    <row r="4013" spans="1:21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b">
        <f t="shared" si="310"/>
        <v>0</v>
      </c>
      <c r="G4013" s="4" t="s">
        <v>8221</v>
      </c>
      <c r="H4013" s="4" t="s">
        <v>8225</v>
      </c>
      <c r="I4013" s="4" t="s">
        <v>8247</v>
      </c>
      <c r="J4013" s="4">
        <v>1422450278</v>
      </c>
      <c r="K4013" s="13">
        <f t="shared" si="311"/>
        <v>42032.378217592595</v>
      </c>
      <c r="L4013" s="4">
        <v>1419858278</v>
      </c>
      <c r="M4013" s="13">
        <f t="shared" si="312"/>
        <v>42002.378217592595</v>
      </c>
      <c r="N4013" s="4" t="b">
        <v>0</v>
      </c>
      <c r="O4013" s="4">
        <v>4</v>
      </c>
      <c r="P4013" s="4" t="b">
        <v>0</v>
      </c>
      <c r="Q4013" s="4" t="s">
        <v>8271</v>
      </c>
      <c r="R4013" s="17">
        <f>E4013/D4013*100</f>
        <v>7.6</v>
      </c>
      <c r="S4013">
        <f>AVERAGEIF(O:O,O4013,E:E)</f>
        <v>227.77278688524589</v>
      </c>
      <c r="T4013" t="str">
        <f t="shared" si="313"/>
        <v>theater</v>
      </c>
      <c r="U4013" t="str">
        <f t="shared" si="314"/>
        <v>plays</v>
      </c>
    </row>
    <row r="4014" spans="1:21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b">
        <f t="shared" si="310"/>
        <v>0</v>
      </c>
      <c r="G4014" s="4" t="s">
        <v>8221</v>
      </c>
      <c r="H4014" s="4" t="s">
        <v>8225</v>
      </c>
      <c r="I4014" s="4" t="s">
        <v>8247</v>
      </c>
      <c r="J4014" s="4">
        <v>1430571849</v>
      </c>
      <c r="K4014" s="13">
        <f t="shared" si="311"/>
        <v>42126.377881944449</v>
      </c>
      <c r="L4014" s="4">
        <v>1427979849</v>
      </c>
      <c r="M4014" s="13">
        <f t="shared" si="312"/>
        <v>42096.377881944449</v>
      </c>
      <c r="N4014" s="4" t="b">
        <v>0</v>
      </c>
      <c r="O4014" s="4">
        <v>0</v>
      </c>
      <c r="P4014" s="4" t="b">
        <v>0</v>
      </c>
      <c r="Q4014" s="4" t="s">
        <v>8271</v>
      </c>
      <c r="R4014" s="17">
        <f>E4014/D4014*100</f>
        <v>0</v>
      </c>
      <c r="S4014">
        <f>AVERAGEIF(O:O,O4014,E:E)</f>
        <v>0</v>
      </c>
      <c r="T4014" t="str">
        <f t="shared" si="313"/>
        <v>theater</v>
      </c>
      <c r="U4014" t="str">
        <f t="shared" si="314"/>
        <v>plays</v>
      </c>
    </row>
    <row r="4015" spans="1:21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b">
        <f t="shared" si="310"/>
        <v>0</v>
      </c>
      <c r="G4015" s="4" t="s">
        <v>8221</v>
      </c>
      <c r="H4015" s="4" t="s">
        <v>8224</v>
      </c>
      <c r="I4015" s="4" t="s">
        <v>8246</v>
      </c>
      <c r="J4015" s="4">
        <v>1424070823</v>
      </c>
      <c r="K4015" s="13">
        <f t="shared" si="311"/>
        <v>42051.134525462963</v>
      </c>
      <c r="L4015" s="4">
        <v>1421478823</v>
      </c>
      <c r="M4015" s="13">
        <f t="shared" si="312"/>
        <v>42021.134525462963</v>
      </c>
      <c r="N4015" s="4" t="b">
        <v>0</v>
      </c>
      <c r="O4015" s="4">
        <v>2</v>
      </c>
      <c r="P4015" s="4" t="b">
        <v>0</v>
      </c>
      <c r="Q4015" s="4" t="s">
        <v>8271</v>
      </c>
      <c r="R4015" s="17">
        <f>E4015/D4015*100</f>
        <v>1.3</v>
      </c>
      <c r="S4015">
        <f>AVERAGEIF(O:O,O4015,E:E)</f>
        <v>91.389593023255813</v>
      </c>
      <c r="T4015" t="str">
        <f t="shared" si="313"/>
        <v>theater</v>
      </c>
      <c r="U4015" t="str">
        <f t="shared" si="314"/>
        <v>plays</v>
      </c>
    </row>
    <row r="4016" spans="1:21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b">
        <f t="shared" si="310"/>
        <v>0</v>
      </c>
      <c r="G4016" s="4" t="s">
        <v>8221</v>
      </c>
      <c r="H4016" s="4" t="s">
        <v>8224</v>
      </c>
      <c r="I4016" s="4" t="s">
        <v>8246</v>
      </c>
      <c r="J4016" s="4">
        <v>1457157269</v>
      </c>
      <c r="K4016" s="13">
        <f t="shared" si="311"/>
        <v>42434.079502314817</v>
      </c>
      <c r="L4016" s="4">
        <v>1455861269</v>
      </c>
      <c r="M4016" s="13">
        <f t="shared" si="312"/>
        <v>42419.079502314817</v>
      </c>
      <c r="N4016" s="4" t="b">
        <v>0</v>
      </c>
      <c r="O4016" s="4">
        <v>0</v>
      </c>
      <c r="P4016" s="4" t="b">
        <v>0</v>
      </c>
      <c r="Q4016" s="4" t="s">
        <v>8271</v>
      </c>
      <c r="R4016" s="17">
        <f>E4016/D4016*100</f>
        <v>0</v>
      </c>
      <c r="S4016">
        <f>AVERAGEIF(O:O,O4016,E:E)</f>
        <v>0</v>
      </c>
      <c r="T4016" t="str">
        <f t="shared" si="313"/>
        <v>theater</v>
      </c>
      <c r="U4016" t="str">
        <f t="shared" si="314"/>
        <v>plays</v>
      </c>
    </row>
    <row r="4017" spans="1:21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b">
        <f t="shared" si="310"/>
        <v>0</v>
      </c>
      <c r="G4017" s="4" t="s">
        <v>8221</v>
      </c>
      <c r="H4017" s="4" t="s">
        <v>8224</v>
      </c>
      <c r="I4017" s="4" t="s">
        <v>8246</v>
      </c>
      <c r="J4017" s="4">
        <v>1437331463</v>
      </c>
      <c r="K4017" s="13">
        <f t="shared" si="311"/>
        <v>42204.614155092589</v>
      </c>
      <c r="L4017" s="4">
        <v>1434739463</v>
      </c>
      <c r="M4017" s="13">
        <f t="shared" si="312"/>
        <v>42174.614155092589</v>
      </c>
      <c r="N4017" s="4" t="b">
        <v>0</v>
      </c>
      <c r="O4017" s="4">
        <v>1</v>
      </c>
      <c r="P4017" s="4" t="b">
        <v>0</v>
      </c>
      <c r="Q4017" s="4" t="s">
        <v>8271</v>
      </c>
      <c r="R4017" s="17">
        <f>E4017/D4017*100</f>
        <v>1.4285714285714287E-2</v>
      </c>
      <c r="S4017">
        <f>AVERAGEIF(O:O,O4017,E:E)</f>
        <v>50.223295454545458</v>
      </c>
      <c r="T4017" t="str">
        <f t="shared" si="313"/>
        <v>theater</v>
      </c>
      <c r="U4017" t="str">
        <f t="shared" si="314"/>
        <v>plays</v>
      </c>
    </row>
    <row r="4018" spans="1:21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b">
        <f t="shared" si="310"/>
        <v>0</v>
      </c>
      <c r="G4018" s="4" t="s">
        <v>8221</v>
      </c>
      <c r="H4018" s="4" t="s">
        <v>8225</v>
      </c>
      <c r="I4018" s="4" t="s">
        <v>8247</v>
      </c>
      <c r="J4018" s="4">
        <v>1410987400</v>
      </c>
      <c r="K4018" s="13">
        <f t="shared" si="311"/>
        <v>41899.706018518518</v>
      </c>
      <c r="L4018" s="4">
        <v>1408395400</v>
      </c>
      <c r="M4018" s="13">
        <f t="shared" si="312"/>
        <v>41869.706018518518</v>
      </c>
      <c r="N4018" s="4" t="b">
        <v>0</v>
      </c>
      <c r="O4018" s="4">
        <v>7</v>
      </c>
      <c r="P4018" s="4" t="b">
        <v>0</v>
      </c>
      <c r="Q4018" s="4" t="s">
        <v>8271</v>
      </c>
      <c r="R4018" s="17">
        <f>E4018/D4018*100</f>
        <v>14.000000000000002</v>
      </c>
      <c r="S4018">
        <f>AVERAGEIF(O:O,O4018,E:E)</f>
        <v>705.95522388059703</v>
      </c>
      <c r="T4018" t="str">
        <f t="shared" si="313"/>
        <v>theater</v>
      </c>
      <c r="U4018" t="str">
        <f t="shared" si="314"/>
        <v>plays</v>
      </c>
    </row>
    <row r="4019" spans="1:21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b">
        <f t="shared" si="310"/>
        <v>0</v>
      </c>
      <c r="G4019" s="4" t="s">
        <v>8221</v>
      </c>
      <c r="H4019" s="4" t="s">
        <v>8224</v>
      </c>
      <c r="I4019" s="4" t="s">
        <v>8246</v>
      </c>
      <c r="J4019" s="4">
        <v>1409846874</v>
      </c>
      <c r="K4019" s="13">
        <f t="shared" si="311"/>
        <v>41886.505486111113</v>
      </c>
      <c r="L4019" s="4">
        <v>1407254874</v>
      </c>
      <c r="M4019" s="13">
        <f t="shared" si="312"/>
        <v>41856.505486111113</v>
      </c>
      <c r="N4019" s="4" t="b">
        <v>0</v>
      </c>
      <c r="O4019" s="4">
        <v>2</v>
      </c>
      <c r="P4019" s="4" t="b">
        <v>0</v>
      </c>
      <c r="Q4019" s="4" t="s">
        <v>8271</v>
      </c>
      <c r="R4019" s="17">
        <f>E4019/D4019*100</f>
        <v>1.05</v>
      </c>
      <c r="S4019">
        <f>AVERAGEIF(O:O,O4019,E:E)</f>
        <v>91.389593023255813</v>
      </c>
      <c r="T4019" t="str">
        <f t="shared" si="313"/>
        <v>theater</v>
      </c>
      <c r="U4019" t="str">
        <f t="shared" si="314"/>
        <v>plays</v>
      </c>
    </row>
    <row r="4020" spans="1:21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b">
        <f t="shared" si="310"/>
        <v>0</v>
      </c>
      <c r="G4020" s="4" t="s">
        <v>8221</v>
      </c>
      <c r="H4020" s="4" t="s">
        <v>8225</v>
      </c>
      <c r="I4020" s="4" t="s">
        <v>8247</v>
      </c>
      <c r="J4020" s="4">
        <v>1475877108</v>
      </c>
      <c r="K4020" s="13">
        <f t="shared" si="311"/>
        <v>42650.744305555556</v>
      </c>
      <c r="L4020" s="4">
        <v>1473285108</v>
      </c>
      <c r="M4020" s="13">
        <f t="shared" si="312"/>
        <v>42620.744305555556</v>
      </c>
      <c r="N4020" s="4" t="b">
        <v>0</v>
      </c>
      <c r="O4020" s="4">
        <v>4</v>
      </c>
      <c r="P4020" s="4" t="b">
        <v>0</v>
      </c>
      <c r="Q4020" s="4" t="s">
        <v>8271</v>
      </c>
      <c r="R4020" s="17">
        <f>E4020/D4020*100</f>
        <v>8.6666666666666679</v>
      </c>
      <c r="S4020">
        <f>AVERAGEIF(O:O,O4020,E:E)</f>
        <v>227.77278688524589</v>
      </c>
      <c r="T4020" t="str">
        <f t="shared" si="313"/>
        <v>theater</v>
      </c>
      <c r="U4020" t="str">
        <f t="shared" si="314"/>
        <v>plays</v>
      </c>
    </row>
    <row r="4021" spans="1:21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b">
        <f t="shared" si="310"/>
        <v>0</v>
      </c>
      <c r="G4021" s="4" t="s">
        <v>8221</v>
      </c>
      <c r="H4021" s="4" t="s">
        <v>8224</v>
      </c>
      <c r="I4021" s="4" t="s">
        <v>8246</v>
      </c>
      <c r="J4021" s="4">
        <v>1460737680</v>
      </c>
      <c r="K4021" s="13">
        <f t="shared" si="311"/>
        <v>42475.519444444442</v>
      </c>
      <c r="L4021" s="4">
        <v>1455725596</v>
      </c>
      <c r="M4021" s="13">
        <f t="shared" si="312"/>
        <v>42417.50921296297</v>
      </c>
      <c r="N4021" s="4" t="b">
        <v>0</v>
      </c>
      <c r="O4021" s="4">
        <v>4</v>
      </c>
      <c r="P4021" s="4" t="b">
        <v>0</v>
      </c>
      <c r="Q4021" s="4" t="s">
        <v>8271</v>
      </c>
      <c r="R4021" s="17">
        <f>E4021/D4021*100</f>
        <v>0.82857142857142851</v>
      </c>
      <c r="S4021">
        <f>AVERAGEIF(O:O,O4021,E:E)</f>
        <v>227.77278688524589</v>
      </c>
      <c r="T4021" t="str">
        <f t="shared" si="313"/>
        <v>theater</v>
      </c>
      <c r="U4021" t="str">
        <f t="shared" si="314"/>
        <v>plays</v>
      </c>
    </row>
    <row r="4022" spans="1:21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b">
        <f t="shared" si="310"/>
        <v>0</v>
      </c>
      <c r="G4022" s="4" t="s">
        <v>8221</v>
      </c>
      <c r="H4022" s="4" t="s">
        <v>8224</v>
      </c>
      <c r="I4022" s="4" t="s">
        <v>8246</v>
      </c>
      <c r="J4022" s="4">
        <v>1427168099</v>
      </c>
      <c r="K4022" s="13">
        <f t="shared" si="311"/>
        <v>42086.982627314814</v>
      </c>
      <c r="L4022" s="4">
        <v>1424579699</v>
      </c>
      <c r="M4022" s="13">
        <f t="shared" si="312"/>
        <v>42057.024293981485</v>
      </c>
      <c r="N4022" s="4" t="b">
        <v>0</v>
      </c>
      <c r="O4022" s="4">
        <v>3</v>
      </c>
      <c r="P4022" s="4" t="b">
        <v>0</v>
      </c>
      <c r="Q4022" s="4" t="s">
        <v>8271</v>
      </c>
      <c r="R4022" s="17">
        <f>E4022/D4022*100</f>
        <v>16.666666666666664</v>
      </c>
      <c r="S4022">
        <f>AVERAGEIF(O:O,O4022,E:E)</f>
        <v>191.76785714285714</v>
      </c>
      <c r="T4022" t="str">
        <f t="shared" si="313"/>
        <v>theater</v>
      </c>
      <c r="U4022" t="str">
        <f t="shared" si="314"/>
        <v>plays</v>
      </c>
    </row>
    <row r="4023" spans="1:21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b">
        <f t="shared" si="310"/>
        <v>0</v>
      </c>
      <c r="G4023" s="4" t="s">
        <v>8221</v>
      </c>
      <c r="H4023" s="4" t="s">
        <v>8224</v>
      </c>
      <c r="I4023" s="4" t="s">
        <v>8246</v>
      </c>
      <c r="J4023" s="4">
        <v>1414360358</v>
      </c>
      <c r="K4023" s="13">
        <f t="shared" si="311"/>
        <v>41938.744884259264</v>
      </c>
      <c r="L4023" s="4">
        <v>1409176358</v>
      </c>
      <c r="M4023" s="13">
        <f t="shared" si="312"/>
        <v>41878.744884259264</v>
      </c>
      <c r="N4023" s="4" t="b">
        <v>0</v>
      </c>
      <c r="O4023" s="4">
        <v>2</v>
      </c>
      <c r="P4023" s="4" t="b">
        <v>0</v>
      </c>
      <c r="Q4023" s="4" t="s">
        <v>8271</v>
      </c>
      <c r="R4023" s="17">
        <f>E4023/D4023*100</f>
        <v>0.83333333333333337</v>
      </c>
      <c r="S4023">
        <f>AVERAGEIF(O:O,O4023,E:E)</f>
        <v>91.389593023255813</v>
      </c>
      <c r="T4023" t="str">
        <f t="shared" si="313"/>
        <v>theater</v>
      </c>
      <c r="U4023" t="str">
        <f t="shared" si="314"/>
        <v>plays</v>
      </c>
    </row>
    <row r="4024" spans="1:21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b">
        <f t="shared" si="310"/>
        <v>0</v>
      </c>
      <c r="G4024" s="4" t="s">
        <v>8221</v>
      </c>
      <c r="H4024" s="4" t="s">
        <v>8224</v>
      </c>
      <c r="I4024" s="4" t="s">
        <v>8246</v>
      </c>
      <c r="J4024" s="4">
        <v>1422759240</v>
      </c>
      <c r="K4024" s="13">
        <f t="shared" si="311"/>
        <v>42035.95416666667</v>
      </c>
      <c r="L4024" s="4">
        <v>1418824867</v>
      </c>
      <c r="M4024" s="13">
        <f t="shared" si="312"/>
        <v>41990.417442129627</v>
      </c>
      <c r="N4024" s="4" t="b">
        <v>0</v>
      </c>
      <c r="O4024" s="4">
        <v>197</v>
      </c>
      <c r="P4024" s="4" t="b">
        <v>0</v>
      </c>
      <c r="Q4024" s="4" t="s">
        <v>8271</v>
      </c>
      <c r="R4024" s="17">
        <f>E4024/D4024*100</f>
        <v>69.561111111111103</v>
      </c>
      <c r="S4024">
        <f>AVERAGEIF(O:O,O4024,E:E)</f>
        <v>8621.6666666666661</v>
      </c>
      <c r="T4024" t="str">
        <f t="shared" si="313"/>
        <v>theater</v>
      </c>
      <c r="U4024" t="str">
        <f t="shared" si="314"/>
        <v>plays</v>
      </c>
    </row>
    <row r="4025" spans="1:21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b">
        <f t="shared" si="310"/>
        <v>0</v>
      </c>
      <c r="G4025" s="4" t="s">
        <v>8221</v>
      </c>
      <c r="H4025" s="4" t="s">
        <v>8224</v>
      </c>
      <c r="I4025" s="4" t="s">
        <v>8246</v>
      </c>
      <c r="J4025" s="4">
        <v>1458860363</v>
      </c>
      <c r="K4025" s="13">
        <f t="shared" si="311"/>
        <v>42453.791238425933</v>
      </c>
      <c r="L4025" s="4">
        <v>1454975963</v>
      </c>
      <c r="M4025" s="13">
        <f t="shared" si="312"/>
        <v>42408.832905092589</v>
      </c>
      <c r="N4025" s="4" t="b">
        <v>0</v>
      </c>
      <c r="O4025" s="4">
        <v>0</v>
      </c>
      <c r="P4025" s="4" t="b">
        <v>0</v>
      </c>
      <c r="Q4025" s="4" t="s">
        <v>8271</v>
      </c>
      <c r="R4025" s="17">
        <f>E4025/D4025*100</f>
        <v>0</v>
      </c>
      <c r="S4025">
        <f>AVERAGEIF(O:O,O4025,E:E)</f>
        <v>0</v>
      </c>
      <c r="T4025" t="str">
        <f t="shared" si="313"/>
        <v>theater</v>
      </c>
      <c r="U4025" t="str">
        <f t="shared" si="314"/>
        <v>plays</v>
      </c>
    </row>
    <row r="4026" spans="1:21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b">
        <f t="shared" si="310"/>
        <v>0</v>
      </c>
      <c r="G4026" s="4" t="s">
        <v>8221</v>
      </c>
      <c r="H4026" s="4" t="s">
        <v>8224</v>
      </c>
      <c r="I4026" s="4" t="s">
        <v>8246</v>
      </c>
      <c r="J4026" s="4">
        <v>1441037097</v>
      </c>
      <c r="K4026" s="13">
        <f t="shared" si="311"/>
        <v>42247.503437500003</v>
      </c>
      <c r="L4026" s="4">
        <v>1438445097</v>
      </c>
      <c r="M4026" s="13">
        <f t="shared" si="312"/>
        <v>42217.503437500003</v>
      </c>
      <c r="N4026" s="4" t="b">
        <v>0</v>
      </c>
      <c r="O4026" s="4">
        <v>1</v>
      </c>
      <c r="P4026" s="4" t="b">
        <v>0</v>
      </c>
      <c r="Q4026" s="4" t="s">
        <v>8271</v>
      </c>
      <c r="R4026" s="17">
        <f>E4026/D4026*100</f>
        <v>1.25</v>
      </c>
      <c r="S4026">
        <f>AVERAGEIF(O:O,O4026,E:E)</f>
        <v>50.223295454545458</v>
      </c>
      <c r="T4026" t="str">
        <f t="shared" si="313"/>
        <v>theater</v>
      </c>
      <c r="U4026" t="str">
        <f t="shared" si="314"/>
        <v>plays</v>
      </c>
    </row>
    <row r="4027" spans="1:21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b">
        <f t="shared" si="310"/>
        <v>0</v>
      </c>
      <c r="G4027" s="4" t="s">
        <v>8221</v>
      </c>
      <c r="H4027" s="4" t="s">
        <v>8230</v>
      </c>
      <c r="I4027" s="4" t="s">
        <v>8249</v>
      </c>
      <c r="J4027" s="4">
        <v>1437889336</v>
      </c>
      <c r="K4027" s="13">
        <f t="shared" si="311"/>
        <v>42211.071018518523</v>
      </c>
      <c r="L4027" s="4">
        <v>1432705336</v>
      </c>
      <c r="M4027" s="13">
        <f t="shared" si="312"/>
        <v>42151.071018518523</v>
      </c>
      <c r="N4027" s="4" t="b">
        <v>0</v>
      </c>
      <c r="O4027" s="4">
        <v>4</v>
      </c>
      <c r="P4027" s="4" t="b">
        <v>0</v>
      </c>
      <c r="Q4027" s="4" t="s">
        <v>8271</v>
      </c>
      <c r="R4027" s="17">
        <f>E4027/D4027*100</f>
        <v>5</v>
      </c>
      <c r="S4027">
        <f>AVERAGEIF(O:O,O4027,E:E)</f>
        <v>227.77278688524589</v>
      </c>
      <c r="T4027" t="str">
        <f t="shared" si="313"/>
        <v>theater</v>
      </c>
      <c r="U4027" t="str">
        <f t="shared" si="314"/>
        <v>plays</v>
      </c>
    </row>
    <row r="4028" spans="1:21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b">
        <f t="shared" si="310"/>
        <v>0</v>
      </c>
      <c r="G4028" s="4" t="s">
        <v>8221</v>
      </c>
      <c r="H4028" s="4" t="s">
        <v>8224</v>
      </c>
      <c r="I4028" s="4" t="s">
        <v>8246</v>
      </c>
      <c r="J4028" s="4">
        <v>1449247439</v>
      </c>
      <c r="K4028" s="13">
        <f t="shared" si="311"/>
        <v>42342.530543981484</v>
      </c>
      <c r="L4028" s="4">
        <v>1444059839</v>
      </c>
      <c r="M4028" s="13">
        <f t="shared" si="312"/>
        <v>42282.48887731482</v>
      </c>
      <c r="N4028" s="4" t="b">
        <v>0</v>
      </c>
      <c r="O4028" s="4">
        <v>0</v>
      </c>
      <c r="P4028" s="4" t="b">
        <v>0</v>
      </c>
      <c r="Q4028" s="4" t="s">
        <v>8271</v>
      </c>
      <c r="R4028" s="17">
        <f>E4028/D4028*100</f>
        <v>0</v>
      </c>
      <c r="S4028">
        <f>AVERAGEIF(O:O,O4028,E:E)</f>
        <v>0</v>
      </c>
      <c r="T4028" t="str">
        <f t="shared" si="313"/>
        <v>theater</v>
      </c>
      <c r="U4028" t="str">
        <f t="shared" si="314"/>
        <v>plays</v>
      </c>
    </row>
    <row r="4029" spans="1:21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b">
        <f t="shared" si="310"/>
        <v>0</v>
      </c>
      <c r="G4029" s="4" t="s">
        <v>8221</v>
      </c>
      <c r="H4029" s="4" t="s">
        <v>8224</v>
      </c>
      <c r="I4029" s="4" t="s">
        <v>8246</v>
      </c>
      <c r="J4029" s="4">
        <v>1487811600</v>
      </c>
      <c r="K4029" s="13">
        <f t="shared" si="311"/>
        <v>42788.875000000007</v>
      </c>
      <c r="L4029" s="4">
        <v>1486077481</v>
      </c>
      <c r="M4029" s="13">
        <f t="shared" si="312"/>
        <v>42768.804178240745</v>
      </c>
      <c r="N4029" s="4" t="b">
        <v>0</v>
      </c>
      <c r="O4029" s="4">
        <v>7</v>
      </c>
      <c r="P4029" s="4" t="b">
        <v>0</v>
      </c>
      <c r="Q4029" s="4" t="s">
        <v>8271</v>
      </c>
      <c r="R4029" s="17">
        <f>E4029/D4029*100</f>
        <v>7.166666666666667</v>
      </c>
      <c r="S4029">
        <f>AVERAGEIF(O:O,O4029,E:E)</f>
        <v>705.95522388059703</v>
      </c>
      <c r="T4029" t="str">
        <f t="shared" si="313"/>
        <v>theater</v>
      </c>
      <c r="U4029" t="str">
        <f t="shared" si="314"/>
        <v>plays</v>
      </c>
    </row>
    <row r="4030" spans="1:21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b">
        <f t="shared" si="310"/>
        <v>0</v>
      </c>
      <c r="G4030" s="4" t="s">
        <v>8221</v>
      </c>
      <c r="H4030" s="4" t="s">
        <v>8224</v>
      </c>
      <c r="I4030" s="4" t="s">
        <v>8246</v>
      </c>
      <c r="J4030" s="4">
        <v>1402007500</v>
      </c>
      <c r="K4030" s="13">
        <f t="shared" si="311"/>
        <v>41795.771990740745</v>
      </c>
      <c r="L4030" s="4">
        <v>1399415500</v>
      </c>
      <c r="M4030" s="13">
        <f t="shared" si="312"/>
        <v>41765.771990740745</v>
      </c>
      <c r="N4030" s="4" t="b">
        <v>0</v>
      </c>
      <c r="O4030" s="4">
        <v>11</v>
      </c>
      <c r="P4030" s="4" t="b">
        <v>0</v>
      </c>
      <c r="Q4030" s="4" t="s">
        <v>8271</v>
      </c>
      <c r="R4030" s="17">
        <f>E4030/D4030*100</f>
        <v>28.050000000000004</v>
      </c>
      <c r="S4030">
        <f>AVERAGEIF(O:O,O4030,E:E)</f>
        <v>1461.2</v>
      </c>
      <c r="T4030" t="str">
        <f t="shared" si="313"/>
        <v>theater</v>
      </c>
      <c r="U4030" t="str">
        <f t="shared" si="314"/>
        <v>plays</v>
      </c>
    </row>
    <row r="4031" spans="1:21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b">
        <f t="shared" si="310"/>
        <v>0</v>
      </c>
      <c r="G4031" s="4" t="s">
        <v>8221</v>
      </c>
      <c r="H4031" s="4" t="s">
        <v>8224</v>
      </c>
      <c r="I4031" s="4" t="s">
        <v>8246</v>
      </c>
      <c r="J4031" s="4">
        <v>1450053370</v>
      </c>
      <c r="K4031" s="13">
        <f t="shared" si="311"/>
        <v>42351.858449074083</v>
      </c>
      <c r="L4031" s="4">
        <v>1447461370</v>
      </c>
      <c r="M4031" s="13">
        <f t="shared" si="312"/>
        <v>42321.858449074083</v>
      </c>
      <c r="N4031" s="4" t="b">
        <v>0</v>
      </c>
      <c r="O4031" s="4">
        <v>0</v>
      </c>
      <c r="P4031" s="4" t="b">
        <v>0</v>
      </c>
      <c r="Q4031" s="4" t="s">
        <v>8271</v>
      </c>
      <c r="R4031" s="17">
        <f>E4031/D4031*100</f>
        <v>0</v>
      </c>
      <c r="S4031">
        <f>AVERAGEIF(O:O,O4031,E:E)</f>
        <v>0</v>
      </c>
      <c r="T4031" t="str">
        <f t="shared" si="313"/>
        <v>theater</v>
      </c>
      <c r="U4031" t="str">
        <f t="shared" si="314"/>
        <v>plays</v>
      </c>
    </row>
    <row r="4032" spans="1:21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b">
        <f t="shared" si="310"/>
        <v>0</v>
      </c>
      <c r="G4032" s="4" t="s">
        <v>8221</v>
      </c>
      <c r="H4032" s="4" t="s">
        <v>8224</v>
      </c>
      <c r="I4032" s="4" t="s">
        <v>8246</v>
      </c>
      <c r="J4032" s="4">
        <v>1454525340</v>
      </c>
      <c r="K4032" s="13">
        <f t="shared" si="311"/>
        <v>42403.617361111108</v>
      </c>
      <c r="L4032" s="4">
        <v>1452008599</v>
      </c>
      <c r="M4032" s="13">
        <f t="shared" si="312"/>
        <v>42374.48841435185</v>
      </c>
      <c r="N4032" s="4" t="b">
        <v>0</v>
      </c>
      <c r="O4032" s="4">
        <v>6</v>
      </c>
      <c r="P4032" s="4" t="b">
        <v>0</v>
      </c>
      <c r="Q4032" s="4" t="s">
        <v>8271</v>
      </c>
      <c r="R4032" s="17">
        <f>E4032/D4032*100</f>
        <v>16</v>
      </c>
      <c r="S4032">
        <f>AVERAGEIF(O:O,O4032,E:E)</f>
        <v>740.04042857142861</v>
      </c>
      <c r="T4032" t="str">
        <f t="shared" si="313"/>
        <v>theater</v>
      </c>
      <c r="U4032" t="str">
        <f t="shared" si="314"/>
        <v>plays</v>
      </c>
    </row>
    <row r="4033" spans="1:21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b">
        <f t="shared" si="310"/>
        <v>0</v>
      </c>
      <c r="G4033" s="4" t="s">
        <v>8221</v>
      </c>
      <c r="H4033" s="4" t="s">
        <v>8224</v>
      </c>
      <c r="I4033" s="4" t="s">
        <v>8246</v>
      </c>
      <c r="J4033" s="4">
        <v>1418914964</v>
      </c>
      <c r="K4033" s="13">
        <f t="shared" si="311"/>
        <v>41991.460231481484</v>
      </c>
      <c r="L4033" s="4">
        <v>1414591364</v>
      </c>
      <c r="M4033" s="13">
        <f t="shared" si="312"/>
        <v>41941.41856481482</v>
      </c>
      <c r="N4033" s="4" t="b">
        <v>0</v>
      </c>
      <c r="O4033" s="4">
        <v>0</v>
      </c>
      <c r="P4033" s="4" t="b">
        <v>0</v>
      </c>
      <c r="Q4033" s="4" t="s">
        <v>8271</v>
      </c>
      <c r="R4033" s="17">
        <f>E4033/D4033*100</f>
        <v>0</v>
      </c>
      <c r="S4033">
        <f>AVERAGEIF(O:O,O4033,E:E)</f>
        <v>0</v>
      </c>
      <c r="T4033" t="str">
        <f t="shared" si="313"/>
        <v>theater</v>
      </c>
      <c r="U4033" t="str">
        <f t="shared" si="314"/>
        <v>plays</v>
      </c>
    </row>
    <row r="4034" spans="1:21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b">
        <f t="shared" si="310"/>
        <v>0</v>
      </c>
      <c r="G4034" s="4" t="s">
        <v>8221</v>
      </c>
      <c r="H4034" s="4" t="s">
        <v>8224</v>
      </c>
      <c r="I4034" s="4" t="s">
        <v>8246</v>
      </c>
      <c r="J4034" s="4">
        <v>1450211116</v>
      </c>
      <c r="K4034" s="13">
        <f t="shared" si="311"/>
        <v>42353.684212962966</v>
      </c>
      <c r="L4034" s="4">
        <v>1445023516</v>
      </c>
      <c r="M4034" s="13">
        <f t="shared" si="312"/>
        <v>42293.642546296302</v>
      </c>
      <c r="N4034" s="4" t="b">
        <v>0</v>
      </c>
      <c r="O4034" s="4">
        <v>7</v>
      </c>
      <c r="P4034" s="4" t="b">
        <v>0</v>
      </c>
      <c r="Q4034" s="4" t="s">
        <v>8271</v>
      </c>
      <c r="R4034" s="17">
        <f>E4034/D4034*100</f>
        <v>6.8287037037037033</v>
      </c>
      <c r="S4034">
        <f>AVERAGEIF(O:O,O4034,E:E)</f>
        <v>705.95522388059703</v>
      </c>
      <c r="T4034" t="str">
        <f t="shared" si="313"/>
        <v>theater</v>
      </c>
      <c r="U4034" t="str">
        <f t="shared" si="314"/>
        <v>plays</v>
      </c>
    </row>
    <row r="4035" spans="1:21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b">
        <f t="shared" ref="F4035:F4098" si="315">IF(E4035&gt;=D4035,"successful")</f>
        <v>0</v>
      </c>
      <c r="G4035" s="4" t="s">
        <v>8221</v>
      </c>
      <c r="H4035" s="4" t="s">
        <v>8225</v>
      </c>
      <c r="I4035" s="4" t="s">
        <v>8247</v>
      </c>
      <c r="J4035" s="4">
        <v>1475398800</v>
      </c>
      <c r="K4035" s="13">
        <f t="shared" ref="K4035:K4098" si="316">(J4035/60)/60/24+DATE(1970,1,1)+(-4/24)</f>
        <v>42645.208333333336</v>
      </c>
      <c r="L4035" s="4">
        <v>1472711224</v>
      </c>
      <c r="M4035" s="13">
        <f t="shared" ref="M4035:M4098" si="317">(L4035/60)/60/24+DATE(1970,1,1)+(-4/24)</f>
        <v>42614.102129629631</v>
      </c>
      <c r="N4035" s="4" t="b">
        <v>0</v>
      </c>
      <c r="O4035" s="4">
        <v>94</v>
      </c>
      <c r="P4035" s="4" t="b">
        <v>0</v>
      </c>
      <c r="Q4035" s="4" t="s">
        <v>8271</v>
      </c>
      <c r="R4035" s="17">
        <f>E4035/D4035*100</f>
        <v>25.698702928870294</v>
      </c>
      <c r="S4035">
        <f>AVERAGEIF(O:O,O4035,E:E)</f>
        <v>8782.2181818181834</v>
      </c>
      <c r="T4035" t="str">
        <f t="shared" ref="T4035:T4098" si="318">LEFT(Q4035,FIND("/",Q4035)-1)</f>
        <v>theater</v>
      </c>
      <c r="U4035" t="str">
        <f t="shared" ref="U4035:U4098" si="319">RIGHT(Q4035,LEN(Q4035)-FIND("/",Q4035))</f>
        <v>plays</v>
      </c>
    </row>
    <row r="4036" spans="1:21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b">
        <f t="shared" si="315"/>
        <v>0</v>
      </c>
      <c r="G4036" s="4" t="s">
        <v>8221</v>
      </c>
      <c r="H4036" s="4" t="s">
        <v>8224</v>
      </c>
      <c r="I4036" s="4" t="s">
        <v>8246</v>
      </c>
      <c r="J4036" s="4">
        <v>1428097450</v>
      </c>
      <c r="K4036" s="13">
        <f t="shared" si="316"/>
        <v>42097.739004629628</v>
      </c>
      <c r="L4036" s="4">
        <v>1425509050</v>
      </c>
      <c r="M4036" s="13">
        <f t="shared" si="317"/>
        <v>42067.780671296299</v>
      </c>
      <c r="N4036" s="4" t="b">
        <v>0</v>
      </c>
      <c r="O4036" s="4">
        <v>2</v>
      </c>
      <c r="P4036" s="4" t="b">
        <v>0</v>
      </c>
      <c r="Q4036" s="4" t="s">
        <v>8271</v>
      </c>
      <c r="R4036" s="17">
        <f>E4036/D4036*100</f>
        <v>1.4814814814814816</v>
      </c>
      <c r="S4036">
        <f>AVERAGEIF(O:O,O4036,E:E)</f>
        <v>91.389593023255813</v>
      </c>
      <c r="T4036" t="str">
        <f t="shared" si="318"/>
        <v>theater</v>
      </c>
      <c r="U4036" t="str">
        <f t="shared" si="319"/>
        <v>plays</v>
      </c>
    </row>
    <row r="4037" spans="1:21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b">
        <f t="shared" si="315"/>
        <v>0</v>
      </c>
      <c r="G4037" s="4" t="s">
        <v>8221</v>
      </c>
      <c r="H4037" s="4" t="s">
        <v>8224</v>
      </c>
      <c r="I4037" s="4" t="s">
        <v>8246</v>
      </c>
      <c r="J4037" s="4">
        <v>1413925887</v>
      </c>
      <c r="K4037" s="13">
        <f t="shared" si="316"/>
        <v>41933.716284722221</v>
      </c>
      <c r="L4037" s="4">
        <v>1411333887</v>
      </c>
      <c r="M4037" s="13">
        <f t="shared" si="317"/>
        <v>41903.716284722221</v>
      </c>
      <c r="N4037" s="4" t="b">
        <v>0</v>
      </c>
      <c r="O4037" s="4">
        <v>25</v>
      </c>
      <c r="P4037" s="4" t="b">
        <v>0</v>
      </c>
      <c r="Q4037" s="4" t="s">
        <v>8271</v>
      </c>
      <c r="R4037" s="17">
        <f>E4037/D4037*100</f>
        <v>36.85</v>
      </c>
      <c r="S4037">
        <f>AVERAGEIF(O:O,O4037,E:E)</f>
        <v>1634.83275</v>
      </c>
      <c r="T4037" t="str">
        <f t="shared" si="318"/>
        <v>theater</v>
      </c>
      <c r="U4037" t="str">
        <f t="shared" si="319"/>
        <v>plays</v>
      </c>
    </row>
    <row r="4038" spans="1:21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b">
        <f t="shared" si="315"/>
        <v>0</v>
      </c>
      <c r="G4038" s="4" t="s">
        <v>8221</v>
      </c>
      <c r="H4038" s="4" t="s">
        <v>8224</v>
      </c>
      <c r="I4038" s="4" t="s">
        <v>8246</v>
      </c>
      <c r="J4038" s="4">
        <v>1404253800</v>
      </c>
      <c r="K4038" s="13">
        <f t="shared" si="316"/>
        <v>41821.770833333336</v>
      </c>
      <c r="L4038" s="4">
        <v>1402784964</v>
      </c>
      <c r="M4038" s="13">
        <f t="shared" si="317"/>
        <v>41804.770416666666</v>
      </c>
      <c r="N4038" s="4" t="b">
        <v>0</v>
      </c>
      <c r="O4038" s="4">
        <v>17</v>
      </c>
      <c r="P4038" s="4" t="b">
        <v>0</v>
      </c>
      <c r="Q4038" s="4" t="s">
        <v>8271</v>
      </c>
      <c r="R4038" s="17">
        <f>E4038/D4038*100</f>
        <v>47.05</v>
      </c>
      <c r="S4038">
        <f>AVERAGEIF(O:O,O4038,E:E)</f>
        <v>1808.7556603773585</v>
      </c>
      <c r="T4038" t="str">
        <f t="shared" si="318"/>
        <v>theater</v>
      </c>
      <c r="U4038" t="str">
        <f t="shared" si="319"/>
        <v>plays</v>
      </c>
    </row>
    <row r="4039" spans="1:21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b">
        <f t="shared" si="315"/>
        <v>0</v>
      </c>
      <c r="G4039" s="4" t="s">
        <v>8221</v>
      </c>
      <c r="H4039" s="4" t="s">
        <v>8224</v>
      </c>
      <c r="I4039" s="4" t="s">
        <v>8246</v>
      </c>
      <c r="J4039" s="4">
        <v>1464099900</v>
      </c>
      <c r="K4039" s="13">
        <f t="shared" si="316"/>
        <v>42514.434027777781</v>
      </c>
      <c r="L4039" s="4">
        <v>1462585315</v>
      </c>
      <c r="M4039" s="13">
        <f t="shared" si="317"/>
        <v>42496.904108796305</v>
      </c>
      <c r="N4039" s="4" t="b">
        <v>0</v>
      </c>
      <c r="O4039" s="4">
        <v>2</v>
      </c>
      <c r="P4039" s="4" t="b">
        <v>0</v>
      </c>
      <c r="Q4039" s="4" t="s">
        <v>8271</v>
      </c>
      <c r="R4039" s="17">
        <f>E4039/D4039*100</f>
        <v>11.428571428571429</v>
      </c>
      <c r="S4039">
        <f>AVERAGEIF(O:O,O4039,E:E)</f>
        <v>91.389593023255813</v>
      </c>
      <c r="T4039" t="str">
        <f t="shared" si="318"/>
        <v>theater</v>
      </c>
      <c r="U4039" t="str">
        <f t="shared" si="319"/>
        <v>plays</v>
      </c>
    </row>
    <row r="4040" spans="1:21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b">
        <f t="shared" si="315"/>
        <v>0</v>
      </c>
      <c r="G4040" s="4" t="s">
        <v>8221</v>
      </c>
      <c r="H4040" s="4" t="s">
        <v>8224</v>
      </c>
      <c r="I4040" s="4" t="s">
        <v>8246</v>
      </c>
      <c r="J4040" s="4">
        <v>1413573010</v>
      </c>
      <c r="K4040" s="13">
        <f t="shared" si="316"/>
        <v>41929.632060185191</v>
      </c>
      <c r="L4040" s="4">
        <v>1408389010</v>
      </c>
      <c r="M4040" s="13">
        <f t="shared" si="317"/>
        <v>41869.632060185191</v>
      </c>
      <c r="N4040" s="4" t="b">
        <v>0</v>
      </c>
      <c r="O4040" s="4">
        <v>4</v>
      </c>
      <c r="P4040" s="4" t="b">
        <v>0</v>
      </c>
      <c r="Q4040" s="4" t="s">
        <v>8271</v>
      </c>
      <c r="R4040" s="17">
        <f>E4040/D4040*100</f>
        <v>12.04</v>
      </c>
      <c r="S4040">
        <f>AVERAGEIF(O:O,O4040,E:E)</f>
        <v>227.77278688524589</v>
      </c>
      <c r="T4040" t="str">
        <f t="shared" si="318"/>
        <v>theater</v>
      </c>
      <c r="U4040" t="str">
        <f t="shared" si="319"/>
        <v>plays</v>
      </c>
    </row>
    <row r="4041" spans="1:21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b">
        <f t="shared" si="315"/>
        <v>0</v>
      </c>
      <c r="G4041" s="4" t="s">
        <v>8221</v>
      </c>
      <c r="H4041" s="4" t="s">
        <v>8224</v>
      </c>
      <c r="I4041" s="4" t="s">
        <v>8246</v>
      </c>
      <c r="J4041" s="4">
        <v>1448949540</v>
      </c>
      <c r="K4041" s="13">
        <f t="shared" si="316"/>
        <v>42339.082638888889</v>
      </c>
      <c r="L4041" s="4">
        <v>1446048367</v>
      </c>
      <c r="M4041" s="13">
        <f t="shared" si="317"/>
        <v>42305.504247685189</v>
      </c>
      <c r="N4041" s="4" t="b">
        <v>0</v>
      </c>
      <c r="O4041" s="4">
        <v>5</v>
      </c>
      <c r="P4041" s="4" t="b">
        <v>0</v>
      </c>
      <c r="Q4041" s="4" t="s">
        <v>8271</v>
      </c>
      <c r="R4041" s="17">
        <f>E4041/D4041*100</f>
        <v>60</v>
      </c>
      <c r="S4041">
        <f>AVERAGEIF(O:O,O4041,E:E)</f>
        <v>347.37</v>
      </c>
      <c r="T4041" t="str">
        <f t="shared" si="318"/>
        <v>theater</v>
      </c>
      <c r="U4041" t="str">
        <f t="shared" si="319"/>
        <v>plays</v>
      </c>
    </row>
    <row r="4042" spans="1:21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b">
        <f t="shared" si="315"/>
        <v>0</v>
      </c>
      <c r="G4042" s="4" t="s">
        <v>8221</v>
      </c>
      <c r="H4042" s="4" t="s">
        <v>8224</v>
      </c>
      <c r="I4042" s="4" t="s">
        <v>8246</v>
      </c>
      <c r="J4042" s="4">
        <v>1437188400</v>
      </c>
      <c r="K4042" s="13">
        <f t="shared" si="316"/>
        <v>42202.958333333336</v>
      </c>
      <c r="L4042" s="4">
        <v>1432100004</v>
      </c>
      <c r="M4042" s="13">
        <f t="shared" si="317"/>
        <v>42144.064861111117</v>
      </c>
      <c r="N4042" s="4" t="b">
        <v>0</v>
      </c>
      <c r="O4042" s="4">
        <v>2</v>
      </c>
      <c r="P4042" s="4" t="b">
        <v>0</v>
      </c>
      <c r="Q4042" s="4" t="s">
        <v>8271</v>
      </c>
      <c r="R4042" s="17">
        <f>E4042/D4042*100</f>
        <v>31.25</v>
      </c>
      <c r="S4042">
        <f>AVERAGEIF(O:O,O4042,E:E)</f>
        <v>91.389593023255813</v>
      </c>
      <c r="T4042" t="str">
        <f t="shared" si="318"/>
        <v>theater</v>
      </c>
      <c r="U4042" t="str">
        <f t="shared" si="319"/>
        <v>plays</v>
      </c>
    </row>
    <row r="4043" spans="1:21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b">
        <f t="shared" si="315"/>
        <v>0</v>
      </c>
      <c r="G4043" s="4" t="s">
        <v>8221</v>
      </c>
      <c r="H4043" s="4" t="s">
        <v>8225</v>
      </c>
      <c r="I4043" s="4" t="s">
        <v>8247</v>
      </c>
      <c r="J4043" s="4">
        <v>1473160954</v>
      </c>
      <c r="K4043" s="13">
        <f t="shared" si="316"/>
        <v>42619.307337962964</v>
      </c>
      <c r="L4043" s="4">
        <v>1467976954</v>
      </c>
      <c r="M4043" s="13">
        <f t="shared" si="317"/>
        <v>42559.307337962964</v>
      </c>
      <c r="N4043" s="4" t="b">
        <v>0</v>
      </c>
      <c r="O4043" s="4">
        <v>2</v>
      </c>
      <c r="P4043" s="4" t="b">
        <v>0</v>
      </c>
      <c r="Q4043" s="4" t="s">
        <v>8271</v>
      </c>
      <c r="R4043" s="17">
        <f>E4043/D4043*100</f>
        <v>0.42</v>
      </c>
      <c r="S4043">
        <f>AVERAGEIF(O:O,O4043,E:E)</f>
        <v>91.389593023255813</v>
      </c>
      <c r="T4043" t="str">
        <f t="shared" si="318"/>
        <v>theater</v>
      </c>
      <c r="U4043" t="str">
        <f t="shared" si="319"/>
        <v>plays</v>
      </c>
    </row>
    <row r="4044" spans="1:21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b">
        <f t="shared" si="315"/>
        <v>0</v>
      </c>
      <c r="G4044" s="4" t="s">
        <v>8221</v>
      </c>
      <c r="H4044" s="4" t="s">
        <v>8224</v>
      </c>
      <c r="I4044" s="4" t="s">
        <v>8246</v>
      </c>
      <c r="J4044" s="4">
        <v>1421781360</v>
      </c>
      <c r="K4044" s="13">
        <f t="shared" si="316"/>
        <v>42024.636111111111</v>
      </c>
      <c r="L4044" s="4">
        <v>1419213664</v>
      </c>
      <c r="M4044" s="13">
        <f t="shared" si="317"/>
        <v>41994.917407407411</v>
      </c>
      <c r="N4044" s="4" t="b">
        <v>0</v>
      </c>
      <c r="O4044" s="4">
        <v>3</v>
      </c>
      <c r="P4044" s="4" t="b">
        <v>0</v>
      </c>
      <c r="Q4044" s="4" t="s">
        <v>8271</v>
      </c>
      <c r="R4044" s="17">
        <f>E4044/D4044*100</f>
        <v>0.21</v>
      </c>
      <c r="S4044">
        <f>AVERAGEIF(O:O,O4044,E:E)</f>
        <v>191.76785714285714</v>
      </c>
      <c r="T4044" t="str">
        <f t="shared" si="318"/>
        <v>theater</v>
      </c>
      <c r="U4044" t="str">
        <f t="shared" si="319"/>
        <v>plays</v>
      </c>
    </row>
    <row r="4045" spans="1:21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b">
        <f t="shared" si="315"/>
        <v>0</v>
      </c>
      <c r="G4045" s="4" t="s">
        <v>8221</v>
      </c>
      <c r="H4045" s="4" t="s">
        <v>8229</v>
      </c>
      <c r="I4045" s="4" t="s">
        <v>8251</v>
      </c>
      <c r="J4045" s="4">
        <v>1416524325</v>
      </c>
      <c r="K4045" s="13">
        <f t="shared" si="316"/>
        <v>41963.790798611117</v>
      </c>
      <c r="L4045" s="4">
        <v>1415228325</v>
      </c>
      <c r="M4045" s="13">
        <f t="shared" si="317"/>
        <v>41948.790798611117</v>
      </c>
      <c r="N4045" s="4" t="b">
        <v>0</v>
      </c>
      <c r="O4045" s="4">
        <v>0</v>
      </c>
      <c r="P4045" s="4" t="b">
        <v>0</v>
      </c>
      <c r="Q4045" s="4" t="s">
        <v>8271</v>
      </c>
      <c r="R4045" s="17">
        <f>E4045/D4045*100</f>
        <v>0</v>
      </c>
      <c r="S4045">
        <f>AVERAGEIF(O:O,O4045,E:E)</f>
        <v>0</v>
      </c>
      <c r="T4045" t="str">
        <f t="shared" si="318"/>
        <v>theater</v>
      </c>
      <c r="U4045" t="str">
        <f t="shared" si="319"/>
        <v>plays</v>
      </c>
    </row>
    <row r="4046" spans="1:21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b">
        <f t="shared" si="315"/>
        <v>0</v>
      </c>
      <c r="G4046" s="4" t="s">
        <v>8221</v>
      </c>
      <c r="H4046" s="4" t="s">
        <v>8224</v>
      </c>
      <c r="I4046" s="4" t="s">
        <v>8246</v>
      </c>
      <c r="J4046" s="4">
        <v>1428642000</v>
      </c>
      <c r="K4046" s="13">
        <f t="shared" si="316"/>
        <v>42104.041666666664</v>
      </c>
      <c r="L4046" s="4">
        <v>1426050982</v>
      </c>
      <c r="M4046" s="13">
        <f t="shared" si="317"/>
        <v>42074.053032407413</v>
      </c>
      <c r="N4046" s="4" t="b">
        <v>0</v>
      </c>
      <c r="O4046" s="4">
        <v>4</v>
      </c>
      <c r="P4046" s="4" t="b">
        <v>0</v>
      </c>
      <c r="Q4046" s="4" t="s">
        <v>8271</v>
      </c>
      <c r="R4046" s="17">
        <f>E4046/D4046*100</f>
        <v>37.5</v>
      </c>
      <c r="S4046">
        <f>AVERAGEIF(O:O,O4046,E:E)</f>
        <v>227.77278688524589</v>
      </c>
      <c r="T4046" t="str">
        <f t="shared" si="318"/>
        <v>theater</v>
      </c>
      <c r="U4046" t="str">
        <f t="shared" si="319"/>
        <v>plays</v>
      </c>
    </row>
    <row r="4047" spans="1:21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b">
        <f t="shared" si="315"/>
        <v>0</v>
      </c>
      <c r="G4047" s="4" t="s">
        <v>8221</v>
      </c>
      <c r="H4047" s="4" t="s">
        <v>8226</v>
      </c>
      <c r="I4047" s="4" t="s">
        <v>8248</v>
      </c>
      <c r="J4047" s="4">
        <v>1408596589</v>
      </c>
      <c r="K4047" s="13">
        <f t="shared" si="316"/>
        <v>41872.034594907411</v>
      </c>
      <c r="L4047" s="4">
        <v>1406004589</v>
      </c>
      <c r="M4047" s="13">
        <f t="shared" si="317"/>
        <v>41842.034594907411</v>
      </c>
      <c r="N4047" s="4" t="b">
        <v>0</v>
      </c>
      <c r="O4047" s="4">
        <v>1</v>
      </c>
      <c r="P4047" s="4" t="b">
        <v>0</v>
      </c>
      <c r="Q4047" s="4" t="s">
        <v>8271</v>
      </c>
      <c r="R4047" s="17">
        <f>E4047/D4047*100</f>
        <v>0.02</v>
      </c>
      <c r="S4047">
        <f>AVERAGEIF(O:O,O4047,E:E)</f>
        <v>50.223295454545458</v>
      </c>
      <c r="T4047" t="str">
        <f t="shared" si="318"/>
        <v>theater</v>
      </c>
      <c r="U4047" t="str">
        <f t="shared" si="319"/>
        <v>plays</v>
      </c>
    </row>
    <row r="4048" spans="1:21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b">
        <f t="shared" si="315"/>
        <v>0</v>
      </c>
      <c r="G4048" s="4" t="s">
        <v>8221</v>
      </c>
      <c r="H4048" s="4" t="s">
        <v>8224</v>
      </c>
      <c r="I4048" s="4" t="s">
        <v>8246</v>
      </c>
      <c r="J4048" s="4">
        <v>1413992210</v>
      </c>
      <c r="K4048" s="13">
        <f t="shared" si="316"/>
        <v>41934.483912037038</v>
      </c>
      <c r="L4048" s="4">
        <v>1411400210</v>
      </c>
      <c r="M4048" s="13">
        <f t="shared" si="317"/>
        <v>41904.483912037038</v>
      </c>
      <c r="N4048" s="4" t="b">
        <v>0</v>
      </c>
      <c r="O4048" s="4">
        <v>12</v>
      </c>
      <c r="P4048" s="4" t="b">
        <v>0</v>
      </c>
      <c r="Q4048" s="4" t="s">
        <v>8271</v>
      </c>
      <c r="R4048" s="17">
        <f>E4048/D4048*100</f>
        <v>8.2142857142857135</v>
      </c>
      <c r="S4048">
        <f>AVERAGEIF(O:O,O4048,E:E)</f>
        <v>1176.7069565217391</v>
      </c>
      <c r="T4048" t="str">
        <f t="shared" si="318"/>
        <v>theater</v>
      </c>
      <c r="U4048" t="str">
        <f t="shared" si="319"/>
        <v>plays</v>
      </c>
    </row>
    <row r="4049" spans="1:21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b">
        <f t="shared" si="315"/>
        <v>0</v>
      </c>
      <c r="G4049" s="4" t="s">
        <v>8221</v>
      </c>
      <c r="H4049" s="4" t="s">
        <v>8224</v>
      </c>
      <c r="I4049" s="4" t="s">
        <v>8246</v>
      </c>
      <c r="J4049" s="4">
        <v>1420938000</v>
      </c>
      <c r="K4049" s="13">
        <f t="shared" si="316"/>
        <v>42014.875000000007</v>
      </c>
      <c r="L4049" s="4">
        <v>1418862743</v>
      </c>
      <c r="M4049" s="13">
        <f t="shared" si="317"/>
        <v>41990.855821759258</v>
      </c>
      <c r="N4049" s="4" t="b">
        <v>0</v>
      </c>
      <c r="O4049" s="4">
        <v>4</v>
      </c>
      <c r="P4049" s="4" t="b">
        <v>0</v>
      </c>
      <c r="Q4049" s="4" t="s">
        <v>8271</v>
      </c>
      <c r="R4049" s="17">
        <f>E4049/D4049*100</f>
        <v>2.1999999999999997</v>
      </c>
      <c r="S4049">
        <f>AVERAGEIF(O:O,O4049,E:E)</f>
        <v>227.77278688524589</v>
      </c>
      <c r="T4049" t="str">
        <f t="shared" si="318"/>
        <v>theater</v>
      </c>
      <c r="U4049" t="str">
        <f t="shared" si="319"/>
        <v>plays</v>
      </c>
    </row>
    <row r="4050" spans="1:21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b">
        <f t="shared" si="315"/>
        <v>0</v>
      </c>
      <c r="G4050" s="4" t="s">
        <v>8221</v>
      </c>
      <c r="H4050" s="4" t="s">
        <v>8225</v>
      </c>
      <c r="I4050" s="4" t="s">
        <v>8247</v>
      </c>
      <c r="J4050" s="4">
        <v>1460373187</v>
      </c>
      <c r="K4050" s="13">
        <f t="shared" si="316"/>
        <v>42471.300775462965</v>
      </c>
      <c r="L4050" s="4">
        <v>1457352787</v>
      </c>
      <c r="M4050" s="13">
        <f t="shared" si="317"/>
        <v>42436.342442129629</v>
      </c>
      <c r="N4050" s="4" t="b">
        <v>0</v>
      </c>
      <c r="O4050" s="4">
        <v>91</v>
      </c>
      <c r="P4050" s="4" t="b">
        <v>0</v>
      </c>
      <c r="Q4050" s="4" t="s">
        <v>8271</v>
      </c>
      <c r="R4050" s="17">
        <f>E4050/D4050*100</f>
        <v>17.652941176470588</v>
      </c>
      <c r="S4050">
        <f>AVERAGEIF(O:O,O4050,E:E)</f>
        <v>6337.128333333334</v>
      </c>
      <c r="T4050" t="str">
        <f t="shared" si="318"/>
        <v>theater</v>
      </c>
      <c r="U4050" t="str">
        <f t="shared" si="319"/>
        <v>plays</v>
      </c>
    </row>
    <row r="4051" spans="1:21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b">
        <f t="shared" si="315"/>
        <v>0</v>
      </c>
      <c r="G4051" s="4" t="s">
        <v>8221</v>
      </c>
      <c r="H4051" s="4" t="s">
        <v>8224</v>
      </c>
      <c r="I4051" s="4" t="s">
        <v>8246</v>
      </c>
      <c r="J4051" s="4">
        <v>1436914815</v>
      </c>
      <c r="K4051" s="13">
        <f t="shared" si="316"/>
        <v>42199.79184027778</v>
      </c>
      <c r="L4051" s="4">
        <v>1434322815</v>
      </c>
      <c r="M4051" s="13">
        <f t="shared" si="317"/>
        <v>42169.79184027778</v>
      </c>
      <c r="N4051" s="4" t="b">
        <v>0</v>
      </c>
      <c r="O4051" s="4">
        <v>1</v>
      </c>
      <c r="P4051" s="4" t="b">
        <v>0</v>
      </c>
      <c r="Q4051" s="4" t="s">
        <v>8271</v>
      </c>
      <c r="R4051" s="17">
        <f>E4051/D4051*100</f>
        <v>0.08</v>
      </c>
      <c r="S4051">
        <f>AVERAGEIF(O:O,O4051,E:E)</f>
        <v>50.223295454545458</v>
      </c>
      <c r="T4051" t="str">
        <f t="shared" si="318"/>
        <v>theater</v>
      </c>
      <c r="U4051" t="str">
        <f t="shared" si="319"/>
        <v>plays</v>
      </c>
    </row>
    <row r="4052" spans="1:21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b">
        <f t="shared" si="315"/>
        <v>0</v>
      </c>
      <c r="G4052" s="4" t="s">
        <v>8221</v>
      </c>
      <c r="H4052" s="4" t="s">
        <v>8224</v>
      </c>
      <c r="I4052" s="4" t="s">
        <v>8246</v>
      </c>
      <c r="J4052" s="4">
        <v>1414077391</v>
      </c>
      <c r="K4052" s="13">
        <f t="shared" si="316"/>
        <v>41935.46980324074</v>
      </c>
      <c r="L4052" s="4">
        <v>1411485391</v>
      </c>
      <c r="M4052" s="13">
        <f t="shared" si="317"/>
        <v>41905.46980324074</v>
      </c>
      <c r="N4052" s="4" t="b">
        <v>0</v>
      </c>
      <c r="O4052" s="4">
        <v>1</v>
      </c>
      <c r="P4052" s="4" t="b">
        <v>0</v>
      </c>
      <c r="Q4052" s="4" t="s">
        <v>8271</v>
      </c>
      <c r="R4052" s="17">
        <f>E4052/D4052*100</f>
        <v>6.6666666666666666E-2</v>
      </c>
      <c r="S4052">
        <f>AVERAGEIF(O:O,O4052,E:E)</f>
        <v>50.223295454545458</v>
      </c>
      <c r="T4052" t="str">
        <f t="shared" si="318"/>
        <v>theater</v>
      </c>
      <c r="U4052" t="str">
        <f t="shared" si="319"/>
        <v>plays</v>
      </c>
    </row>
    <row r="4053" spans="1:21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b">
        <f t="shared" si="315"/>
        <v>0</v>
      </c>
      <c r="G4053" s="4" t="s">
        <v>8221</v>
      </c>
      <c r="H4053" s="4" t="s">
        <v>8224</v>
      </c>
      <c r="I4053" s="4" t="s">
        <v>8246</v>
      </c>
      <c r="J4053" s="4">
        <v>1399618380</v>
      </c>
      <c r="K4053" s="13">
        <f t="shared" si="316"/>
        <v>41768.120138888895</v>
      </c>
      <c r="L4053" s="4">
        <v>1399058797</v>
      </c>
      <c r="M4053" s="13">
        <f t="shared" si="317"/>
        <v>41761.643483796302</v>
      </c>
      <c r="N4053" s="4" t="b">
        <v>0</v>
      </c>
      <c r="O4053" s="4">
        <v>0</v>
      </c>
      <c r="P4053" s="4" t="b">
        <v>0</v>
      </c>
      <c r="Q4053" s="4" t="s">
        <v>8271</v>
      </c>
      <c r="R4053" s="17">
        <f>E4053/D4053*100</f>
        <v>0</v>
      </c>
      <c r="S4053">
        <f>AVERAGEIF(O:O,O4053,E:E)</f>
        <v>0</v>
      </c>
      <c r="T4053" t="str">
        <f t="shared" si="318"/>
        <v>theater</v>
      </c>
      <c r="U4053" t="str">
        <f t="shared" si="319"/>
        <v>plays</v>
      </c>
    </row>
    <row r="4054" spans="1:21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b">
        <f t="shared" si="315"/>
        <v>0</v>
      </c>
      <c r="G4054" s="4" t="s">
        <v>8221</v>
      </c>
      <c r="H4054" s="4" t="s">
        <v>8224</v>
      </c>
      <c r="I4054" s="4" t="s">
        <v>8246</v>
      </c>
      <c r="J4054" s="4">
        <v>1413234316</v>
      </c>
      <c r="K4054" s="13">
        <f t="shared" si="316"/>
        <v>41925.71199074074</v>
      </c>
      <c r="L4054" s="4">
        <v>1408050316</v>
      </c>
      <c r="M4054" s="13">
        <f t="shared" si="317"/>
        <v>41865.71199074074</v>
      </c>
      <c r="N4054" s="4" t="b">
        <v>0</v>
      </c>
      <c r="O4054" s="4">
        <v>13</v>
      </c>
      <c r="P4054" s="4" t="b">
        <v>0</v>
      </c>
      <c r="Q4054" s="4" t="s">
        <v>8271</v>
      </c>
      <c r="R4054" s="17">
        <f>E4054/D4054*100</f>
        <v>37.533333333333339</v>
      </c>
      <c r="S4054">
        <f>AVERAGEIF(O:O,O4054,E:E)</f>
        <v>969.35458333333338</v>
      </c>
      <c r="T4054" t="str">
        <f t="shared" si="318"/>
        <v>theater</v>
      </c>
      <c r="U4054" t="str">
        <f t="shared" si="319"/>
        <v>plays</v>
      </c>
    </row>
    <row r="4055" spans="1:21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b">
        <f t="shared" si="315"/>
        <v>0</v>
      </c>
      <c r="G4055" s="4" t="s">
        <v>8221</v>
      </c>
      <c r="H4055" s="4" t="s">
        <v>8225</v>
      </c>
      <c r="I4055" s="4" t="s">
        <v>8247</v>
      </c>
      <c r="J4055" s="4">
        <v>1416081600</v>
      </c>
      <c r="K4055" s="13">
        <f t="shared" si="316"/>
        <v>41958.666666666664</v>
      </c>
      <c r="L4055" s="4">
        <v>1413477228</v>
      </c>
      <c r="M4055" s="13">
        <f t="shared" si="317"/>
        <v>41928.523472222223</v>
      </c>
      <c r="N4055" s="4" t="b">
        <v>0</v>
      </c>
      <c r="O4055" s="4">
        <v>2</v>
      </c>
      <c r="P4055" s="4" t="b">
        <v>0</v>
      </c>
      <c r="Q4055" s="4" t="s">
        <v>8271</v>
      </c>
      <c r="R4055" s="17">
        <f>E4055/D4055*100</f>
        <v>22</v>
      </c>
      <c r="S4055">
        <f>AVERAGEIF(O:O,O4055,E:E)</f>
        <v>91.389593023255813</v>
      </c>
      <c r="T4055" t="str">
        <f t="shared" si="318"/>
        <v>theater</v>
      </c>
      <c r="U4055" t="str">
        <f t="shared" si="319"/>
        <v>plays</v>
      </c>
    </row>
    <row r="4056" spans="1:21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b">
        <f t="shared" si="315"/>
        <v>0</v>
      </c>
      <c r="G4056" s="4" t="s">
        <v>8221</v>
      </c>
      <c r="H4056" s="4" t="s">
        <v>8224</v>
      </c>
      <c r="I4056" s="4" t="s">
        <v>8246</v>
      </c>
      <c r="J4056" s="4">
        <v>1475294400</v>
      </c>
      <c r="K4056" s="13">
        <f t="shared" si="316"/>
        <v>42644.000000000007</v>
      </c>
      <c r="L4056" s="4">
        <v>1472674285</v>
      </c>
      <c r="M4056" s="13">
        <f t="shared" si="317"/>
        <v>42613.67459490741</v>
      </c>
      <c r="N4056" s="4" t="b">
        <v>0</v>
      </c>
      <c r="O4056" s="4">
        <v>0</v>
      </c>
      <c r="P4056" s="4" t="b">
        <v>0</v>
      </c>
      <c r="Q4056" s="4" t="s">
        <v>8271</v>
      </c>
      <c r="R4056" s="17">
        <f>E4056/D4056*100</f>
        <v>0</v>
      </c>
      <c r="S4056">
        <f>AVERAGEIF(O:O,O4056,E:E)</f>
        <v>0</v>
      </c>
      <c r="T4056" t="str">
        <f t="shared" si="318"/>
        <v>theater</v>
      </c>
      <c r="U4056" t="str">
        <f t="shared" si="319"/>
        <v>plays</v>
      </c>
    </row>
    <row r="4057" spans="1:21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b">
        <f t="shared" si="315"/>
        <v>0</v>
      </c>
      <c r="G4057" s="4" t="s">
        <v>8221</v>
      </c>
      <c r="H4057" s="4" t="s">
        <v>8225</v>
      </c>
      <c r="I4057" s="4" t="s">
        <v>8247</v>
      </c>
      <c r="J4057" s="4">
        <v>1403192031</v>
      </c>
      <c r="K4057" s="13">
        <f t="shared" si="316"/>
        <v>41809.481840277782</v>
      </c>
      <c r="L4057" s="4">
        <v>1400600031</v>
      </c>
      <c r="M4057" s="13">
        <f t="shared" si="317"/>
        <v>41779.481840277782</v>
      </c>
      <c r="N4057" s="4" t="b">
        <v>0</v>
      </c>
      <c r="O4057" s="4">
        <v>21</v>
      </c>
      <c r="P4057" s="4" t="b">
        <v>0</v>
      </c>
      <c r="Q4057" s="4" t="s">
        <v>8271</v>
      </c>
      <c r="R4057" s="17">
        <f>E4057/D4057*100</f>
        <v>17.62</v>
      </c>
      <c r="S4057">
        <f>AVERAGEIF(O:O,O4057,E:E)</f>
        <v>1658.1821621621621</v>
      </c>
      <c r="T4057" t="str">
        <f t="shared" si="318"/>
        <v>theater</v>
      </c>
      <c r="U4057" t="str">
        <f t="shared" si="319"/>
        <v>plays</v>
      </c>
    </row>
    <row r="4058" spans="1:21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b">
        <f t="shared" si="315"/>
        <v>0</v>
      </c>
      <c r="G4058" s="4" t="s">
        <v>8221</v>
      </c>
      <c r="H4058" s="4" t="s">
        <v>8224</v>
      </c>
      <c r="I4058" s="4" t="s">
        <v>8246</v>
      </c>
      <c r="J4058" s="4">
        <v>1467575940</v>
      </c>
      <c r="K4058" s="13">
        <f t="shared" si="316"/>
        <v>42554.665972222225</v>
      </c>
      <c r="L4058" s="4">
        <v>1465856639</v>
      </c>
      <c r="M4058" s="13">
        <f t="shared" si="317"/>
        <v>42534.766655092601</v>
      </c>
      <c r="N4058" s="4" t="b">
        <v>0</v>
      </c>
      <c r="O4058" s="4">
        <v>9</v>
      </c>
      <c r="P4058" s="4" t="b">
        <v>0</v>
      </c>
      <c r="Q4058" s="4" t="s">
        <v>8271</v>
      </c>
      <c r="R4058" s="17">
        <f>E4058/D4058*100</f>
        <v>53</v>
      </c>
      <c r="S4058">
        <f>AVERAGEIF(O:O,O4058,E:E)</f>
        <v>751.21245614035092</v>
      </c>
      <c r="T4058" t="str">
        <f t="shared" si="318"/>
        <v>theater</v>
      </c>
      <c r="U4058" t="str">
        <f t="shared" si="319"/>
        <v>plays</v>
      </c>
    </row>
    <row r="4059" spans="1:21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b">
        <f t="shared" si="315"/>
        <v>0</v>
      </c>
      <c r="G4059" s="4" t="s">
        <v>8221</v>
      </c>
      <c r="H4059" s="4" t="s">
        <v>8225</v>
      </c>
      <c r="I4059" s="4" t="s">
        <v>8247</v>
      </c>
      <c r="J4059" s="4">
        <v>1448492400</v>
      </c>
      <c r="K4059" s="13">
        <f t="shared" si="316"/>
        <v>42333.791666666664</v>
      </c>
      <c r="L4059" s="4">
        <v>1446506080</v>
      </c>
      <c r="M4059" s="13">
        <f t="shared" si="317"/>
        <v>42310.801851851858</v>
      </c>
      <c r="N4059" s="4" t="b">
        <v>0</v>
      </c>
      <c r="O4059" s="4">
        <v>6</v>
      </c>
      <c r="P4059" s="4" t="b">
        <v>0</v>
      </c>
      <c r="Q4059" s="4" t="s">
        <v>8271</v>
      </c>
      <c r="R4059" s="17">
        <f>E4059/D4059*100</f>
        <v>22.142857142857142</v>
      </c>
      <c r="S4059">
        <f>AVERAGEIF(O:O,O4059,E:E)</f>
        <v>740.04042857142861</v>
      </c>
      <c r="T4059" t="str">
        <f t="shared" si="318"/>
        <v>theater</v>
      </c>
      <c r="U4059" t="str">
        <f t="shared" si="319"/>
        <v>plays</v>
      </c>
    </row>
    <row r="4060" spans="1:21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b">
        <f t="shared" si="315"/>
        <v>0</v>
      </c>
      <c r="G4060" s="4" t="s">
        <v>8221</v>
      </c>
      <c r="H4060" s="4" t="s">
        <v>8224</v>
      </c>
      <c r="I4060" s="4" t="s">
        <v>8246</v>
      </c>
      <c r="J4060" s="4">
        <v>1459483140</v>
      </c>
      <c r="K4060" s="13">
        <f t="shared" si="316"/>
        <v>42460.999305555561</v>
      </c>
      <c r="L4060" s="4">
        <v>1458178044</v>
      </c>
      <c r="M4060" s="13">
        <f t="shared" si="317"/>
        <v>42445.89402777778</v>
      </c>
      <c r="N4060" s="4" t="b">
        <v>0</v>
      </c>
      <c r="O4060" s="4">
        <v>4</v>
      </c>
      <c r="P4060" s="4" t="b">
        <v>0</v>
      </c>
      <c r="Q4060" s="4" t="s">
        <v>8271</v>
      </c>
      <c r="R4060" s="17">
        <f>E4060/D4060*100</f>
        <v>2.5333333333333332</v>
      </c>
      <c r="S4060">
        <f>AVERAGEIF(O:O,O4060,E:E)</f>
        <v>227.77278688524589</v>
      </c>
      <c r="T4060" t="str">
        <f t="shared" si="318"/>
        <v>theater</v>
      </c>
      <c r="U4060" t="str">
        <f t="shared" si="319"/>
        <v>plays</v>
      </c>
    </row>
    <row r="4061" spans="1:21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b">
        <f t="shared" si="315"/>
        <v>0</v>
      </c>
      <c r="G4061" s="4" t="s">
        <v>8221</v>
      </c>
      <c r="H4061" s="4" t="s">
        <v>8229</v>
      </c>
      <c r="I4061" s="4" t="s">
        <v>8251</v>
      </c>
      <c r="J4061" s="4">
        <v>1410836400</v>
      </c>
      <c r="K4061" s="13">
        <f t="shared" si="316"/>
        <v>41897.958333333336</v>
      </c>
      <c r="L4061" s="4">
        <v>1408116152</v>
      </c>
      <c r="M4061" s="13">
        <f t="shared" si="317"/>
        <v>41866.473981481482</v>
      </c>
      <c r="N4061" s="4" t="b">
        <v>0</v>
      </c>
      <c r="O4061" s="4">
        <v>7</v>
      </c>
      <c r="P4061" s="4" t="b">
        <v>0</v>
      </c>
      <c r="Q4061" s="4" t="s">
        <v>8271</v>
      </c>
      <c r="R4061" s="17">
        <f>E4061/D4061*100</f>
        <v>2.5</v>
      </c>
      <c r="S4061">
        <f>AVERAGEIF(O:O,O4061,E:E)</f>
        <v>705.95522388059703</v>
      </c>
      <c r="T4061" t="str">
        <f t="shared" si="318"/>
        <v>theater</v>
      </c>
      <c r="U4061" t="str">
        <f t="shared" si="319"/>
        <v>plays</v>
      </c>
    </row>
    <row r="4062" spans="1:21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b">
        <f t="shared" si="315"/>
        <v>0</v>
      </c>
      <c r="G4062" s="4" t="s">
        <v>8221</v>
      </c>
      <c r="H4062" s="4" t="s">
        <v>8229</v>
      </c>
      <c r="I4062" s="4" t="s">
        <v>8251</v>
      </c>
      <c r="J4062" s="4">
        <v>1403539200</v>
      </c>
      <c r="K4062" s="13">
        <f t="shared" si="316"/>
        <v>41813.5</v>
      </c>
      <c r="L4062" s="4">
        <v>1400604056</v>
      </c>
      <c r="M4062" s="13">
        <f t="shared" si="317"/>
        <v>41779.528425925928</v>
      </c>
      <c r="N4062" s="4" t="b">
        <v>0</v>
      </c>
      <c r="O4062" s="4">
        <v>5</v>
      </c>
      <c r="P4062" s="4" t="b">
        <v>0</v>
      </c>
      <c r="Q4062" s="4" t="s">
        <v>8271</v>
      </c>
      <c r="R4062" s="17">
        <f>E4062/D4062*100</f>
        <v>2.85</v>
      </c>
      <c r="S4062">
        <f>AVERAGEIF(O:O,O4062,E:E)</f>
        <v>347.37</v>
      </c>
      <c r="T4062" t="str">
        <f t="shared" si="318"/>
        <v>theater</v>
      </c>
      <c r="U4062" t="str">
        <f t="shared" si="319"/>
        <v>plays</v>
      </c>
    </row>
    <row r="4063" spans="1:21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b">
        <f t="shared" si="315"/>
        <v>0</v>
      </c>
      <c r="G4063" s="4" t="s">
        <v>8221</v>
      </c>
      <c r="H4063" s="4" t="s">
        <v>8224</v>
      </c>
      <c r="I4063" s="4" t="s">
        <v>8246</v>
      </c>
      <c r="J4063" s="4">
        <v>1461205423</v>
      </c>
      <c r="K4063" s="13">
        <f t="shared" si="316"/>
        <v>42480.933136574073</v>
      </c>
      <c r="L4063" s="4">
        <v>1456025023</v>
      </c>
      <c r="M4063" s="13">
        <f t="shared" si="317"/>
        <v>42420.974803240744</v>
      </c>
      <c r="N4063" s="4" t="b">
        <v>0</v>
      </c>
      <c r="O4063" s="4">
        <v>0</v>
      </c>
      <c r="P4063" s="4" t="b">
        <v>0</v>
      </c>
      <c r="Q4063" s="4" t="s">
        <v>8271</v>
      </c>
      <c r="R4063" s="17">
        <f>E4063/D4063*100</f>
        <v>0</v>
      </c>
      <c r="S4063">
        <f>AVERAGEIF(O:O,O4063,E:E)</f>
        <v>0</v>
      </c>
      <c r="T4063" t="str">
        <f t="shared" si="318"/>
        <v>theater</v>
      </c>
      <c r="U4063" t="str">
        <f t="shared" si="319"/>
        <v>plays</v>
      </c>
    </row>
    <row r="4064" spans="1:21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b">
        <f t="shared" si="315"/>
        <v>0</v>
      </c>
      <c r="G4064" s="4" t="s">
        <v>8221</v>
      </c>
      <c r="H4064" s="4" t="s">
        <v>8224</v>
      </c>
      <c r="I4064" s="4" t="s">
        <v>8246</v>
      </c>
      <c r="J4064" s="4">
        <v>1467481468</v>
      </c>
      <c r="K4064" s="13">
        <f t="shared" si="316"/>
        <v>42553.572546296295</v>
      </c>
      <c r="L4064" s="4">
        <v>1464889468</v>
      </c>
      <c r="M4064" s="13">
        <f t="shared" si="317"/>
        <v>42523.572546296295</v>
      </c>
      <c r="N4064" s="4" t="b">
        <v>0</v>
      </c>
      <c r="O4064" s="4">
        <v>3</v>
      </c>
      <c r="P4064" s="4" t="b">
        <v>0</v>
      </c>
      <c r="Q4064" s="4" t="s">
        <v>8271</v>
      </c>
      <c r="R4064" s="17">
        <f>E4064/D4064*100</f>
        <v>2.4500000000000002</v>
      </c>
      <c r="S4064">
        <f>AVERAGEIF(O:O,O4064,E:E)</f>
        <v>191.76785714285714</v>
      </c>
      <c r="T4064" t="str">
        <f t="shared" si="318"/>
        <v>theater</v>
      </c>
      <c r="U4064" t="str">
        <f t="shared" si="319"/>
        <v>plays</v>
      </c>
    </row>
    <row r="4065" spans="1:21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b">
        <f t="shared" si="315"/>
        <v>0</v>
      </c>
      <c r="G4065" s="4" t="s">
        <v>8221</v>
      </c>
      <c r="H4065" s="4" t="s">
        <v>8225</v>
      </c>
      <c r="I4065" s="4" t="s">
        <v>8247</v>
      </c>
      <c r="J4065" s="4">
        <v>1403886084</v>
      </c>
      <c r="K4065" s="13">
        <f t="shared" si="316"/>
        <v>41817.514861111114</v>
      </c>
      <c r="L4065" s="4">
        <v>1401294084</v>
      </c>
      <c r="M4065" s="13">
        <f t="shared" si="317"/>
        <v>41787.514861111114</v>
      </c>
      <c r="N4065" s="4" t="b">
        <v>0</v>
      </c>
      <c r="O4065" s="4">
        <v>9</v>
      </c>
      <c r="P4065" s="4" t="b">
        <v>0</v>
      </c>
      <c r="Q4065" s="4" t="s">
        <v>8271</v>
      </c>
      <c r="R4065" s="17">
        <f>E4065/D4065*100</f>
        <v>1.4210526315789473</v>
      </c>
      <c r="S4065">
        <f>AVERAGEIF(O:O,O4065,E:E)</f>
        <v>751.21245614035092</v>
      </c>
      <c r="T4065" t="str">
        <f t="shared" si="318"/>
        <v>theater</v>
      </c>
      <c r="U4065" t="str">
        <f t="shared" si="319"/>
        <v>plays</v>
      </c>
    </row>
    <row r="4066" spans="1:21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b">
        <f t="shared" si="315"/>
        <v>0</v>
      </c>
      <c r="G4066" s="4" t="s">
        <v>8221</v>
      </c>
      <c r="H4066" s="4" t="s">
        <v>8226</v>
      </c>
      <c r="I4066" s="4" t="s">
        <v>8248</v>
      </c>
      <c r="J4066" s="4">
        <v>1430316426</v>
      </c>
      <c r="K4066" s="13">
        <f t="shared" si="316"/>
        <v>42123.421597222223</v>
      </c>
      <c r="L4066" s="4">
        <v>1427724426</v>
      </c>
      <c r="M4066" s="13">
        <f t="shared" si="317"/>
        <v>42093.421597222223</v>
      </c>
      <c r="N4066" s="4" t="b">
        <v>0</v>
      </c>
      <c r="O4066" s="4">
        <v>6</v>
      </c>
      <c r="P4066" s="4" t="b">
        <v>0</v>
      </c>
      <c r="Q4066" s="4" t="s">
        <v>8271</v>
      </c>
      <c r="R4066" s="17">
        <f>E4066/D4066*100</f>
        <v>19.25</v>
      </c>
      <c r="S4066">
        <f>AVERAGEIF(O:O,O4066,E:E)</f>
        <v>740.04042857142861</v>
      </c>
      <c r="T4066" t="str">
        <f t="shared" si="318"/>
        <v>theater</v>
      </c>
      <c r="U4066" t="str">
        <f t="shared" si="319"/>
        <v>plays</v>
      </c>
    </row>
    <row r="4067" spans="1:21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b">
        <f t="shared" si="315"/>
        <v>0</v>
      </c>
      <c r="G4067" s="4" t="s">
        <v>8221</v>
      </c>
      <c r="H4067" s="4" t="s">
        <v>8224</v>
      </c>
      <c r="I4067" s="4" t="s">
        <v>8246</v>
      </c>
      <c r="J4067" s="4">
        <v>1407883811</v>
      </c>
      <c r="K4067" s="13">
        <f t="shared" si="316"/>
        <v>41863.784849537042</v>
      </c>
      <c r="L4067" s="4">
        <v>1405291811</v>
      </c>
      <c r="M4067" s="13">
        <f t="shared" si="317"/>
        <v>41833.784849537042</v>
      </c>
      <c r="N4067" s="4" t="b">
        <v>0</v>
      </c>
      <c r="O4067" s="4">
        <v>4</v>
      </c>
      <c r="P4067" s="4" t="b">
        <v>0</v>
      </c>
      <c r="Q4067" s="4" t="s">
        <v>8271</v>
      </c>
      <c r="R4067" s="17">
        <f>E4067/D4067*100</f>
        <v>0.67500000000000004</v>
      </c>
      <c r="S4067">
        <f>AVERAGEIF(O:O,O4067,E:E)</f>
        <v>227.77278688524589</v>
      </c>
      <c r="T4067" t="str">
        <f t="shared" si="318"/>
        <v>theater</v>
      </c>
      <c r="U4067" t="str">
        <f t="shared" si="319"/>
        <v>plays</v>
      </c>
    </row>
    <row r="4068" spans="1:21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b">
        <f t="shared" si="315"/>
        <v>0</v>
      </c>
      <c r="G4068" s="4" t="s">
        <v>8221</v>
      </c>
      <c r="H4068" s="4" t="s">
        <v>8224</v>
      </c>
      <c r="I4068" s="4" t="s">
        <v>8246</v>
      </c>
      <c r="J4068" s="4">
        <v>1463619388</v>
      </c>
      <c r="K4068" s="13">
        <f t="shared" si="316"/>
        <v>42508.872546296298</v>
      </c>
      <c r="L4068" s="4">
        <v>1461027388</v>
      </c>
      <c r="M4068" s="13">
        <f t="shared" si="317"/>
        <v>42478.872546296298</v>
      </c>
      <c r="N4068" s="4" t="b">
        <v>0</v>
      </c>
      <c r="O4068" s="4">
        <v>1</v>
      </c>
      <c r="P4068" s="4" t="b">
        <v>0</v>
      </c>
      <c r="Q4068" s="4" t="s">
        <v>8271</v>
      </c>
      <c r="R4068" s="17">
        <f>E4068/D4068*100</f>
        <v>0.16666666666666669</v>
      </c>
      <c r="S4068">
        <f>AVERAGEIF(O:O,O4068,E:E)</f>
        <v>50.223295454545458</v>
      </c>
      <c r="T4068" t="str">
        <f t="shared" si="318"/>
        <v>theater</v>
      </c>
      <c r="U4068" t="str">
        <f t="shared" si="319"/>
        <v>plays</v>
      </c>
    </row>
    <row r="4069" spans="1:21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b">
        <f t="shared" si="315"/>
        <v>0</v>
      </c>
      <c r="G4069" s="4" t="s">
        <v>8221</v>
      </c>
      <c r="H4069" s="4" t="s">
        <v>8224</v>
      </c>
      <c r="I4069" s="4" t="s">
        <v>8246</v>
      </c>
      <c r="J4069" s="4">
        <v>1443408550</v>
      </c>
      <c r="K4069" s="13">
        <f t="shared" si="316"/>
        <v>42274.95081018519</v>
      </c>
      <c r="L4069" s="4">
        <v>1439952550</v>
      </c>
      <c r="M4069" s="13">
        <f t="shared" si="317"/>
        <v>42234.95081018519</v>
      </c>
      <c r="N4069" s="4" t="b">
        <v>0</v>
      </c>
      <c r="O4069" s="4">
        <v>17</v>
      </c>
      <c r="P4069" s="4" t="b">
        <v>0</v>
      </c>
      <c r="Q4069" s="4" t="s">
        <v>8271</v>
      </c>
      <c r="R4069" s="17">
        <f>E4069/D4069*100</f>
        <v>60.9</v>
      </c>
      <c r="S4069">
        <f>AVERAGEIF(O:O,O4069,E:E)</f>
        <v>1808.7556603773585</v>
      </c>
      <c r="T4069" t="str">
        <f t="shared" si="318"/>
        <v>theater</v>
      </c>
      <c r="U4069" t="str">
        <f t="shared" si="319"/>
        <v>plays</v>
      </c>
    </row>
    <row r="4070" spans="1:21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b">
        <f t="shared" si="315"/>
        <v>0</v>
      </c>
      <c r="G4070" s="4" t="s">
        <v>8221</v>
      </c>
      <c r="H4070" s="4" t="s">
        <v>8224</v>
      </c>
      <c r="I4070" s="4" t="s">
        <v>8246</v>
      </c>
      <c r="J4070" s="4">
        <v>1484348700</v>
      </c>
      <c r="K4070" s="13">
        <f t="shared" si="316"/>
        <v>42748.795138888891</v>
      </c>
      <c r="L4070" s="4">
        <v>1481756855</v>
      </c>
      <c r="M4070" s="13">
        <f t="shared" si="317"/>
        <v>42718.796932870369</v>
      </c>
      <c r="N4070" s="4" t="b">
        <v>0</v>
      </c>
      <c r="O4070" s="4">
        <v>1</v>
      </c>
      <c r="P4070" s="4" t="b">
        <v>0</v>
      </c>
      <c r="Q4070" s="4" t="s">
        <v>8271</v>
      </c>
      <c r="R4070" s="17">
        <f>E4070/D4070*100</f>
        <v>1</v>
      </c>
      <c r="S4070">
        <f>AVERAGEIF(O:O,O4070,E:E)</f>
        <v>50.223295454545458</v>
      </c>
      <c r="T4070" t="str">
        <f t="shared" si="318"/>
        <v>theater</v>
      </c>
      <c r="U4070" t="str">
        <f t="shared" si="319"/>
        <v>plays</v>
      </c>
    </row>
    <row r="4071" spans="1:21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b">
        <f t="shared" si="315"/>
        <v>0</v>
      </c>
      <c r="G4071" s="4" t="s">
        <v>8221</v>
      </c>
      <c r="H4071" s="4" t="s">
        <v>8225</v>
      </c>
      <c r="I4071" s="4" t="s">
        <v>8247</v>
      </c>
      <c r="J4071" s="4">
        <v>1425124800</v>
      </c>
      <c r="K4071" s="13">
        <f t="shared" si="316"/>
        <v>42063.333333333336</v>
      </c>
      <c r="L4071" s="4">
        <v>1421596356</v>
      </c>
      <c r="M4071" s="13">
        <f t="shared" si="317"/>
        <v>42022.49486111111</v>
      </c>
      <c r="N4071" s="4" t="b">
        <v>0</v>
      </c>
      <c r="O4071" s="4">
        <v>13</v>
      </c>
      <c r="P4071" s="4" t="b">
        <v>0</v>
      </c>
      <c r="Q4071" s="4" t="s">
        <v>8271</v>
      </c>
      <c r="R4071" s="17">
        <f>E4071/D4071*100</f>
        <v>34.4</v>
      </c>
      <c r="S4071">
        <f>AVERAGEIF(O:O,O4071,E:E)</f>
        <v>969.35458333333338</v>
      </c>
      <c r="T4071" t="str">
        <f t="shared" si="318"/>
        <v>theater</v>
      </c>
      <c r="U4071" t="str">
        <f t="shared" si="319"/>
        <v>plays</v>
      </c>
    </row>
    <row r="4072" spans="1:21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b">
        <f t="shared" si="315"/>
        <v>0</v>
      </c>
      <c r="G4072" s="4" t="s">
        <v>8221</v>
      </c>
      <c r="H4072" s="4" t="s">
        <v>8224</v>
      </c>
      <c r="I4072" s="4" t="s">
        <v>8246</v>
      </c>
      <c r="J4072" s="4">
        <v>1425178800</v>
      </c>
      <c r="K4072" s="13">
        <f t="shared" si="316"/>
        <v>42063.958333333336</v>
      </c>
      <c r="L4072" s="4">
        <v>1422374420</v>
      </c>
      <c r="M4072" s="13">
        <f t="shared" si="317"/>
        <v>42031.500231481485</v>
      </c>
      <c r="N4072" s="4" t="b">
        <v>0</v>
      </c>
      <c r="O4072" s="4">
        <v>6</v>
      </c>
      <c r="P4072" s="4" t="b">
        <v>0</v>
      </c>
      <c r="Q4072" s="4" t="s">
        <v>8271</v>
      </c>
      <c r="R4072" s="17">
        <f>E4072/D4072*100</f>
        <v>16.5</v>
      </c>
      <c r="S4072">
        <f>AVERAGEIF(O:O,O4072,E:E)</f>
        <v>740.04042857142861</v>
      </c>
      <c r="T4072" t="str">
        <f t="shared" si="318"/>
        <v>theater</v>
      </c>
      <c r="U4072" t="str">
        <f t="shared" si="319"/>
        <v>plays</v>
      </c>
    </row>
    <row r="4073" spans="1:21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b">
        <f t="shared" si="315"/>
        <v>0</v>
      </c>
      <c r="G4073" s="4" t="s">
        <v>8221</v>
      </c>
      <c r="H4073" s="4" t="s">
        <v>8238</v>
      </c>
      <c r="I4073" s="4" t="s">
        <v>8256</v>
      </c>
      <c r="J4073" s="4">
        <v>1482779931</v>
      </c>
      <c r="K4073" s="13">
        <f t="shared" si="316"/>
        <v>42730.638090277782</v>
      </c>
      <c r="L4073" s="4">
        <v>1480187931</v>
      </c>
      <c r="M4073" s="13">
        <f t="shared" si="317"/>
        <v>42700.638090277782</v>
      </c>
      <c r="N4073" s="4" t="b">
        <v>0</v>
      </c>
      <c r="O4073" s="4">
        <v>0</v>
      </c>
      <c r="P4073" s="4" t="b">
        <v>0</v>
      </c>
      <c r="Q4073" s="4" t="s">
        <v>8271</v>
      </c>
      <c r="R4073" s="17">
        <f>E4073/D4073*100</f>
        <v>0</v>
      </c>
      <c r="S4073">
        <f>AVERAGEIF(O:O,O4073,E:E)</f>
        <v>0</v>
      </c>
      <c r="T4073" t="str">
        <f t="shared" si="318"/>
        <v>theater</v>
      </c>
      <c r="U4073" t="str">
        <f t="shared" si="319"/>
        <v>plays</v>
      </c>
    </row>
    <row r="4074" spans="1:21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b">
        <f t="shared" si="315"/>
        <v>0</v>
      </c>
      <c r="G4074" s="4" t="s">
        <v>8221</v>
      </c>
      <c r="H4074" s="4" t="s">
        <v>8225</v>
      </c>
      <c r="I4074" s="4" t="s">
        <v>8247</v>
      </c>
      <c r="J4074" s="4">
        <v>1408646111</v>
      </c>
      <c r="K4074" s="13">
        <f t="shared" si="316"/>
        <v>41872.607766203706</v>
      </c>
      <c r="L4074" s="4">
        <v>1403462111</v>
      </c>
      <c r="M4074" s="13">
        <f t="shared" si="317"/>
        <v>41812.607766203706</v>
      </c>
      <c r="N4074" s="4" t="b">
        <v>0</v>
      </c>
      <c r="O4074" s="4">
        <v>2</v>
      </c>
      <c r="P4074" s="4" t="b">
        <v>0</v>
      </c>
      <c r="Q4074" s="4" t="s">
        <v>8271</v>
      </c>
      <c r="R4074" s="17">
        <f>E4074/D4074*100</f>
        <v>0.4</v>
      </c>
      <c r="S4074">
        <f>AVERAGEIF(O:O,O4074,E:E)</f>
        <v>91.389593023255813</v>
      </c>
      <c r="T4074" t="str">
        <f t="shared" si="318"/>
        <v>theater</v>
      </c>
      <c r="U4074" t="str">
        <f t="shared" si="319"/>
        <v>plays</v>
      </c>
    </row>
    <row r="4075" spans="1:21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b">
        <f t="shared" si="315"/>
        <v>0</v>
      </c>
      <c r="G4075" s="4" t="s">
        <v>8221</v>
      </c>
      <c r="H4075" s="4" t="s">
        <v>8224</v>
      </c>
      <c r="I4075" s="4" t="s">
        <v>8246</v>
      </c>
      <c r="J4075" s="4">
        <v>1431144000</v>
      </c>
      <c r="K4075" s="13">
        <f t="shared" si="316"/>
        <v>42133.000000000007</v>
      </c>
      <c r="L4075" s="4">
        <v>1426407426</v>
      </c>
      <c r="M4075" s="13">
        <f t="shared" si="317"/>
        <v>42078.178541666675</v>
      </c>
      <c r="N4075" s="4" t="b">
        <v>0</v>
      </c>
      <c r="O4075" s="4">
        <v>2</v>
      </c>
      <c r="P4075" s="4" t="b">
        <v>0</v>
      </c>
      <c r="Q4075" s="4" t="s">
        <v>8271</v>
      </c>
      <c r="R4075" s="17">
        <f>E4075/D4075*100</f>
        <v>1.0571428571428572</v>
      </c>
      <c r="S4075">
        <f>AVERAGEIF(O:O,O4075,E:E)</f>
        <v>91.389593023255813</v>
      </c>
      <c r="T4075" t="str">
        <f t="shared" si="318"/>
        <v>theater</v>
      </c>
      <c r="U4075" t="str">
        <f t="shared" si="319"/>
        <v>plays</v>
      </c>
    </row>
    <row r="4076" spans="1:21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b">
        <f t="shared" si="315"/>
        <v>0</v>
      </c>
      <c r="G4076" s="4" t="s">
        <v>8221</v>
      </c>
      <c r="H4076" s="4" t="s">
        <v>8225</v>
      </c>
      <c r="I4076" s="4" t="s">
        <v>8247</v>
      </c>
      <c r="J4076" s="4">
        <v>1446732975</v>
      </c>
      <c r="K4076" s="13">
        <f t="shared" si="316"/>
        <v>42313.427951388891</v>
      </c>
      <c r="L4076" s="4">
        <v>1444137375</v>
      </c>
      <c r="M4076" s="13">
        <f t="shared" si="317"/>
        <v>42283.386284722226</v>
      </c>
      <c r="N4076" s="4" t="b">
        <v>0</v>
      </c>
      <c r="O4076" s="4">
        <v>21</v>
      </c>
      <c r="P4076" s="4" t="b">
        <v>0</v>
      </c>
      <c r="Q4076" s="4" t="s">
        <v>8271</v>
      </c>
      <c r="R4076" s="17">
        <f>E4076/D4076*100</f>
        <v>26.727272727272727</v>
      </c>
      <c r="S4076">
        <f>AVERAGEIF(O:O,O4076,E:E)</f>
        <v>1658.1821621621621</v>
      </c>
      <c r="T4076" t="str">
        <f t="shared" si="318"/>
        <v>theater</v>
      </c>
      <c r="U4076" t="str">
        <f t="shared" si="319"/>
        <v>plays</v>
      </c>
    </row>
    <row r="4077" spans="1:21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b">
        <f t="shared" si="315"/>
        <v>0</v>
      </c>
      <c r="G4077" s="4" t="s">
        <v>8221</v>
      </c>
      <c r="H4077" s="4" t="s">
        <v>8225</v>
      </c>
      <c r="I4077" s="4" t="s">
        <v>8247</v>
      </c>
      <c r="J4077" s="4">
        <v>1404149280</v>
      </c>
      <c r="K4077" s="13">
        <f t="shared" si="316"/>
        <v>41820.561111111114</v>
      </c>
      <c r="L4077" s="4">
        <v>1400547969</v>
      </c>
      <c r="M4077" s="13">
        <f t="shared" si="317"/>
        <v>41778.879270833335</v>
      </c>
      <c r="N4077" s="4" t="b">
        <v>0</v>
      </c>
      <c r="O4077" s="4">
        <v>13</v>
      </c>
      <c r="P4077" s="4" t="b">
        <v>0</v>
      </c>
      <c r="Q4077" s="4" t="s">
        <v>8271</v>
      </c>
      <c r="R4077" s="17">
        <f>E4077/D4077*100</f>
        <v>28.799999999999997</v>
      </c>
      <c r="S4077">
        <f>AVERAGEIF(O:O,O4077,E:E)</f>
        <v>969.35458333333338</v>
      </c>
      <c r="T4077" t="str">
        <f t="shared" si="318"/>
        <v>theater</v>
      </c>
      <c r="U4077" t="str">
        <f t="shared" si="319"/>
        <v>plays</v>
      </c>
    </row>
    <row r="4078" spans="1:21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b">
        <f t="shared" si="315"/>
        <v>0</v>
      </c>
      <c r="G4078" s="4" t="s">
        <v>8221</v>
      </c>
      <c r="H4078" s="4" t="s">
        <v>8224</v>
      </c>
      <c r="I4078" s="4" t="s">
        <v>8246</v>
      </c>
      <c r="J4078" s="4">
        <v>1413921060</v>
      </c>
      <c r="K4078" s="13">
        <f t="shared" si="316"/>
        <v>41933.660416666666</v>
      </c>
      <c r="L4078" s="4">
        <v>1411499149</v>
      </c>
      <c r="M4078" s="13">
        <f t="shared" si="317"/>
        <v>41905.629039351858</v>
      </c>
      <c r="N4078" s="4" t="b">
        <v>0</v>
      </c>
      <c r="O4078" s="4">
        <v>0</v>
      </c>
      <c r="P4078" s="4" t="b">
        <v>0</v>
      </c>
      <c r="Q4078" s="4" t="s">
        <v>8271</v>
      </c>
      <c r="R4078" s="17">
        <f>E4078/D4078*100</f>
        <v>0</v>
      </c>
      <c r="S4078">
        <f>AVERAGEIF(O:O,O4078,E:E)</f>
        <v>0</v>
      </c>
      <c r="T4078" t="str">
        <f t="shared" si="318"/>
        <v>theater</v>
      </c>
      <c r="U4078" t="str">
        <f t="shared" si="319"/>
        <v>plays</v>
      </c>
    </row>
    <row r="4079" spans="1:21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b">
        <f t="shared" si="315"/>
        <v>0</v>
      </c>
      <c r="G4079" s="4" t="s">
        <v>8221</v>
      </c>
      <c r="H4079" s="4" t="s">
        <v>8224</v>
      </c>
      <c r="I4079" s="4" t="s">
        <v>8246</v>
      </c>
      <c r="J4079" s="4">
        <v>1482339794</v>
      </c>
      <c r="K4079" s="13">
        <f t="shared" si="316"/>
        <v>42725.543912037036</v>
      </c>
      <c r="L4079" s="4">
        <v>1479747794</v>
      </c>
      <c r="M4079" s="13">
        <f t="shared" si="317"/>
        <v>42695.543912037036</v>
      </c>
      <c r="N4079" s="4" t="b">
        <v>0</v>
      </c>
      <c r="O4079" s="4">
        <v>6</v>
      </c>
      <c r="P4079" s="4" t="b">
        <v>0</v>
      </c>
      <c r="Q4079" s="4" t="s">
        <v>8271</v>
      </c>
      <c r="R4079" s="17">
        <f>E4079/D4079*100</f>
        <v>8.9</v>
      </c>
      <c r="S4079">
        <f>AVERAGEIF(O:O,O4079,E:E)</f>
        <v>740.04042857142861</v>
      </c>
      <c r="T4079" t="str">
        <f t="shared" si="318"/>
        <v>theater</v>
      </c>
      <c r="U4079" t="str">
        <f t="shared" si="319"/>
        <v>plays</v>
      </c>
    </row>
    <row r="4080" spans="1:21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b">
        <f t="shared" si="315"/>
        <v>0</v>
      </c>
      <c r="G4080" s="4" t="s">
        <v>8221</v>
      </c>
      <c r="H4080" s="4" t="s">
        <v>8225</v>
      </c>
      <c r="I4080" s="4" t="s">
        <v>8247</v>
      </c>
      <c r="J4080" s="4">
        <v>1485543242</v>
      </c>
      <c r="K4080" s="13">
        <f t="shared" si="316"/>
        <v>42762.620856481481</v>
      </c>
      <c r="L4080" s="4">
        <v>1482951242</v>
      </c>
      <c r="M4080" s="13">
        <f t="shared" si="317"/>
        <v>42732.620856481481</v>
      </c>
      <c r="N4080" s="4" t="b">
        <v>0</v>
      </c>
      <c r="O4080" s="4">
        <v>0</v>
      </c>
      <c r="P4080" s="4" t="b">
        <v>0</v>
      </c>
      <c r="Q4080" s="4" t="s">
        <v>8271</v>
      </c>
      <c r="R4080" s="17">
        <f>E4080/D4080*100</f>
        <v>0</v>
      </c>
      <c r="S4080">
        <f>AVERAGEIF(O:O,O4080,E:E)</f>
        <v>0</v>
      </c>
      <c r="T4080" t="str">
        <f t="shared" si="318"/>
        <v>theater</v>
      </c>
      <c r="U4080" t="str">
        <f t="shared" si="319"/>
        <v>plays</v>
      </c>
    </row>
    <row r="4081" spans="1:21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b">
        <f t="shared" si="315"/>
        <v>0</v>
      </c>
      <c r="G4081" s="4" t="s">
        <v>8221</v>
      </c>
      <c r="H4081" s="4" t="s">
        <v>8224</v>
      </c>
      <c r="I4081" s="4" t="s">
        <v>8246</v>
      </c>
      <c r="J4081" s="4">
        <v>1466375521</v>
      </c>
      <c r="K4081" s="13">
        <f t="shared" si="316"/>
        <v>42540.772233796299</v>
      </c>
      <c r="L4081" s="4">
        <v>1463783521</v>
      </c>
      <c r="M4081" s="13">
        <f t="shared" si="317"/>
        <v>42510.772233796299</v>
      </c>
      <c r="N4081" s="4" t="b">
        <v>0</v>
      </c>
      <c r="O4081" s="4">
        <v>1</v>
      </c>
      <c r="P4081" s="4" t="b">
        <v>0</v>
      </c>
      <c r="Q4081" s="4" t="s">
        <v>8271</v>
      </c>
      <c r="R4081" s="17">
        <f>E4081/D4081*100</f>
        <v>0.16666666666666669</v>
      </c>
      <c r="S4081">
        <f>AVERAGEIF(O:O,O4081,E:E)</f>
        <v>50.223295454545458</v>
      </c>
      <c r="T4081" t="str">
        <f t="shared" si="318"/>
        <v>theater</v>
      </c>
      <c r="U4081" t="str">
        <f t="shared" si="319"/>
        <v>plays</v>
      </c>
    </row>
    <row r="4082" spans="1:21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b">
        <f t="shared" si="315"/>
        <v>0</v>
      </c>
      <c r="G4082" s="4" t="s">
        <v>8221</v>
      </c>
      <c r="H4082" s="4" t="s">
        <v>8224</v>
      </c>
      <c r="I4082" s="4" t="s">
        <v>8246</v>
      </c>
      <c r="J4082" s="4">
        <v>1465930440</v>
      </c>
      <c r="K4082" s="13">
        <f t="shared" si="316"/>
        <v>42535.620833333342</v>
      </c>
      <c r="L4082" s="4">
        <v>1463849116</v>
      </c>
      <c r="M4082" s="13">
        <f t="shared" si="317"/>
        <v>42511.531435185192</v>
      </c>
      <c r="N4082" s="4" t="b">
        <v>0</v>
      </c>
      <c r="O4082" s="4">
        <v>0</v>
      </c>
      <c r="P4082" s="4" t="b">
        <v>0</v>
      </c>
      <c r="Q4082" s="4" t="s">
        <v>8271</v>
      </c>
      <c r="R4082" s="17">
        <f>E4082/D4082*100</f>
        <v>0</v>
      </c>
      <c r="S4082">
        <f>AVERAGEIF(O:O,O4082,E:E)</f>
        <v>0</v>
      </c>
      <c r="T4082" t="str">
        <f t="shared" si="318"/>
        <v>theater</v>
      </c>
      <c r="U4082" t="str">
        <f t="shared" si="319"/>
        <v>plays</v>
      </c>
    </row>
    <row r="4083" spans="1:21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b">
        <f t="shared" si="315"/>
        <v>0</v>
      </c>
      <c r="G4083" s="4" t="s">
        <v>8221</v>
      </c>
      <c r="H4083" s="4" t="s">
        <v>8224</v>
      </c>
      <c r="I4083" s="4" t="s">
        <v>8246</v>
      </c>
      <c r="J4083" s="4">
        <v>1425819425</v>
      </c>
      <c r="K4083" s="13">
        <f t="shared" si="316"/>
        <v>42071.372974537044</v>
      </c>
      <c r="L4083" s="4">
        <v>1423231025</v>
      </c>
      <c r="M4083" s="13">
        <f t="shared" si="317"/>
        <v>42041.414641203701</v>
      </c>
      <c r="N4083" s="4" t="b">
        <v>0</v>
      </c>
      <c r="O4083" s="4">
        <v>12</v>
      </c>
      <c r="P4083" s="4" t="b">
        <v>0</v>
      </c>
      <c r="Q4083" s="4" t="s">
        <v>8271</v>
      </c>
      <c r="R4083" s="17">
        <f>E4083/D4083*100</f>
        <v>15.737410071942445</v>
      </c>
      <c r="S4083">
        <f>AVERAGEIF(O:O,O4083,E:E)</f>
        <v>1176.7069565217391</v>
      </c>
      <c r="T4083" t="str">
        <f t="shared" si="318"/>
        <v>theater</v>
      </c>
      <c r="U4083" t="str">
        <f t="shared" si="319"/>
        <v>plays</v>
      </c>
    </row>
    <row r="4084" spans="1:21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b">
        <f t="shared" si="315"/>
        <v>0</v>
      </c>
      <c r="G4084" s="4" t="s">
        <v>8221</v>
      </c>
      <c r="H4084" s="4" t="s">
        <v>8224</v>
      </c>
      <c r="I4084" s="4" t="s">
        <v>8246</v>
      </c>
      <c r="J4084" s="4">
        <v>1447542000</v>
      </c>
      <c r="K4084" s="13">
        <f t="shared" si="316"/>
        <v>42322.791666666664</v>
      </c>
      <c r="L4084" s="4">
        <v>1446179553</v>
      </c>
      <c r="M4084" s="13">
        <f t="shared" si="317"/>
        <v>42307.022604166668</v>
      </c>
      <c r="N4084" s="4" t="b">
        <v>0</v>
      </c>
      <c r="O4084" s="4">
        <v>2</v>
      </c>
      <c r="P4084" s="4" t="b">
        <v>0</v>
      </c>
      <c r="Q4084" s="4" t="s">
        <v>8271</v>
      </c>
      <c r="R4084" s="17">
        <f>E4084/D4084*100</f>
        <v>2</v>
      </c>
      <c r="S4084">
        <f>AVERAGEIF(O:O,O4084,E:E)</f>
        <v>91.389593023255813</v>
      </c>
      <c r="T4084" t="str">
        <f t="shared" si="318"/>
        <v>theater</v>
      </c>
      <c r="U4084" t="str">
        <f t="shared" si="319"/>
        <v>plays</v>
      </c>
    </row>
    <row r="4085" spans="1:21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b">
        <f t="shared" si="315"/>
        <v>0</v>
      </c>
      <c r="G4085" s="4" t="s">
        <v>8221</v>
      </c>
      <c r="H4085" s="4" t="s">
        <v>8224</v>
      </c>
      <c r="I4085" s="4" t="s">
        <v>8246</v>
      </c>
      <c r="J4085" s="4">
        <v>1452795416</v>
      </c>
      <c r="K4085" s="13">
        <f t="shared" si="316"/>
        <v>42383.595092592594</v>
      </c>
      <c r="L4085" s="4">
        <v>1450203416</v>
      </c>
      <c r="M4085" s="13">
        <f t="shared" si="317"/>
        <v>42353.595092592594</v>
      </c>
      <c r="N4085" s="4" t="b">
        <v>0</v>
      </c>
      <c r="O4085" s="4">
        <v>6</v>
      </c>
      <c r="P4085" s="4" t="b">
        <v>0</v>
      </c>
      <c r="Q4085" s="4" t="s">
        <v>8271</v>
      </c>
      <c r="R4085" s="17">
        <f>E4085/D4085*100</f>
        <v>21.685714285714287</v>
      </c>
      <c r="S4085">
        <f>AVERAGEIF(O:O,O4085,E:E)</f>
        <v>740.04042857142861</v>
      </c>
      <c r="T4085" t="str">
        <f t="shared" si="318"/>
        <v>theater</v>
      </c>
      <c r="U4085" t="str">
        <f t="shared" si="319"/>
        <v>plays</v>
      </c>
    </row>
    <row r="4086" spans="1:21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b">
        <f t="shared" si="315"/>
        <v>0</v>
      </c>
      <c r="G4086" s="4" t="s">
        <v>8221</v>
      </c>
      <c r="H4086" s="4" t="s">
        <v>8237</v>
      </c>
      <c r="I4086" s="4" t="s">
        <v>8249</v>
      </c>
      <c r="J4086" s="4">
        <v>1476008906</v>
      </c>
      <c r="K4086" s="13">
        <f t="shared" si="316"/>
        <v>42652.269745370373</v>
      </c>
      <c r="L4086" s="4">
        <v>1473416906</v>
      </c>
      <c r="M4086" s="13">
        <f t="shared" si="317"/>
        <v>42622.269745370373</v>
      </c>
      <c r="N4086" s="4" t="b">
        <v>0</v>
      </c>
      <c r="O4086" s="4">
        <v>1</v>
      </c>
      <c r="P4086" s="4" t="b">
        <v>0</v>
      </c>
      <c r="Q4086" s="4" t="s">
        <v>8271</v>
      </c>
      <c r="R4086" s="17">
        <f>E4086/D4086*100</f>
        <v>0.33333333333333337</v>
      </c>
      <c r="S4086">
        <f>AVERAGEIF(O:O,O4086,E:E)</f>
        <v>50.223295454545458</v>
      </c>
      <c r="T4086" t="str">
        <f t="shared" si="318"/>
        <v>theater</v>
      </c>
      <c r="U4086" t="str">
        <f t="shared" si="319"/>
        <v>plays</v>
      </c>
    </row>
    <row r="4087" spans="1:21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b">
        <f t="shared" si="315"/>
        <v>0</v>
      </c>
      <c r="G4087" s="4" t="s">
        <v>8221</v>
      </c>
      <c r="H4087" s="4" t="s">
        <v>8224</v>
      </c>
      <c r="I4087" s="4" t="s">
        <v>8246</v>
      </c>
      <c r="J4087" s="4">
        <v>1427169540</v>
      </c>
      <c r="K4087" s="13">
        <f t="shared" si="316"/>
        <v>42086.999305555561</v>
      </c>
      <c r="L4087" s="4">
        <v>1424701775</v>
      </c>
      <c r="M4087" s="13">
        <f t="shared" si="317"/>
        <v>42058.437210648153</v>
      </c>
      <c r="N4087" s="4" t="b">
        <v>0</v>
      </c>
      <c r="O4087" s="4">
        <v>1</v>
      </c>
      <c r="P4087" s="4" t="b">
        <v>0</v>
      </c>
      <c r="Q4087" s="4" t="s">
        <v>8271</v>
      </c>
      <c r="R4087" s="17">
        <f>E4087/D4087*100</f>
        <v>0.2857142857142857</v>
      </c>
      <c r="S4087">
        <f>AVERAGEIF(O:O,O4087,E:E)</f>
        <v>50.223295454545458</v>
      </c>
      <c r="T4087" t="str">
        <f t="shared" si="318"/>
        <v>theater</v>
      </c>
      <c r="U4087" t="str">
        <f t="shared" si="319"/>
        <v>plays</v>
      </c>
    </row>
    <row r="4088" spans="1:21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b">
        <f t="shared" si="315"/>
        <v>0</v>
      </c>
      <c r="G4088" s="4" t="s">
        <v>8221</v>
      </c>
      <c r="H4088" s="4" t="s">
        <v>8224</v>
      </c>
      <c r="I4088" s="4" t="s">
        <v>8246</v>
      </c>
      <c r="J4088" s="4">
        <v>1448078400</v>
      </c>
      <c r="K4088" s="13">
        <f t="shared" si="316"/>
        <v>42329.000000000007</v>
      </c>
      <c r="L4088" s="4">
        <v>1445985299</v>
      </c>
      <c r="M4088" s="13">
        <f t="shared" si="317"/>
        <v>42304.774293981485</v>
      </c>
      <c r="N4088" s="4" t="b">
        <v>0</v>
      </c>
      <c r="O4088" s="4">
        <v>5</v>
      </c>
      <c r="P4088" s="4" t="b">
        <v>0</v>
      </c>
      <c r="Q4088" s="4" t="s">
        <v>8271</v>
      </c>
      <c r="R4088" s="17">
        <f>E4088/D4088*100</f>
        <v>4.7</v>
      </c>
      <c r="S4088">
        <f>AVERAGEIF(O:O,O4088,E:E)</f>
        <v>347.37</v>
      </c>
      <c r="T4088" t="str">
        <f t="shared" si="318"/>
        <v>theater</v>
      </c>
      <c r="U4088" t="str">
        <f t="shared" si="319"/>
        <v>plays</v>
      </c>
    </row>
    <row r="4089" spans="1:21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b">
        <f t="shared" si="315"/>
        <v>0</v>
      </c>
      <c r="G4089" s="4" t="s">
        <v>8221</v>
      </c>
      <c r="H4089" s="4" t="s">
        <v>8224</v>
      </c>
      <c r="I4089" s="4" t="s">
        <v>8246</v>
      </c>
      <c r="J4089" s="4">
        <v>1468777786</v>
      </c>
      <c r="K4089" s="13">
        <f t="shared" si="316"/>
        <v>42568.576226851852</v>
      </c>
      <c r="L4089" s="4">
        <v>1466185786</v>
      </c>
      <c r="M4089" s="13">
        <f t="shared" si="317"/>
        <v>42538.576226851852</v>
      </c>
      <c r="N4089" s="4" t="b">
        <v>0</v>
      </c>
      <c r="O4089" s="4">
        <v>0</v>
      </c>
      <c r="P4089" s="4" t="b">
        <v>0</v>
      </c>
      <c r="Q4089" s="4" t="s">
        <v>8271</v>
      </c>
      <c r="R4089" s="17">
        <f>E4089/D4089*100</f>
        <v>0</v>
      </c>
      <c r="S4089">
        <f>AVERAGEIF(O:O,O4089,E:E)</f>
        <v>0</v>
      </c>
      <c r="T4089" t="str">
        <f t="shared" si="318"/>
        <v>theater</v>
      </c>
      <c r="U4089" t="str">
        <f t="shared" si="319"/>
        <v>plays</v>
      </c>
    </row>
    <row r="4090" spans="1:21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b">
        <f t="shared" si="315"/>
        <v>0</v>
      </c>
      <c r="G4090" s="4" t="s">
        <v>8221</v>
      </c>
      <c r="H4090" s="4" t="s">
        <v>8225</v>
      </c>
      <c r="I4090" s="4" t="s">
        <v>8247</v>
      </c>
      <c r="J4090" s="4">
        <v>1421403960</v>
      </c>
      <c r="K4090" s="13">
        <f t="shared" si="316"/>
        <v>42020.268055555563</v>
      </c>
      <c r="L4090" s="4">
        <v>1418827324</v>
      </c>
      <c r="M4090" s="13">
        <f t="shared" si="317"/>
        <v>41990.445879629631</v>
      </c>
      <c r="N4090" s="4" t="b">
        <v>0</v>
      </c>
      <c r="O4090" s="4">
        <v>3</v>
      </c>
      <c r="P4090" s="4" t="b">
        <v>0</v>
      </c>
      <c r="Q4090" s="4" t="s">
        <v>8271</v>
      </c>
      <c r="R4090" s="17">
        <f>E4090/D4090*100</f>
        <v>10.8</v>
      </c>
      <c r="S4090">
        <f>AVERAGEIF(O:O,O4090,E:E)</f>
        <v>191.76785714285714</v>
      </c>
      <c r="T4090" t="str">
        <f t="shared" si="318"/>
        <v>theater</v>
      </c>
      <c r="U4090" t="str">
        <f t="shared" si="319"/>
        <v>plays</v>
      </c>
    </row>
    <row r="4091" spans="1:21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b">
        <f t="shared" si="315"/>
        <v>0</v>
      </c>
      <c r="G4091" s="4" t="s">
        <v>8221</v>
      </c>
      <c r="H4091" s="4" t="s">
        <v>8224</v>
      </c>
      <c r="I4091" s="4" t="s">
        <v>8246</v>
      </c>
      <c r="J4091" s="4">
        <v>1433093700</v>
      </c>
      <c r="K4091" s="13">
        <f t="shared" si="316"/>
        <v>42155.565972222226</v>
      </c>
      <c r="L4091" s="4">
        <v>1430242488</v>
      </c>
      <c r="M4091" s="13">
        <f t="shared" si="317"/>
        <v>42122.565833333334</v>
      </c>
      <c r="N4091" s="4" t="b">
        <v>0</v>
      </c>
      <c r="O4091" s="4">
        <v>8</v>
      </c>
      <c r="P4091" s="4" t="b">
        <v>0</v>
      </c>
      <c r="Q4091" s="4" t="s">
        <v>8271</v>
      </c>
      <c r="R4091" s="17">
        <f>E4091/D4091*100</f>
        <v>4.8</v>
      </c>
      <c r="S4091">
        <f>AVERAGEIF(O:O,O4091,E:E)</f>
        <v>570.671875</v>
      </c>
      <c r="T4091" t="str">
        <f t="shared" si="318"/>
        <v>theater</v>
      </c>
      <c r="U4091" t="str">
        <f t="shared" si="319"/>
        <v>plays</v>
      </c>
    </row>
    <row r="4092" spans="1:21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b">
        <f t="shared" si="315"/>
        <v>0</v>
      </c>
      <c r="G4092" s="4" t="s">
        <v>8221</v>
      </c>
      <c r="H4092" s="4" t="s">
        <v>8224</v>
      </c>
      <c r="I4092" s="4" t="s">
        <v>8246</v>
      </c>
      <c r="J4092" s="4">
        <v>1438959600</v>
      </c>
      <c r="K4092" s="13">
        <f t="shared" si="316"/>
        <v>42223.458333333336</v>
      </c>
      <c r="L4092" s="4">
        <v>1437754137</v>
      </c>
      <c r="M4092" s="13">
        <f t="shared" si="317"/>
        <v>42209.506215277775</v>
      </c>
      <c r="N4092" s="4" t="b">
        <v>0</v>
      </c>
      <c r="O4092" s="4">
        <v>3</v>
      </c>
      <c r="P4092" s="4" t="b">
        <v>0</v>
      </c>
      <c r="Q4092" s="4" t="s">
        <v>8271</v>
      </c>
      <c r="R4092" s="17">
        <f>E4092/D4092*100</f>
        <v>3.2</v>
      </c>
      <c r="S4092">
        <f>AVERAGEIF(O:O,O4092,E:E)</f>
        <v>191.76785714285714</v>
      </c>
      <c r="T4092" t="str">
        <f t="shared" si="318"/>
        <v>theater</v>
      </c>
      <c r="U4092" t="str">
        <f t="shared" si="319"/>
        <v>plays</v>
      </c>
    </row>
    <row r="4093" spans="1:21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b">
        <f t="shared" si="315"/>
        <v>0</v>
      </c>
      <c r="G4093" s="4" t="s">
        <v>8221</v>
      </c>
      <c r="H4093" s="4" t="s">
        <v>8224</v>
      </c>
      <c r="I4093" s="4" t="s">
        <v>8246</v>
      </c>
      <c r="J4093" s="4">
        <v>1421410151</v>
      </c>
      <c r="K4093" s="13">
        <f t="shared" si="316"/>
        <v>42020.33971064815</v>
      </c>
      <c r="L4093" s="4">
        <v>1418818151</v>
      </c>
      <c r="M4093" s="13">
        <f t="shared" si="317"/>
        <v>41990.33971064815</v>
      </c>
      <c r="N4093" s="4" t="b">
        <v>0</v>
      </c>
      <c r="O4093" s="4">
        <v>8</v>
      </c>
      <c r="P4093" s="4" t="b">
        <v>0</v>
      </c>
      <c r="Q4093" s="4" t="s">
        <v>8271</v>
      </c>
      <c r="R4093" s="17">
        <f>E4093/D4093*100</f>
        <v>12.75</v>
      </c>
      <c r="S4093">
        <f>AVERAGEIF(O:O,O4093,E:E)</f>
        <v>570.671875</v>
      </c>
      <c r="T4093" t="str">
        <f t="shared" si="318"/>
        <v>theater</v>
      </c>
      <c r="U4093" t="str">
        <f t="shared" si="319"/>
        <v>plays</v>
      </c>
    </row>
    <row r="4094" spans="1:21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b">
        <f t="shared" si="315"/>
        <v>0</v>
      </c>
      <c r="G4094" s="4" t="s">
        <v>8221</v>
      </c>
      <c r="H4094" s="4" t="s">
        <v>8224</v>
      </c>
      <c r="I4094" s="4" t="s">
        <v>8246</v>
      </c>
      <c r="J4094" s="4">
        <v>1428205247</v>
      </c>
      <c r="K4094" s="13">
        <f t="shared" si="316"/>
        <v>42098.986655092602</v>
      </c>
      <c r="L4094" s="4">
        <v>1423024847</v>
      </c>
      <c r="M4094" s="13">
        <f t="shared" si="317"/>
        <v>42039.028321759259</v>
      </c>
      <c r="N4094" s="4" t="b">
        <v>0</v>
      </c>
      <c r="O4094" s="4">
        <v>1</v>
      </c>
      <c r="P4094" s="4" t="b">
        <v>0</v>
      </c>
      <c r="Q4094" s="4" t="s">
        <v>8271</v>
      </c>
      <c r="R4094" s="17">
        <f>E4094/D4094*100</f>
        <v>1.8181818181818181E-2</v>
      </c>
      <c r="S4094">
        <f>AVERAGEIF(O:O,O4094,E:E)</f>
        <v>50.223295454545458</v>
      </c>
      <c r="T4094" t="str">
        <f t="shared" si="318"/>
        <v>theater</v>
      </c>
      <c r="U4094" t="str">
        <f t="shared" si="319"/>
        <v>plays</v>
      </c>
    </row>
    <row r="4095" spans="1:21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b">
        <f t="shared" si="315"/>
        <v>0</v>
      </c>
      <c r="G4095" s="4" t="s">
        <v>8221</v>
      </c>
      <c r="H4095" s="4" t="s">
        <v>8225</v>
      </c>
      <c r="I4095" s="4" t="s">
        <v>8247</v>
      </c>
      <c r="J4095" s="4">
        <v>1440272093</v>
      </c>
      <c r="K4095" s="13">
        <f t="shared" si="316"/>
        <v>42238.649224537039</v>
      </c>
      <c r="L4095" s="4">
        <v>1435088093</v>
      </c>
      <c r="M4095" s="13">
        <f t="shared" si="317"/>
        <v>42178.649224537039</v>
      </c>
      <c r="N4095" s="4" t="b">
        <v>0</v>
      </c>
      <c r="O4095" s="4">
        <v>4</v>
      </c>
      <c r="P4095" s="4" t="b">
        <v>0</v>
      </c>
      <c r="Q4095" s="4" t="s">
        <v>8271</v>
      </c>
      <c r="R4095" s="17">
        <f>E4095/D4095*100</f>
        <v>2.4</v>
      </c>
      <c r="S4095">
        <f>AVERAGEIF(O:O,O4095,E:E)</f>
        <v>227.77278688524589</v>
      </c>
      <c r="T4095" t="str">
        <f t="shared" si="318"/>
        <v>theater</v>
      </c>
      <c r="U4095" t="str">
        <f t="shared" si="319"/>
        <v>plays</v>
      </c>
    </row>
    <row r="4096" spans="1:21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b">
        <f t="shared" si="315"/>
        <v>0</v>
      </c>
      <c r="G4096" s="4" t="s">
        <v>8221</v>
      </c>
      <c r="H4096" s="4" t="s">
        <v>8224</v>
      </c>
      <c r="I4096" s="4" t="s">
        <v>8246</v>
      </c>
      <c r="J4096" s="4">
        <v>1413953940</v>
      </c>
      <c r="K4096" s="13">
        <f t="shared" si="316"/>
        <v>41934.040972222225</v>
      </c>
      <c r="L4096" s="4">
        <v>1410141900</v>
      </c>
      <c r="M4096" s="13">
        <f t="shared" si="317"/>
        <v>41889.920138888891</v>
      </c>
      <c r="N4096" s="4" t="b">
        <v>0</v>
      </c>
      <c r="O4096" s="4">
        <v>8</v>
      </c>
      <c r="P4096" s="4" t="b">
        <v>0</v>
      </c>
      <c r="Q4096" s="4" t="s">
        <v>8271</v>
      </c>
      <c r="R4096" s="17">
        <f>E4096/D4096*100</f>
        <v>36.5</v>
      </c>
      <c r="S4096">
        <f>AVERAGEIF(O:O,O4096,E:E)</f>
        <v>570.671875</v>
      </c>
      <c r="T4096" t="str">
        <f t="shared" si="318"/>
        <v>theater</v>
      </c>
      <c r="U4096" t="str">
        <f t="shared" si="319"/>
        <v>plays</v>
      </c>
    </row>
    <row r="4097" spans="1:21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b">
        <f t="shared" si="315"/>
        <v>0</v>
      </c>
      <c r="G4097" s="4" t="s">
        <v>8221</v>
      </c>
      <c r="H4097" s="4" t="s">
        <v>8238</v>
      </c>
      <c r="I4097" s="4" t="s">
        <v>8256</v>
      </c>
      <c r="J4097" s="4">
        <v>1482108350</v>
      </c>
      <c r="K4097" s="13">
        <f t="shared" si="316"/>
        <v>42722.865162037044</v>
      </c>
      <c r="L4097" s="4">
        <v>1479516350</v>
      </c>
      <c r="M4097" s="13">
        <f t="shared" si="317"/>
        <v>42692.865162037044</v>
      </c>
      <c r="N4097" s="4" t="b">
        <v>0</v>
      </c>
      <c r="O4097" s="4">
        <v>1</v>
      </c>
      <c r="P4097" s="4" t="b">
        <v>0</v>
      </c>
      <c r="Q4097" s="4" t="s">
        <v>8271</v>
      </c>
      <c r="R4097" s="17">
        <f>E4097/D4097*100</f>
        <v>2.666666666666667</v>
      </c>
      <c r="S4097">
        <f>AVERAGEIF(O:O,O4097,E:E)</f>
        <v>50.223295454545458</v>
      </c>
      <c r="T4097" t="str">
        <f t="shared" si="318"/>
        <v>theater</v>
      </c>
      <c r="U4097" t="str">
        <f t="shared" si="319"/>
        <v>plays</v>
      </c>
    </row>
    <row r="4098" spans="1:21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b">
        <f t="shared" si="315"/>
        <v>0</v>
      </c>
      <c r="G4098" s="4" t="s">
        <v>8221</v>
      </c>
      <c r="H4098" s="4" t="s">
        <v>8225</v>
      </c>
      <c r="I4098" s="4" t="s">
        <v>8247</v>
      </c>
      <c r="J4098" s="4">
        <v>1488271860</v>
      </c>
      <c r="K4098" s="13">
        <f t="shared" si="316"/>
        <v>42794.20208333333</v>
      </c>
      <c r="L4098" s="4">
        <v>1484484219</v>
      </c>
      <c r="M4098" s="13">
        <f t="shared" si="317"/>
        <v>42750.363645833335</v>
      </c>
      <c r="N4098" s="4" t="b">
        <v>0</v>
      </c>
      <c r="O4098" s="4">
        <v>5</v>
      </c>
      <c r="P4098" s="4" t="b">
        <v>0</v>
      </c>
      <c r="Q4098" s="4" t="s">
        <v>8271</v>
      </c>
      <c r="R4098" s="17">
        <f>E4098/D4098*100</f>
        <v>11.428571428571429</v>
      </c>
      <c r="S4098">
        <f>AVERAGEIF(O:O,O4098,E:E)</f>
        <v>347.37</v>
      </c>
      <c r="T4098" t="str">
        <f t="shared" si="318"/>
        <v>theater</v>
      </c>
      <c r="U4098" t="str">
        <f t="shared" si="319"/>
        <v>plays</v>
      </c>
    </row>
    <row r="4099" spans="1:21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b">
        <f t="shared" ref="F4099:F4115" si="320">IF(E4099&gt;=D4099,"successful")</f>
        <v>0</v>
      </c>
      <c r="G4099" s="4" t="s">
        <v>8221</v>
      </c>
      <c r="H4099" s="4" t="s">
        <v>8225</v>
      </c>
      <c r="I4099" s="4" t="s">
        <v>8247</v>
      </c>
      <c r="J4099" s="4">
        <v>1454284500</v>
      </c>
      <c r="K4099" s="13">
        <f t="shared" ref="K4099:K4115" si="321">(J4099/60)/60/24+DATE(1970,1,1)+(-4/24)</f>
        <v>42400.829861111117</v>
      </c>
      <c r="L4099" s="4">
        <v>1449431237</v>
      </c>
      <c r="M4099" s="13">
        <f t="shared" ref="M4099:M4115" si="322">(L4099/60)/60/24+DATE(1970,1,1)+(-4/24)</f>
        <v>42344.657835648155</v>
      </c>
      <c r="N4099" s="4" t="b">
        <v>0</v>
      </c>
      <c r="O4099" s="4">
        <v>0</v>
      </c>
      <c r="P4099" s="4" t="b">
        <v>0</v>
      </c>
      <c r="Q4099" s="4" t="s">
        <v>8271</v>
      </c>
      <c r="R4099" s="17">
        <f>E4099/D4099*100</f>
        <v>0</v>
      </c>
      <c r="S4099">
        <f>AVERAGEIF(O:O,O4099,E:E)</f>
        <v>0</v>
      </c>
      <c r="T4099" t="str">
        <f t="shared" ref="T4099:T4115" si="323">LEFT(Q4099,FIND("/",Q4099)-1)</f>
        <v>theater</v>
      </c>
      <c r="U4099" t="str">
        <f t="shared" ref="U4099:U4115" si="324">RIGHT(Q4099,LEN(Q4099)-FIND("/",Q4099))</f>
        <v>plays</v>
      </c>
    </row>
    <row r="4100" spans="1:21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b">
        <f t="shared" si="320"/>
        <v>0</v>
      </c>
      <c r="G4100" s="4" t="s">
        <v>8221</v>
      </c>
      <c r="H4100" s="4" t="s">
        <v>8224</v>
      </c>
      <c r="I4100" s="4" t="s">
        <v>8246</v>
      </c>
      <c r="J4100" s="4">
        <v>1465060797</v>
      </c>
      <c r="K4100" s="13">
        <f t="shared" si="321"/>
        <v>42525.555520833332</v>
      </c>
      <c r="L4100" s="4">
        <v>1462468797</v>
      </c>
      <c r="M4100" s="13">
        <f t="shared" si="322"/>
        <v>42495.555520833332</v>
      </c>
      <c r="N4100" s="4" t="b">
        <v>0</v>
      </c>
      <c r="O4100" s="4">
        <v>0</v>
      </c>
      <c r="P4100" s="4" t="b">
        <v>0</v>
      </c>
      <c r="Q4100" s="4" t="s">
        <v>8271</v>
      </c>
      <c r="R4100" s="17">
        <f>E4100/D4100*100</f>
        <v>0</v>
      </c>
      <c r="S4100">
        <f>AVERAGEIF(O:O,O4100,E:E)</f>
        <v>0</v>
      </c>
      <c r="T4100" t="str">
        <f t="shared" si="323"/>
        <v>theater</v>
      </c>
      <c r="U4100" t="str">
        <f t="shared" si="324"/>
        <v>plays</v>
      </c>
    </row>
    <row r="4101" spans="1:21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b">
        <f t="shared" si="320"/>
        <v>0</v>
      </c>
      <c r="G4101" s="4" t="s">
        <v>8221</v>
      </c>
      <c r="H4101" s="4" t="s">
        <v>8224</v>
      </c>
      <c r="I4101" s="4" t="s">
        <v>8246</v>
      </c>
      <c r="J4101" s="4">
        <v>1472847873</v>
      </c>
      <c r="K4101" s="13">
        <f t="shared" si="321"/>
        <v>42615.683715277781</v>
      </c>
      <c r="L4101" s="4">
        <v>1468959873</v>
      </c>
      <c r="M4101" s="13">
        <f t="shared" si="322"/>
        <v>42570.683715277781</v>
      </c>
      <c r="N4101" s="4" t="b">
        <v>0</v>
      </c>
      <c r="O4101" s="4">
        <v>1</v>
      </c>
      <c r="P4101" s="4" t="b">
        <v>0</v>
      </c>
      <c r="Q4101" s="4" t="s">
        <v>8271</v>
      </c>
      <c r="R4101" s="17">
        <f>E4101/D4101*100</f>
        <v>1.1111111111111112</v>
      </c>
      <c r="S4101">
        <f>AVERAGEIF(O:O,O4101,E:E)</f>
        <v>50.223295454545458</v>
      </c>
      <c r="T4101" t="str">
        <f t="shared" si="323"/>
        <v>theater</v>
      </c>
      <c r="U4101" t="str">
        <f t="shared" si="324"/>
        <v>plays</v>
      </c>
    </row>
    <row r="4102" spans="1:21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b">
        <f t="shared" si="320"/>
        <v>0</v>
      </c>
      <c r="G4102" s="4" t="s">
        <v>8221</v>
      </c>
      <c r="H4102" s="4" t="s">
        <v>8224</v>
      </c>
      <c r="I4102" s="4" t="s">
        <v>8246</v>
      </c>
      <c r="J4102" s="4">
        <v>1414205990</v>
      </c>
      <c r="K4102" s="13">
        <f t="shared" si="321"/>
        <v>41936.958217592597</v>
      </c>
      <c r="L4102" s="4">
        <v>1413341990</v>
      </c>
      <c r="M4102" s="13">
        <f t="shared" si="322"/>
        <v>41926.958217592597</v>
      </c>
      <c r="N4102" s="4" t="b">
        <v>0</v>
      </c>
      <c r="O4102" s="4">
        <v>0</v>
      </c>
      <c r="P4102" s="4" t="b">
        <v>0</v>
      </c>
      <c r="Q4102" s="4" t="s">
        <v>8271</v>
      </c>
      <c r="R4102" s="17">
        <f>E4102/D4102*100</f>
        <v>0</v>
      </c>
      <c r="S4102">
        <f>AVERAGEIF(O:O,O4102,E:E)</f>
        <v>0</v>
      </c>
      <c r="T4102" t="str">
        <f t="shared" si="323"/>
        <v>theater</v>
      </c>
      <c r="U4102" t="str">
        <f t="shared" si="324"/>
        <v>plays</v>
      </c>
    </row>
    <row r="4103" spans="1:21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b">
        <f t="shared" si="320"/>
        <v>0</v>
      </c>
      <c r="G4103" s="4" t="s">
        <v>8221</v>
      </c>
      <c r="H4103" s="4" t="s">
        <v>8224</v>
      </c>
      <c r="I4103" s="4" t="s">
        <v>8246</v>
      </c>
      <c r="J4103" s="4">
        <v>1485380482</v>
      </c>
      <c r="K4103" s="13">
        <f t="shared" si="321"/>
        <v>42760.737060185187</v>
      </c>
      <c r="L4103" s="4">
        <v>1482788482</v>
      </c>
      <c r="M4103" s="13">
        <f t="shared" si="322"/>
        <v>42730.737060185187</v>
      </c>
      <c r="N4103" s="4" t="b">
        <v>0</v>
      </c>
      <c r="O4103" s="4">
        <v>0</v>
      </c>
      <c r="P4103" s="4" t="b">
        <v>0</v>
      </c>
      <c r="Q4103" s="4" t="s">
        <v>8271</v>
      </c>
      <c r="R4103" s="17">
        <f>E4103/D4103*100</f>
        <v>0</v>
      </c>
      <c r="S4103">
        <f>AVERAGEIF(O:O,O4103,E:E)</f>
        <v>0</v>
      </c>
      <c r="T4103" t="str">
        <f t="shared" si="323"/>
        <v>theater</v>
      </c>
      <c r="U4103" t="str">
        <f t="shared" si="324"/>
        <v>plays</v>
      </c>
    </row>
    <row r="4104" spans="1:21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b">
        <f t="shared" si="320"/>
        <v>0</v>
      </c>
      <c r="G4104" s="4" t="s">
        <v>8221</v>
      </c>
      <c r="H4104" s="4" t="s">
        <v>8224</v>
      </c>
      <c r="I4104" s="4" t="s">
        <v>8246</v>
      </c>
      <c r="J4104" s="4">
        <v>1463343673</v>
      </c>
      <c r="K4104" s="13">
        <f t="shared" si="321"/>
        <v>42505.681400462963</v>
      </c>
      <c r="L4104" s="4">
        <v>1460751673</v>
      </c>
      <c r="M4104" s="13">
        <f t="shared" si="322"/>
        <v>42475.681400462963</v>
      </c>
      <c r="N4104" s="4" t="b">
        <v>0</v>
      </c>
      <c r="O4104" s="4">
        <v>6</v>
      </c>
      <c r="P4104" s="4" t="b">
        <v>0</v>
      </c>
      <c r="Q4104" s="4" t="s">
        <v>8271</v>
      </c>
      <c r="R4104" s="17">
        <f>E4104/D4104*100</f>
        <v>27.400000000000002</v>
      </c>
      <c r="S4104">
        <f>AVERAGEIF(O:O,O4104,E:E)</f>
        <v>740.04042857142861</v>
      </c>
      <c r="T4104" t="str">
        <f t="shared" si="323"/>
        <v>theater</v>
      </c>
      <c r="U4104" t="str">
        <f t="shared" si="324"/>
        <v>plays</v>
      </c>
    </row>
    <row r="4105" spans="1:21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b">
        <f t="shared" si="320"/>
        <v>0</v>
      </c>
      <c r="G4105" s="4" t="s">
        <v>8221</v>
      </c>
      <c r="H4105" s="4" t="s">
        <v>8224</v>
      </c>
      <c r="I4105" s="4" t="s">
        <v>8246</v>
      </c>
      <c r="J4105" s="4">
        <v>1440613920</v>
      </c>
      <c r="K4105" s="13">
        <f t="shared" si="321"/>
        <v>42242.605555555558</v>
      </c>
      <c r="L4105" s="4">
        <v>1435953566</v>
      </c>
      <c r="M4105" s="13">
        <f t="shared" si="322"/>
        <v>42188.666273148156</v>
      </c>
      <c r="N4105" s="4" t="b">
        <v>0</v>
      </c>
      <c r="O4105" s="4">
        <v>6</v>
      </c>
      <c r="P4105" s="4" t="b">
        <v>0</v>
      </c>
      <c r="Q4105" s="4" t="s">
        <v>8271</v>
      </c>
      <c r="R4105" s="17">
        <f>E4105/D4105*100</f>
        <v>10</v>
      </c>
      <c r="S4105">
        <f>AVERAGEIF(O:O,O4105,E:E)</f>
        <v>740.04042857142861</v>
      </c>
      <c r="T4105" t="str">
        <f t="shared" si="323"/>
        <v>theater</v>
      </c>
      <c r="U4105" t="str">
        <f t="shared" si="324"/>
        <v>plays</v>
      </c>
    </row>
    <row r="4106" spans="1:21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b">
        <f t="shared" si="320"/>
        <v>0</v>
      </c>
      <c r="G4106" s="4" t="s">
        <v>8221</v>
      </c>
      <c r="H4106" s="4" t="s">
        <v>8226</v>
      </c>
      <c r="I4106" s="4" t="s">
        <v>8248</v>
      </c>
      <c r="J4106" s="4">
        <v>1477550434</v>
      </c>
      <c r="K4106" s="13">
        <f t="shared" si="321"/>
        <v>42670.111504629633</v>
      </c>
      <c r="L4106" s="4">
        <v>1474958434</v>
      </c>
      <c r="M4106" s="13">
        <f t="shared" si="322"/>
        <v>42640.111504629633</v>
      </c>
      <c r="N4106" s="4" t="b">
        <v>0</v>
      </c>
      <c r="O4106" s="4">
        <v>14</v>
      </c>
      <c r="P4106" s="4" t="b">
        <v>0</v>
      </c>
      <c r="Q4106" s="4" t="s">
        <v>8271</v>
      </c>
      <c r="R4106" s="17">
        <f>E4106/D4106*100</f>
        <v>21.366666666666667</v>
      </c>
      <c r="S4106">
        <f>AVERAGEIF(O:O,O4106,E:E)</f>
        <v>1006.2454545454545</v>
      </c>
      <c r="T4106" t="str">
        <f t="shared" si="323"/>
        <v>theater</v>
      </c>
      <c r="U4106" t="str">
        <f t="shared" si="324"/>
        <v>plays</v>
      </c>
    </row>
    <row r="4107" spans="1:21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b">
        <f t="shared" si="320"/>
        <v>0</v>
      </c>
      <c r="G4107" s="4" t="s">
        <v>8221</v>
      </c>
      <c r="H4107" s="4" t="s">
        <v>8238</v>
      </c>
      <c r="I4107" s="4" t="s">
        <v>8256</v>
      </c>
      <c r="J4107" s="4">
        <v>1482711309</v>
      </c>
      <c r="K4107" s="13">
        <f t="shared" si="321"/>
        <v>42729.843854166669</v>
      </c>
      <c r="L4107" s="4">
        <v>1479860109</v>
      </c>
      <c r="M4107" s="13">
        <f t="shared" si="322"/>
        <v>42696.843854166669</v>
      </c>
      <c r="N4107" s="4" t="b">
        <v>0</v>
      </c>
      <c r="O4107" s="4">
        <v>6</v>
      </c>
      <c r="P4107" s="4" t="b">
        <v>0</v>
      </c>
      <c r="Q4107" s="4" t="s">
        <v>8271</v>
      </c>
      <c r="R4107" s="17">
        <f>E4107/D4107*100</f>
        <v>6.9696969696969706</v>
      </c>
      <c r="S4107">
        <f>AVERAGEIF(O:O,O4107,E:E)</f>
        <v>740.04042857142861</v>
      </c>
      <c r="T4107" t="str">
        <f t="shared" si="323"/>
        <v>theater</v>
      </c>
      <c r="U4107" t="str">
        <f t="shared" si="324"/>
        <v>plays</v>
      </c>
    </row>
    <row r="4108" spans="1:21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b">
        <f t="shared" si="320"/>
        <v>0</v>
      </c>
      <c r="G4108" s="4" t="s">
        <v>8221</v>
      </c>
      <c r="H4108" s="4" t="s">
        <v>8224</v>
      </c>
      <c r="I4108" s="4" t="s">
        <v>8246</v>
      </c>
      <c r="J4108" s="4">
        <v>1427936400</v>
      </c>
      <c r="K4108" s="13">
        <f t="shared" si="321"/>
        <v>42095.875000000007</v>
      </c>
      <c r="L4108" s="4">
        <v>1424221866</v>
      </c>
      <c r="M4108" s="13">
        <f t="shared" si="322"/>
        <v>42052.882708333338</v>
      </c>
      <c r="N4108" s="4" t="b">
        <v>0</v>
      </c>
      <c r="O4108" s="4">
        <v>33</v>
      </c>
      <c r="P4108" s="4" t="b">
        <v>0</v>
      </c>
      <c r="Q4108" s="4" t="s">
        <v>8271</v>
      </c>
      <c r="R4108" s="17">
        <f>E4108/D4108*100</f>
        <v>70.599999999999994</v>
      </c>
      <c r="S4108">
        <f>AVERAGEIF(O:O,O4108,E:E)</f>
        <v>5887.1719354838715</v>
      </c>
      <c r="T4108" t="str">
        <f t="shared" si="323"/>
        <v>theater</v>
      </c>
      <c r="U4108" t="str">
        <f t="shared" si="324"/>
        <v>plays</v>
      </c>
    </row>
    <row r="4109" spans="1:21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b">
        <f t="shared" si="320"/>
        <v>0</v>
      </c>
      <c r="G4109" s="4" t="s">
        <v>8221</v>
      </c>
      <c r="H4109" s="4" t="s">
        <v>8224</v>
      </c>
      <c r="I4109" s="4" t="s">
        <v>8246</v>
      </c>
      <c r="J4109" s="4">
        <v>1411596001</v>
      </c>
      <c r="K4109" s="13">
        <f t="shared" si="321"/>
        <v>41906.750011574077</v>
      </c>
      <c r="L4109" s="4">
        <v>1409608801</v>
      </c>
      <c r="M4109" s="13">
        <f t="shared" si="322"/>
        <v>41883.750011574077</v>
      </c>
      <c r="N4109" s="4" t="b">
        <v>0</v>
      </c>
      <c r="O4109" s="4">
        <v>4</v>
      </c>
      <c r="P4109" s="4" t="b">
        <v>0</v>
      </c>
      <c r="Q4109" s="4" t="s">
        <v>8271</v>
      </c>
      <c r="R4109" s="17">
        <f>E4109/D4109*100</f>
        <v>2.0500000000000003</v>
      </c>
      <c r="S4109">
        <f>AVERAGEIF(O:O,O4109,E:E)</f>
        <v>227.77278688524589</v>
      </c>
      <c r="T4109" t="str">
        <f t="shared" si="323"/>
        <v>theater</v>
      </c>
      <c r="U4109" t="str">
        <f t="shared" si="324"/>
        <v>plays</v>
      </c>
    </row>
    <row r="4110" spans="1:21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b">
        <f t="shared" si="320"/>
        <v>0</v>
      </c>
      <c r="G4110" s="4" t="s">
        <v>8221</v>
      </c>
      <c r="H4110" s="4" t="s">
        <v>8224</v>
      </c>
      <c r="I4110" s="4" t="s">
        <v>8246</v>
      </c>
      <c r="J4110" s="4">
        <v>1488517200</v>
      </c>
      <c r="K4110" s="13">
        <f t="shared" si="321"/>
        <v>42797.041666666664</v>
      </c>
      <c r="L4110" s="4">
        <v>1485909937</v>
      </c>
      <c r="M4110" s="13">
        <f t="shared" si="322"/>
        <v>42766.865011574082</v>
      </c>
      <c r="N4110" s="4" t="b">
        <v>0</v>
      </c>
      <c r="O4110" s="4">
        <v>1</v>
      </c>
      <c r="P4110" s="4" t="b">
        <v>0</v>
      </c>
      <c r="Q4110" s="4" t="s">
        <v>8271</v>
      </c>
      <c r="R4110" s="17">
        <f>E4110/D4110*100</f>
        <v>1.9666666666666666</v>
      </c>
      <c r="S4110">
        <f>AVERAGEIF(O:O,O4110,E:E)</f>
        <v>50.223295454545458</v>
      </c>
      <c r="T4110" t="str">
        <f t="shared" si="323"/>
        <v>theater</v>
      </c>
      <c r="U4110" t="str">
        <f t="shared" si="324"/>
        <v>plays</v>
      </c>
    </row>
    <row r="4111" spans="1:21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b">
        <f t="shared" si="320"/>
        <v>0</v>
      </c>
      <c r="G4111" s="4" t="s">
        <v>8221</v>
      </c>
      <c r="H4111" s="4" t="s">
        <v>8225</v>
      </c>
      <c r="I4111" s="4" t="s">
        <v>8247</v>
      </c>
      <c r="J4111" s="4">
        <v>1448805404</v>
      </c>
      <c r="K4111" s="13">
        <f t="shared" si="321"/>
        <v>42337.414398148154</v>
      </c>
      <c r="L4111" s="4">
        <v>1446209804</v>
      </c>
      <c r="M4111" s="13">
        <f t="shared" si="322"/>
        <v>42307.372731481482</v>
      </c>
      <c r="N4111" s="4" t="b">
        <v>0</v>
      </c>
      <c r="O4111" s="4">
        <v>0</v>
      </c>
      <c r="P4111" s="4" t="b">
        <v>0</v>
      </c>
      <c r="Q4111" s="4" t="s">
        <v>8271</v>
      </c>
      <c r="R4111" s="17">
        <f>E4111/D4111*100</f>
        <v>0</v>
      </c>
      <c r="S4111">
        <f>AVERAGEIF(O:O,O4111,E:E)</f>
        <v>0</v>
      </c>
      <c r="T4111" t="str">
        <f t="shared" si="323"/>
        <v>theater</v>
      </c>
      <c r="U4111" t="str">
        <f t="shared" si="324"/>
        <v>plays</v>
      </c>
    </row>
    <row r="4112" spans="1:21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b">
        <f t="shared" si="320"/>
        <v>0</v>
      </c>
      <c r="G4112" s="4" t="s">
        <v>8221</v>
      </c>
      <c r="H4112" s="4" t="s">
        <v>8225</v>
      </c>
      <c r="I4112" s="4" t="s">
        <v>8247</v>
      </c>
      <c r="J4112" s="4">
        <v>1469113351</v>
      </c>
      <c r="K4112" s="13">
        <f t="shared" si="321"/>
        <v>42572.460081018515</v>
      </c>
      <c r="L4112" s="4">
        <v>1463929351</v>
      </c>
      <c r="M4112" s="13">
        <f t="shared" si="322"/>
        <v>42512.460081018515</v>
      </c>
      <c r="N4112" s="4" t="b">
        <v>0</v>
      </c>
      <c r="O4112" s="4">
        <v>6</v>
      </c>
      <c r="P4112" s="4" t="b">
        <v>0</v>
      </c>
      <c r="Q4112" s="4" t="s">
        <v>8271</v>
      </c>
      <c r="R4112" s="17">
        <f>E4112/D4112*100</f>
        <v>28.666666666666668</v>
      </c>
      <c r="S4112">
        <f>AVERAGEIF(O:O,O4112,E:E)</f>
        <v>740.04042857142861</v>
      </c>
      <c r="T4112" t="str">
        <f t="shared" si="323"/>
        <v>theater</v>
      </c>
      <c r="U4112" t="str">
        <f t="shared" si="324"/>
        <v>plays</v>
      </c>
    </row>
    <row r="4113" spans="1:21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b">
        <f t="shared" si="320"/>
        <v>0</v>
      </c>
      <c r="G4113" s="4" t="s">
        <v>8221</v>
      </c>
      <c r="H4113" s="4" t="s">
        <v>8224</v>
      </c>
      <c r="I4113" s="4" t="s">
        <v>8246</v>
      </c>
      <c r="J4113" s="4">
        <v>1424747740</v>
      </c>
      <c r="K4113" s="13">
        <f t="shared" si="321"/>
        <v>42058.969212962962</v>
      </c>
      <c r="L4113" s="4">
        <v>1422155740</v>
      </c>
      <c r="M4113" s="13">
        <f t="shared" si="322"/>
        <v>42028.969212962962</v>
      </c>
      <c r="N4113" s="4" t="b">
        <v>0</v>
      </c>
      <c r="O4113" s="4">
        <v>6</v>
      </c>
      <c r="P4113" s="4" t="b">
        <v>0</v>
      </c>
      <c r="Q4113" s="4" t="s">
        <v>8271</v>
      </c>
      <c r="R4113" s="17">
        <f>E4113/D4113*100</f>
        <v>3.1333333333333333</v>
      </c>
      <c r="S4113">
        <f>AVERAGEIF(O:O,O4113,E:E)</f>
        <v>740.04042857142861</v>
      </c>
      <c r="T4113" t="str">
        <f t="shared" si="323"/>
        <v>theater</v>
      </c>
      <c r="U4113" t="str">
        <f t="shared" si="324"/>
        <v>plays</v>
      </c>
    </row>
    <row r="4114" spans="1:21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b">
        <f t="shared" si="320"/>
        <v>0</v>
      </c>
      <c r="G4114" s="4" t="s">
        <v>8221</v>
      </c>
      <c r="H4114" s="4" t="s">
        <v>8241</v>
      </c>
      <c r="I4114" s="4" t="s">
        <v>8249</v>
      </c>
      <c r="J4114" s="4">
        <v>1456617600</v>
      </c>
      <c r="K4114" s="13">
        <f t="shared" si="321"/>
        <v>42427.833333333336</v>
      </c>
      <c r="L4114" s="4">
        <v>1454280186</v>
      </c>
      <c r="M4114" s="13">
        <f t="shared" si="322"/>
        <v>42400.77993055556</v>
      </c>
      <c r="N4114" s="4" t="b">
        <v>0</v>
      </c>
      <c r="O4114" s="4">
        <v>1</v>
      </c>
      <c r="P4114" s="4" t="b">
        <v>0</v>
      </c>
      <c r="Q4114" s="4" t="s">
        <v>8271</v>
      </c>
      <c r="R4114" s="17">
        <f>E4114/D4114*100</f>
        <v>0.04</v>
      </c>
      <c r="S4114">
        <f>AVERAGEIF(O:O,O4114,E:E)</f>
        <v>50.223295454545458</v>
      </c>
      <c r="T4114" t="str">
        <f t="shared" si="323"/>
        <v>theater</v>
      </c>
      <c r="U4114" t="str">
        <f t="shared" si="324"/>
        <v>plays</v>
      </c>
    </row>
    <row r="4115" spans="1:21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b">
        <f t="shared" si="320"/>
        <v>0</v>
      </c>
      <c r="G4115" s="4" t="s">
        <v>8221</v>
      </c>
      <c r="H4115" s="4" t="s">
        <v>8224</v>
      </c>
      <c r="I4115" s="4" t="s">
        <v>8246</v>
      </c>
      <c r="J4115" s="4">
        <v>1452234840</v>
      </c>
      <c r="K4115" s="13">
        <f t="shared" si="321"/>
        <v>42377.106944444451</v>
      </c>
      <c r="L4115" s="4">
        <v>1450619123</v>
      </c>
      <c r="M4115" s="13">
        <f t="shared" si="322"/>
        <v>42358.406516203708</v>
      </c>
      <c r="N4115" s="4" t="b">
        <v>0</v>
      </c>
      <c r="O4115" s="4">
        <v>3</v>
      </c>
      <c r="P4115" s="4" t="b">
        <v>0</v>
      </c>
      <c r="Q4115" s="4" t="s">
        <v>8271</v>
      </c>
      <c r="R4115" s="17">
        <f>E4115/D4115*100</f>
        <v>0.2</v>
      </c>
      <c r="S4115">
        <f>AVERAGEIF(O:O,O4115,E:E)</f>
        <v>191.76785714285714</v>
      </c>
      <c r="T4115" t="str">
        <f t="shared" si="323"/>
        <v>theater</v>
      </c>
      <c r="U4115" t="str">
        <f t="shared" si="324"/>
        <v>plays</v>
      </c>
    </row>
  </sheetData>
  <autoFilter ref="Q1:Q4115" xr:uid="{7FCFE62A-0D01-F24C-AFDD-BF11FB896471}"/>
  <conditionalFormatting sqref="G1:G1048576">
    <cfRule type="cellIs" dxfId="6" priority="15" operator="equal">
      <formula>"live"</formula>
    </cfRule>
    <cfRule type="cellIs" dxfId="5" priority="16" operator="equal">
      <formula>"canceled"</formula>
    </cfRule>
    <cfRule type="cellIs" dxfId="4" priority="17" operator="equal">
      <formula>"cancelled"</formula>
    </cfRule>
    <cfRule type="cellIs" dxfId="3" priority="18" operator="equal">
      <formula>"failed"</formula>
    </cfRule>
    <cfRule type="cellIs" dxfId="2" priority="19" operator="equal">
      <formula>"fail"</formula>
    </cfRule>
    <cfRule type="cellIs" dxfId="1" priority="20" operator="equal">
      <formula>"fail"</formula>
    </cfRule>
    <cfRule type="cellIs" dxfId="0" priority="21" operator="equal">
      <formula>"successful"</formula>
    </cfRule>
  </conditionalFormatting>
  <conditionalFormatting sqref="R2:R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9CBEE-1C52-4946-A370-594EAE12117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B48E-AE38-4E4A-9FEB-AE42BE2BA1AE}">
  <dimension ref="A2:F15"/>
  <sheetViews>
    <sheetView topLeftCell="A20" workbookViewId="0">
      <selection activeCell="F15" sqref="F15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</cols>
  <sheetData>
    <row r="2" spans="1:6" x14ac:dyDescent="0.2">
      <c r="A2" s="10" t="s">
        <v>8223</v>
      </c>
      <c r="B2" t="s">
        <v>8310</v>
      </c>
    </row>
    <row r="4" spans="1:6" x14ac:dyDescent="0.2">
      <c r="A4" s="10" t="s">
        <v>8315</v>
      </c>
      <c r="B4" s="10" t="s">
        <v>8314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8317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8320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8323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8324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8318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8319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8322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8312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44083-D69D-B645-9C87-300B82EE6644}">
  <dimension ref="A1:F47"/>
  <sheetViews>
    <sheetView topLeftCell="A24" workbookViewId="0">
      <selection activeCell="F30" sqref="F30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" bestFit="1" customWidth="1"/>
    <col min="8" max="8" width="14.6640625" bestFit="1" customWidth="1"/>
    <col min="9" max="9" width="18" bestFit="1" customWidth="1"/>
    <col min="10" max="10" width="19" bestFit="1" customWidth="1"/>
    <col min="11" max="11" width="22.33203125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8325</v>
      </c>
      <c r="B4" s="10" t="s">
        <v>8314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8326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8327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8328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8329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8330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8331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8341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8346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8355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8360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8361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8362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8366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CAAE1-9674-BD42-8F98-24571D9ABEDF}">
  <dimension ref="A1:F18"/>
  <sheetViews>
    <sheetView topLeftCell="A20" workbookViewId="0">
      <selection activeCell="B15" sqref="B15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" bestFit="1" customWidth="1"/>
    <col min="8" max="8" width="14.6640625" bestFit="1" customWidth="1"/>
    <col min="9" max="9" width="18" bestFit="1" customWidth="1"/>
    <col min="10" max="10" width="19" bestFit="1" customWidth="1"/>
    <col min="11" max="11" width="22.33203125" bestFit="1" customWidth="1"/>
  </cols>
  <sheetData>
    <row r="1" spans="1:6" x14ac:dyDescent="0.2">
      <c r="A1" s="10" t="s">
        <v>8308</v>
      </c>
      <c r="B1" t="s">
        <v>8316</v>
      </c>
    </row>
    <row r="2" spans="1:6" x14ac:dyDescent="0.2">
      <c r="A2" s="10" t="s">
        <v>8381</v>
      </c>
      <c r="B2" t="s">
        <v>8402</v>
      </c>
    </row>
    <row r="4" spans="1:6" x14ac:dyDescent="0.2">
      <c r="A4" s="10" t="s">
        <v>8313</v>
      </c>
      <c r="B4" s="10" t="s">
        <v>8314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8376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2" t="s">
        <v>8377</v>
      </c>
      <c r="B7" s="9">
        <v>3</v>
      </c>
      <c r="C7" s="9">
        <v>38</v>
      </c>
      <c r="D7" s="9">
        <v>8</v>
      </c>
      <c r="E7" s="9">
        <v>72</v>
      </c>
      <c r="F7" s="9">
        <v>121</v>
      </c>
    </row>
    <row r="8" spans="1:6" x14ac:dyDescent="0.2">
      <c r="A8" s="12" t="s">
        <v>8371</v>
      </c>
      <c r="B8" s="9">
        <v>3</v>
      </c>
      <c r="C8" s="9">
        <v>33</v>
      </c>
      <c r="D8" s="9">
        <v>14</v>
      </c>
      <c r="E8" s="9">
        <v>55</v>
      </c>
      <c r="F8" s="9">
        <v>105</v>
      </c>
    </row>
    <row r="9" spans="1:6" x14ac:dyDescent="0.2">
      <c r="A9" s="12" t="s">
        <v>8379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2" t="s">
        <v>8378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2" t="s">
        <v>8372</v>
      </c>
      <c r="B11" s="9">
        <v>4</v>
      </c>
      <c r="C11" s="9">
        <v>50</v>
      </c>
      <c r="D11" s="9"/>
      <c r="E11" s="9">
        <v>101</v>
      </c>
      <c r="F11" s="9">
        <v>155</v>
      </c>
    </row>
    <row r="12" spans="1:6" x14ac:dyDescent="0.2">
      <c r="A12" s="12" t="s">
        <v>8373</v>
      </c>
      <c r="B12" s="9">
        <v>1</v>
      </c>
      <c r="C12" s="9">
        <v>49</v>
      </c>
      <c r="D12" s="9"/>
      <c r="E12" s="9">
        <v>86</v>
      </c>
      <c r="F12" s="9">
        <v>136</v>
      </c>
    </row>
    <row r="13" spans="1:6" x14ac:dyDescent="0.2">
      <c r="A13" s="12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2" t="s">
        <v>8370</v>
      </c>
      <c r="B14" s="9">
        <v>4</v>
      </c>
      <c r="C14" s="9">
        <v>34</v>
      </c>
      <c r="D14" s="9"/>
      <c r="E14" s="9">
        <v>60</v>
      </c>
      <c r="F14" s="9">
        <v>98</v>
      </c>
    </row>
    <row r="15" spans="1:6" x14ac:dyDescent="0.2">
      <c r="A15" s="12" t="s">
        <v>8380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2" t="s">
        <v>8374</v>
      </c>
      <c r="B16" s="9">
        <v>3</v>
      </c>
      <c r="C16" s="9">
        <v>31</v>
      </c>
      <c r="D16" s="9"/>
      <c r="E16" s="9">
        <v>53</v>
      </c>
      <c r="F16" s="9">
        <v>87</v>
      </c>
    </row>
    <row r="17" spans="1:6" x14ac:dyDescent="0.2">
      <c r="A17" s="12" t="s">
        <v>8375</v>
      </c>
      <c r="B17" s="9">
        <v>3</v>
      </c>
      <c r="C17" s="9">
        <v>36</v>
      </c>
      <c r="D17" s="9"/>
      <c r="E17" s="9">
        <v>37</v>
      </c>
      <c r="F17" s="9">
        <v>76</v>
      </c>
    </row>
    <row r="18" spans="1:6" x14ac:dyDescent="0.2">
      <c r="A18" s="12" t="s">
        <v>8312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0385-B5FB-F644-A8CF-0BC67455AE66}">
  <dimension ref="A1:I13"/>
  <sheetViews>
    <sheetView workbookViewId="0">
      <selection activeCell="F15" sqref="F15"/>
    </sheetView>
  </sheetViews>
  <sheetFormatPr baseColWidth="10" defaultRowHeight="15" x14ac:dyDescent="0.2"/>
  <cols>
    <col min="1" max="1" width="14" customWidth="1"/>
    <col min="2" max="2" width="17.1640625" customWidth="1"/>
    <col min="3" max="3" width="14.6640625" customWidth="1"/>
    <col min="4" max="4" width="16.6640625" customWidth="1"/>
    <col min="5" max="5" width="13.83203125" customWidth="1"/>
    <col min="6" max="6" width="19.5" customWidth="1"/>
    <col min="7" max="7" width="15.5" customWidth="1"/>
    <col min="8" max="8" width="17.83203125" customWidth="1"/>
  </cols>
  <sheetData>
    <row r="1" spans="1:9" x14ac:dyDescent="0.2">
      <c r="A1" t="s">
        <v>8216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9" x14ac:dyDescent="0.2">
      <c r="A2" t="s">
        <v>8390</v>
      </c>
      <c r="B2">
        <f>COUNTIFS(Sheet1!D:D, "&lt;1000", Sheet1!G:G, "successful")</f>
        <v>322</v>
      </c>
      <c r="C2">
        <f>COUNTIFS(Sheet1!D:D, "&lt;1000", Sheet1!G:G, "Failed")</f>
        <v>113</v>
      </c>
      <c r="D2">
        <f>COUNTIFS(Sheet1!D:D, "&lt;1000", Sheet1!G:G, "canceled")</f>
        <v>18</v>
      </c>
      <c r="E2">
        <f>SUM(B2:D2)</f>
        <v>453</v>
      </c>
      <c r="F2">
        <f>ROUND(B2/E2*100,1)</f>
        <v>71.099999999999994</v>
      </c>
      <c r="G2">
        <f>ROUND(C2/E2*100,1)</f>
        <v>24.9</v>
      </c>
      <c r="H2">
        <f>ROUND(D2/E2*100,1)</f>
        <v>4</v>
      </c>
      <c r="I2">
        <f>F2+G2+H2</f>
        <v>100</v>
      </c>
    </row>
    <row r="3" spans="1:9" x14ac:dyDescent="0.2">
      <c r="A3" t="s">
        <v>8391</v>
      </c>
      <c r="B3">
        <f>COUNTIFS(Sheet1!D:D, "&lt;=4999", Sheet1!D:D, "&gt;=1000", Sheet1!G:G, "Successful")</f>
        <v>932</v>
      </c>
      <c r="C3">
        <f>COUNTIFS(Sheet1!D:D, "&lt;=4999", Sheet1!D:D, "&gt;=1000", Sheet1!G:G, "Failed")</f>
        <v>420</v>
      </c>
      <c r="D3">
        <f>COUNTIFS(Sheet1!D:D, "&lt;=4999", Sheet1!D:D, "&gt;1000", Sheet1!G:G, "canceled")</f>
        <v>52</v>
      </c>
      <c r="E3">
        <f t="shared" ref="E3:E13" si="0">SUM(B3:D3)</f>
        <v>1404</v>
      </c>
      <c r="F3">
        <f t="shared" ref="F3:F13" si="1">ROUND(B3/E3*100,1)</f>
        <v>66.400000000000006</v>
      </c>
      <c r="G3">
        <f t="shared" ref="G3:G13" si="2">ROUND(C3/E3*100,1)</f>
        <v>29.9</v>
      </c>
      <c r="H3">
        <f t="shared" ref="H3:H13" si="3">ROUND(D3/E3*100,1)</f>
        <v>3.7</v>
      </c>
      <c r="I3">
        <f t="shared" ref="I3:I13" si="4">F3+G3+H3</f>
        <v>100.00000000000001</v>
      </c>
    </row>
    <row r="4" spans="1:9" x14ac:dyDescent="0.2">
      <c r="A4" t="s">
        <v>8392</v>
      </c>
      <c r="B4">
        <f>COUNTIFS(Sheet1!D:D, "&lt;=9999", Sheet1!D:D, "&gt;=5000", Sheet1!G:G, "Successful")</f>
        <v>381</v>
      </c>
      <c r="C4">
        <f>COUNTIFS(Sheet1!D:D, "&lt;=9999", Sheet1!D:D, "&gt;=5000", Sheet1!G:G, "Failed")</f>
        <v>283</v>
      </c>
      <c r="D4">
        <f>COUNTIFS(Sheet1!D:D, "&lt;=9999", Sheet1!D:D, "&gt;=5000", Sheet1!G:G, "canceled")</f>
        <v>52</v>
      </c>
      <c r="E4">
        <f t="shared" si="0"/>
        <v>716</v>
      </c>
      <c r="F4">
        <f t="shared" si="1"/>
        <v>53.2</v>
      </c>
      <c r="G4">
        <f t="shared" si="2"/>
        <v>39.5</v>
      </c>
      <c r="H4">
        <f t="shared" si="3"/>
        <v>7.3</v>
      </c>
      <c r="I4">
        <f t="shared" si="4"/>
        <v>100</v>
      </c>
    </row>
    <row r="5" spans="1:9" x14ac:dyDescent="0.2">
      <c r="A5" t="s">
        <v>8393</v>
      </c>
      <c r="B5">
        <f>COUNTIFS(Sheet1!D:D, "&lt;=14999", Sheet1!D:D, "&gt;=10000", Sheet1!G:G, "Successful")</f>
        <v>168</v>
      </c>
      <c r="C5">
        <f>COUNTIFS(Sheet1!D:D, "&lt;=14999", Sheet1!D:D, "&gt;=10000", Sheet1!G:G, "Failed")</f>
        <v>144</v>
      </c>
      <c r="D5">
        <f>COUNTIFS(Sheet1!D:D, "&lt;=9999", Sheet1!D:D, "&gt;=5000", Sheet1!G:G, "canceled")</f>
        <v>52</v>
      </c>
      <c r="E5">
        <f t="shared" si="0"/>
        <v>364</v>
      </c>
      <c r="F5">
        <f t="shared" si="1"/>
        <v>46.2</v>
      </c>
      <c r="G5">
        <f t="shared" si="2"/>
        <v>39.6</v>
      </c>
      <c r="H5">
        <f t="shared" si="3"/>
        <v>14.3</v>
      </c>
      <c r="I5">
        <f t="shared" si="4"/>
        <v>100.10000000000001</v>
      </c>
    </row>
    <row r="6" spans="1:9" x14ac:dyDescent="0.2">
      <c r="A6" t="s">
        <v>8394</v>
      </c>
      <c r="B6">
        <f>COUNTIFS(Sheet1!D:D, "&lt;=19999", Sheet1!D:D, "&gt;=15000", Sheet1!G:G, "Successful")</f>
        <v>94</v>
      </c>
      <c r="C6">
        <f>COUNTIFS(Sheet1!D:D, "&lt;=19999", Sheet1!D:D, "&gt;=15000", Sheet1!G:G, "Failed")</f>
        <v>90</v>
      </c>
      <c r="D6">
        <f>COUNTIFS(Sheet1!D:D, "&lt;=19999", Sheet1!D:D, "&gt;=15000", Sheet1!G:G, "canceled")</f>
        <v>17</v>
      </c>
      <c r="E6">
        <f t="shared" si="0"/>
        <v>201</v>
      </c>
      <c r="F6">
        <f t="shared" si="1"/>
        <v>46.8</v>
      </c>
      <c r="G6">
        <f t="shared" si="2"/>
        <v>44.8</v>
      </c>
      <c r="H6">
        <f t="shared" si="3"/>
        <v>8.5</v>
      </c>
      <c r="I6">
        <f t="shared" si="4"/>
        <v>100.1</v>
      </c>
    </row>
    <row r="7" spans="1:9" x14ac:dyDescent="0.2">
      <c r="A7" t="s">
        <v>8395</v>
      </c>
      <c r="B7">
        <f>COUNTIFS(Sheet1!D:D, "&lt;=24999", Sheet1!D:D, "&gt;=20000", Sheet1!G:G, "Successful")</f>
        <v>62</v>
      </c>
      <c r="C7">
        <f>COUNTIFS(Sheet1!D:D, "&lt;=24999", Sheet1!D:D, "&gt;=20000", Sheet1!G:G, "Failed")</f>
        <v>72</v>
      </c>
      <c r="D7">
        <f>COUNTIFS(Sheet1!D:D, "&lt;=9999", Sheet1!D:D, "&gt;=5000", Sheet1!G:G, "canceled")</f>
        <v>52</v>
      </c>
      <c r="E7">
        <f t="shared" si="0"/>
        <v>186</v>
      </c>
      <c r="F7">
        <f t="shared" si="1"/>
        <v>33.299999999999997</v>
      </c>
      <c r="G7">
        <f t="shared" si="2"/>
        <v>38.700000000000003</v>
      </c>
      <c r="H7">
        <f t="shared" si="3"/>
        <v>28</v>
      </c>
      <c r="I7">
        <f t="shared" si="4"/>
        <v>100</v>
      </c>
    </row>
    <row r="8" spans="1:9" x14ac:dyDescent="0.2">
      <c r="A8" t="s">
        <v>8396</v>
      </c>
      <c r="B8">
        <f>COUNTIFS(Sheet1!D:D, "&lt;=29999", Sheet1!D:D, "&gt;=25000", Sheet1!G:G, "Successful")</f>
        <v>55</v>
      </c>
      <c r="C8">
        <f>COUNTIFS(Sheet1!D:D, "&lt;=29999", Sheet1!D:D, "&gt;=25000", Sheet1!G:G, "Failed")</f>
        <v>64</v>
      </c>
      <c r="D8">
        <f>COUNTIFS(Sheet1!D:D, "&lt;=29999", Sheet1!D:D, "&gt;=25000", Sheet1!G:G, "canceled")</f>
        <v>18</v>
      </c>
      <c r="E8">
        <f t="shared" si="0"/>
        <v>137</v>
      </c>
      <c r="F8">
        <f t="shared" si="1"/>
        <v>40.1</v>
      </c>
      <c r="G8">
        <f t="shared" si="2"/>
        <v>46.7</v>
      </c>
      <c r="H8">
        <f t="shared" si="3"/>
        <v>13.1</v>
      </c>
      <c r="I8">
        <f t="shared" si="4"/>
        <v>99.9</v>
      </c>
    </row>
    <row r="9" spans="1:9" x14ac:dyDescent="0.2">
      <c r="A9" t="s">
        <v>8397</v>
      </c>
      <c r="B9">
        <f>COUNTIFS(Sheet1!D:D, "&lt;=34999", Sheet1!D:D, "&gt;=20000", Sheet1!G:G, "Successful")</f>
        <v>149</v>
      </c>
      <c r="C9">
        <f>COUNTIFS(Sheet1!D:D, "&lt;=34999", Sheet1!D:D, "&gt;=30000", Sheet1!G:G, "Failed")</f>
        <v>37</v>
      </c>
      <c r="D9">
        <f>COUNTIFS(Sheet1!D:D, "&lt;=34999", Sheet1!D:D, "&gt;=30000", Sheet1!G:G, "canceled")</f>
        <v>13</v>
      </c>
      <c r="E9">
        <f t="shared" si="0"/>
        <v>199</v>
      </c>
      <c r="F9">
        <f t="shared" si="1"/>
        <v>74.900000000000006</v>
      </c>
      <c r="G9">
        <f t="shared" si="2"/>
        <v>18.600000000000001</v>
      </c>
      <c r="H9">
        <f t="shared" si="3"/>
        <v>6.5</v>
      </c>
      <c r="I9">
        <f t="shared" si="4"/>
        <v>100</v>
      </c>
    </row>
    <row r="10" spans="1:9" x14ac:dyDescent="0.2">
      <c r="A10" t="s">
        <v>8398</v>
      </c>
      <c r="B10">
        <f>COUNTIFS(Sheet1!D:D, "&lt;=39999", Sheet1!D:D, "&gt;=35000", Sheet1!G:G, "Successful")</f>
        <v>26</v>
      </c>
      <c r="C10">
        <f>COUNTIFS(Sheet1!D:D, "&lt;=39999", Sheet1!D:D, "&gt;=35000", Sheet1!G:G, "Failed")</f>
        <v>22</v>
      </c>
      <c r="D10">
        <f>COUNTIFS(Sheet1!D:D, "&lt;=39999", Sheet1!D:D, "&gt;=35000", Sheet1!G:G, "canceled")</f>
        <v>7</v>
      </c>
      <c r="E10">
        <f t="shared" si="0"/>
        <v>55</v>
      </c>
      <c r="F10">
        <f t="shared" si="1"/>
        <v>47.3</v>
      </c>
      <c r="G10">
        <f t="shared" si="2"/>
        <v>40</v>
      </c>
      <c r="H10">
        <f t="shared" si="3"/>
        <v>12.7</v>
      </c>
      <c r="I10">
        <f t="shared" si="4"/>
        <v>100</v>
      </c>
    </row>
    <row r="11" spans="1:9" x14ac:dyDescent="0.2">
      <c r="A11" t="s">
        <v>8399</v>
      </c>
      <c r="B11">
        <f>COUNTIFS(Sheet1!D:D, "&lt;=44999", Sheet1!D:D, "&gt;=40000", Sheet1!G:G, "Successful")</f>
        <v>21</v>
      </c>
      <c r="C11">
        <f>COUNTIFS(Sheet1!D:D, "&lt;=44999", Sheet1!D:D, "&gt;=40000", Sheet1!G:G, "Failed")</f>
        <v>16</v>
      </c>
      <c r="D11">
        <f>COUNTIFS(Sheet1!D:D, "&lt;=44999", Sheet1!D:D, "&gt;=40000", Sheet1!G:G, "canceled")</f>
        <v>6</v>
      </c>
      <c r="E11">
        <f t="shared" si="0"/>
        <v>43</v>
      </c>
      <c r="F11">
        <f t="shared" si="1"/>
        <v>48.8</v>
      </c>
      <c r="G11">
        <f t="shared" si="2"/>
        <v>37.200000000000003</v>
      </c>
      <c r="H11">
        <f t="shared" si="3"/>
        <v>14</v>
      </c>
      <c r="I11">
        <f t="shared" si="4"/>
        <v>100</v>
      </c>
    </row>
    <row r="12" spans="1:9" x14ac:dyDescent="0.2">
      <c r="A12" t="s">
        <v>8400</v>
      </c>
      <c r="B12">
        <f>COUNTIFS(Sheet1!D:D, "&lt;=49999", Sheet1!D:D, "&gt;=45000", Sheet1!G:G, "Successful")</f>
        <v>6</v>
      </c>
      <c r="C12">
        <f>COUNTIFS(Sheet1!D:D, "&lt;=49999", Sheet1!D:D, "&gt;=45000", Sheet1!G:G, "Failed")</f>
        <v>11</v>
      </c>
      <c r="D12">
        <f>COUNTIFS(Sheet1!D:D, "&lt;=49999", Sheet1!D:D, "&gt;=45000", Sheet1!G:G, "canceled")</f>
        <v>4</v>
      </c>
      <c r="E12">
        <f t="shared" si="0"/>
        <v>21</v>
      </c>
      <c r="F12">
        <f t="shared" si="1"/>
        <v>28.6</v>
      </c>
      <c r="G12">
        <f t="shared" si="2"/>
        <v>52.4</v>
      </c>
      <c r="H12">
        <f t="shared" si="3"/>
        <v>19</v>
      </c>
      <c r="I12">
        <f t="shared" si="4"/>
        <v>100</v>
      </c>
    </row>
    <row r="13" spans="1:9" ht="32" x14ac:dyDescent="0.2">
      <c r="A13" s="1" t="s">
        <v>8401</v>
      </c>
      <c r="B13">
        <f>COUNTIFS(Sheet1!D:D, "&gt;=50000", Sheet1!G:G, "Successful")</f>
        <v>86</v>
      </c>
      <c r="C13">
        <f>COUNTIFS(Sheet1!D:D, "&gt;=5000", Sheet1!G:G, "Failed")</f>
        <v>997</v>
      </c>
      <c r="D13">
        <f>COUNTIFS(Sheet1!D:D, "&gt;=5000", Sheet1!G:G, "canceled")</f>
        <v>271</v>
      </c>
      <c r="E13">
        <f t="shared" si="0"/>
        <v>1354</v>
      </c>
      <c r="F13">
        <f t="shared" si="1"/>
        <v>6.4</v>
      </c>
      <c r="G13">
        <f t="shared" si="2"/>
        <v>73.599999999999994</v>
      </c>
      <c r="H13">
        <f t="shared" si="3"/>
        <v>20</v>
      </c>
      <c r="I13">
        <f t="shared" si="4"/>
        <v>100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0DEB8-C2D5-DF48-B50F-3871EF87CF5B}">
  <dimension ref="A2:I24"/>
  <sheetViews>
    <sheetView workbookViewId="0">
      <selection activeCell="I12" sqref="I12"/>
    </sheetView>
  </sheetViews>
  <sheetFormatPr baseColWidth="10" defaultRowHeight="15" x14ac:dyDescent="0.2"/>
  <cols>
    <col min="1" max="1" width="12.1640625" bestFit="1" customWidth="1"/>
    <col min="2" max="3" width="13" bestFit="1" customWidth="1"/>
    <col min="4" max="4" width="12.8320312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8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19" bestFit="1" customWidth="1"/>
    <col min="85" max="85" width="22.33203125" bestFit="1" customWidth="1"/>
  </cols>
  <sheetData>
    <row r="2" spans="1:9" x14ac:dyDescent="0.2">
      <c r="A2" s="10" t="s">
        <v>8218</v>
      </c>
      <c r="B2" t="s">
        <v>8219</v>
      </c>
    </row>
    <row r="4" spans="1:9" x14ac:dyDescent="0.2">
      <c r="A4" s="10" t="s">
        <v>8311</v>
      </c>
      <c r="B4" t="s">
        <v>8382</v>
      </c>
    </row>
    <row r="5" spans="1:9" x14ac:dyDescent="0.2">
      <c r="A5" s="11" t="s">
        <v>8239</v>
      </c>
      <c r="B5" s="9">
        <v>418915</v>
      </c>
    </row>
    <row r="6" spans="1:9" x14ac:dyDescent="0.2">
      <c r="A6" s="11" t="s">
        <v>8226</v>
      </c>
      <c r="B6" s="9">
        <v>505081.52</v>
      </c>
    </row>
    <row r="7" spans="1:9" x14ac:dyDescent="0.2">
      <c r="A7" s="11" t="s">
        <v>8242</v>
      </c>
      <c r="B7" s="9">
        <v>4045.93</v>
      </c>
    </row>
    <row r="8" spans="1:9" x14ac:dyDescent="0.2">
      <c r="A8" s="11" t="s">
        <v>8229</v>
      </c>
      <c r="B8" s="9">
        <v>621337.79999999993</v>
      </c>
    </row>
    <row r="9" spans="1:9" x14ac:dyDescent="0.2">
      <c r="A9" s="11" t="s">
        <v>8240</v>
      </c>
      <c r="B9" s="9">
        <v>5291</v>
      </c>
    </row>
    <row r="10" spans="1:9" x14ac:dyDescent="0.2">
      <c r="A10" s="11" t="s">
        <v>8236</v>
      </c>
      <c r="B10" s="9">
        <v>1878758.63</v>
      </c>
    </row>
    <row r="11" spans="1:9" x14ac:dyDescent="0.2">
      <c r="A11" s="11" t="s">
        <v>8232</v>
      </c>
      <c r="B11" s="9">
        <v>183222</v>
      </c>
    </row>
    <row r="12" spans="1:9" x14ac:dyDescent="0.2">
      <c r="A12" s="11" t="s">
        <v>8227</v>
      </c>
      <c r="B12" s="9">
        <v>469742</v>
      </c>
      <c r="I12" s="19"/>
    </row>
    <row r="13" spans="1:9" x14ac:dyDescent="0.2">
      <c r="A13" s="11" t="s">
        <v>8230</v>
      </c>
      <c r="B13" s="9">
        <v>32387.66</v>
      </c>
    </row>
    <row r="14" spans="1:9" x14ac:dyDescent="0.2">
      <c r="A14" s="11" t="s">
        <v>8225</v>
      </c>
      <c r="B14" s="9">
        <v>3248310.71</v>
      </c>
    </row>
    <row r="15" spans="1:9" x14ac:dyDescent="0.2">
      <c r="A15" s="11" t="s">
        <v>8241</v>
      </c>
      <c r="B15" s="9">
        <v>139201.22999999998</v>
      </c>
    </row>
    <row r="16" spans="1:9" x14ac:dyDescent="0.2">
      <c r="A16" s="11" t="s">
        <v>8237</v>
      </c>
      <c r="B16" s="9">
        <v>273223.88</v>
      </c>
    </row>
    <row r="17" spans="1:2" x14ac:dyDescent="0.2">
      <c r="A17" s="11" t="s">
        <v>8243</v>
      </c>
      <c r="B17" s="9">
        <v>16065.5</v>
      </c>
    </row>
    <row r="18" spans="1:2" x14ac:dyDescent="0.2">
      <c r="A18" s="11" t="s">
        <v>8233</v>
      </c>
      <c r="B18" s="9">
        <v>67178</v>
      </c>
    </row>
    <row r="19" spans="1:2" x14ac:dyDescent="0.2">
      <c r="A19" s="11" t="s">
        <v>8234</v>
      </c>
      <c r="B19" s="9">
        <v>487267</v>
      </c>
    </row>
    <row r="20" spans="1:2" x14ac:dyDescent="0.2">
      <c r="A20" s="11" t="s">
        <v>8228</v>
      </c>
      <c r="B20" s="9">
        <v>42180</v>
      </c>
    </row>
    <row r="21" spans="1:2" x14ac:dyDescent="0.2">
      <c r="A21" s="11" t="s">
        <v>8235</v>
      </c>
      <c r="B21" s="9">
        <v>283998.55</v>
      </c>
    </row>
    <row r="22" spans="1:2" x14ac:dyDescent="0.2">
      <c r="A22" s="11" t="s">
        <v>8244</v>
      </c>
      <c r="B22" s="9">
        <v>9124</v>
      </c>
    </row>
    <row r="23" spans="1:2" x14ac:dyDescent="0.2">
      <c r="A23" s="11" t="s">
        <v>8224</v>
      </c>
      <c r="B23" s="9">
        <v>31910402.960000001</v>
      </c>
    </row>
    <row r="24" spans="1:2" x14ac:dyDescent="0.2">
      <c r="A24" s="11" t="s">
        <v>8312</v>
      </c>
      <c r="B24" s="9">
        <v>40595733.370000005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EBF8-F7E6-0A40-9E5F-D5DC4261EA40}">
  <dimension ref="A2:L14"/>
  <sheetViews>
    <sheetView workbookViewId="0">
      <selection activeCell="L19" sqref="L19"/>
    </sheetView>
  </sheetViews>
  <sheetFormatPr baseColWidth="10" defaultRowHeight="15" x14ac:dyDescent="0.2"/>
  <cols>
    <col min="1" max="1" width="12.6640625" bestFit="1" customWidth="1"/>
    <col min="2" max="3" width="13" bestFit="1" customWidth="1"/>
    <col min="4" max="4" width="14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8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19" bestFit="1" customWidth="1"/>
    <col min="85" max="85" width="22.33203125" bestFit="1" customWidth="1"/>
  </cols>
  <sheetData>
    <row r="2" spans="1:12" x14ac:dyDescent="0.2">
      <c r="A2" s="10" t="s">
        <v>8306</v>
      </c>
      <c r="B2" t="s">
        <v>8310</v>
      </c>
    </row>
    <row r="4" spans="1:12" x14ac:dyDescent="0.2">
      <c r="A4" s="10" t="s">
        <v>8311</v>
      </c>
      <c r="B4" t="s">
        <v>8382</v>
      </c>
    </row>
    <row r="5" spans="1:12" x14ac:dyDescent="0.2">
      <c r="A5" s="11" t="s">
        <v>8317</v>
      </c>
      <c r="B5" s="9">
        <v>5704816.9499999974</v>
      </c>
    </row>
    <row r="6" spans="1:12" x14ac:dyDescent="0.2">
      <c r="A6" s="11" t="s">
        <v>8320</v>
      </c>
      <c r="B6" s="9">
        <v>936992.65</v>
      </c>
    </row>
    <row r="7" spans="1:12" x14ac:dyDescent="0.2">
      <c r="A7" s="11" t="s">
        <v>8323</v>
      </c>
      <c r="B7" s="9">
        <v>3052313.89</v>
      </c>
    </row>
    <row r="8" spans="1:12" x14ac:dyDescent="0.2">
      <c r="A8" s="11" t="s">
        <v>8324</v>
      </c>
      <c r="B8" s="9">
        <v>9537</v>
      </c>
    </row>
    <row r="9" spans="1:12" x14ac:dyDescent="0.2">
      <c r="A9" s="11" t="s">
        <v>8318</v>
      </c>
      <c r="B9" s="9">
        <v>3329224.3399999994</v>
      </c>
    </row>
    <row r="10" spans="1:12" x14ac:dyDescent="0.2">
      <c r="A10" s="11" t="s">
        <v>8319</v>
      </c>
      <c r="B10" s="9">
        <v>2401613.7300000004</v>
      </c>
    </row>
    <row r="11" spans="1:12" x14ac:dyDescent="0.2">
      <c r="A11" s="11" t="s">
        <v>8321</v>
      </c>
      <c r="B11" s="9">
        <v>1603723.15</v>
      </c>
    </row>
    <row r="12" spans="1:12" x14ac:dyDescent="0.2">
      <c r="A12" s="11" t="s">
        <v>8322</v>
      </c>
      <c r="B12" s="9">
        <v>23403723.68</v>
      </c>
    </row>
    <row r="13" spans="1:12" x14ac:dyDescent="0.2">
      <c r="A13" s="11" t="s">
        <v>8316</v>
      </c>
      <c r="B13" s="9">
        <v>5731796.2700000005</v>
      </c>
    </row>
    <row r="14" spans="1:12" x14ac:dyDescent="0.2">
      <c r="A14" s="11" t="s">
        <v>8312</v>
      </c>
      <c r="B14" s="9">
        <v>46173741.660000004</v>
      </c>
      <c r="L14" s="1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89A75-4F7D-1645-A748-D465EF264D03}">
  <dimension ref="A3:B27"/>
  <sheetViews>
    <sheetView workbookViewId="0">
      <selection activeCell="K24" sqref="K24"/>
    </sheetView>
  </sheetViews>
  <sheetFormatPr baseColWidth="10" defaultRowHeight="15" x14ac:dyDescent="0.2"/>
  <cols>
    <col min="1" max="1" width="12.1640625" bestFit="1" customWidth="1"/>
    <col min="2" max="3" width="11.83203125" bestFit="1" customWidth="1"/>
    <col min="4" max="4" width="19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8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19" bestFit="1" customWidth="1"/>
    <col min="85" max="85" width="22.33203125" bestFit="1" customWidth="1"/>
  </cols>
  <sheetData>
    <row r="3" spans="1:2" x14ac:dyDescent="0.2">
      <c r="A3" s="10" t="s">
        <v>8218</v>
      </c>
      <c r="B3" t="s">
        <v>8310</v>
      </c>
    </row>
    <row r="5" spans="1:2" x14ac:dyDescent="0.2">
      <c r="A5" s="10" t="s">
        <v>8311</v>
      </c>
      <c r="B5" t="s">
        <v>8313</v>
      </c>
    </row>
    <row r="6" spans="1:2" x14ac:dyDescent="0.2">
      <c r="A6" s="11" t="s">
        <v>8239</v>
      </c>
      <c r="B6" s="9">
        <v>6</v>
      </c>
    </row>
    <row r="7" spans="1:2" x14ac:dyDescent="0.2">
      <c r="A7" s="11" t="s">
        <v>8226</v>
      </c>
      <c r="B7" s="9">
        <v>74</v>
      </c>
    </row>
    <row r="8" spans="1:2" x14ac:dyDescent="0.2">
      <c r="A8" s="11" t="s">
        <v>8242</v>
      </c>
      <c r="B8" s="9">
        <v>2</v>
      </c>
    </row>
    <row r="9" spans="1:2" x14ac:dyDescent="0.2">
      <c r="A9" s="11" t="s">
        <v>8229</v>
      </c>
      <c r="B9" s="9">
        <v>146</v>
      </c>
    </row>
    <row r="10" spans="1:2" x14ac:dyDescent="0.2">
      <c r="A10" s="11" t="s">
        <v>8240</v>
      </c>
      <c r="B10" s="9">
        <v>6</v>
      </c>
    </row>
    <row r="11" spans="1:2" x14ac:dyDescent="0.2">
      <c r="A11" s="11" t="s">
        <v>8236</v>
      </c>
      <c r="B11" s="9">
        <v>53</v>
      </c>
    </row>
    <row r="12" spans="1:2" x14ac:dyDescent="0.2">
      <c r="A12" s="11" t="s">
        <v>8232</v>
      </c>
      <c r="B12" s="9">
        <v>14</v>
      </c>
    </row>
    <row r="13" spans="1:2" x14ac:dyDescent="0.2">
      <c r="A13" s="11" t="s">
        <v>8227</v>
      </c>
      <c r="B13" s="9">
        <v>21</v>
      </c>
    </row>
    <row r="14" spans="1:2" x14ac:dyDescent="0.2">
      <c r="A14" s="11" t="s">
        <v>8230</v>
      </c>
      <c r="B14" s="9">
        <v>27</v>
      </c>
    </row>
    <row r="15" spans="1:2" x14ac:dyDescent="0.2">
      <c r="A15" s="11" t="s">
        <v>8225</v>
      </c>
      <c r="B15" s="9">
        <v>604</v>
      </c>
    </row>
    <row r="16" spans="1:2" x14ac:dyDescent="0.2">
      <c r="A16" s="11" t="s">
        <v>8231</v>
      </c>
      <c r="B16" s="9">
        <v>3</v>
      </c>
    </row>
    <row r="17" spans="1:2" x14ac:dyDescent="0.2">
      <c r="A17" s="11" t="s">
        <v>8241</v>
      </c>
      <c r="B17" s="9">
        <v>15</v>
      </c>
    </row>
    <row r="18" spans="1:2" x14ac:dyDescent="0.2">
      <c r="A18" s="11" t="s">
        <v>8237</v>
      </c>
      <c r="B18" s="9">
        <v>29</v>
      </c>
    </row>
    <row r="19" spans="1:2" x14ac:dyDescent="0.2">
      <c r="A19" s="11" t="s">
        <v>8243</v>
      </c>
      <c r="B19" s="9">
        <v>2</v>
      </c>
    </row>
    <row r="20" spans="1:2" x14ac:dyDescent="0.2">
      <c r="A20" s="11" t="s">
        <v>8238</v>
      </c>
      <c r="B20" s="9">
        <v>12</v>
      </c>
    </row>
    <row r="21" spans="1:2" x14ac:dyDescent="0.2">
      <c r="A21" s="11" t="s">
        <v>8233</v>
      </c>
      <c r="B21" s="9">
        <v>21</v>
      </c>
    </row>
    <row r="22" spans="1:2" x14ac:dyDescent="0.2">
      <c r="A22" s="11" t="s">
        <v>8234</v>
      </c>
      <c r="B22" s="9">
        <v>7</v>
      </c>
    </row>
    <row r="23" spans="1:2" x14ac:dyDescent="0.2">
      <c r="A23" s="11" t="s">
        <v>8228</v>
      </c>
      <c r="B23" s="9">
        <v>12</v>
      </c>
    </row>
    <row r="24" spans="1:2" x14ac:dyDescent="0.2">
      <c r="A24" s="11" t="s">
        <v>8235</v>
      </c>
      <c r="B24" s="9">
        <v>21</v>
      </c>
    </row>
    <row r="25" spans="1:2" x14ac:dyDescent="0.2">
      <c r="A25" s="11" t="s">
        <v>8244</v>
      </c>
      <c r="B25" s="9">
        <v>1</v>
      </c>
    </row>
    <row r="26" spans="1:2" x14ac:dyDescent="0.2">
      <c r="A26" s="11" t="s">
        <v>8224</v>
      </c>
      <c r="B26" s="9">
        <v>3038</v>
      </c>
    </row>
    <row r="27" spans="1:2" x14ac:dyDescent="0.2">
      <c r="A27" s="11" t="s">
        <v>8312</v>
      </c>
      <c r="B27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A281E-8E02-5640-82BA-50CBB217FD43}">
  <dimension ref="A2:B4119"/>
  <sheetViews>
    <sheetView workbookViewId="0">
      <selection activeCell="D23" sqref="D23"/>
    </sheetView>
  </sheetViews>
  <sheetFormatPr baseColWidth="10" defaultRowHeight="15" x14ac:dyDescent="0.2"/>
  <cols>
    <col min="1" max="1" width="8.5" customWidth="1"/>
    <col min="2" max="2" width="15.1640625" customWidth="1"/>
    <col min="3" max="3" width="11" customWidth="1"/>
    <col min="4" max="47" width="4.6640625" bestFit="1" customWidth="1"/>
    <col min="48" max="48" width="5.1640625" bestFit="1" customWidth="1"/>
    <col min="49" max="73" width="4.6640625" bestFit="1" customWidth="1"/>
    <col min="74" max="74" width="7.1640625" bestFit="1" customWidth="1"/>
    <col min="75" max="88" width="4.6640625" bestFit="1" customWidth="1"/>
    <col min="89" max="89" width="6.1640625" bestFit="1" customWidth="1"/>
    <col min="90" max="90" width="5.1640625" bestFit="1" customWidth="1"/>
    <col min="91" max="138" width="4.6640625" bestFit="1" customWidth="1"/>
    <col min="139" max="139" width="5.1640625" bestFit="1" customWidth="1"/>
    <col min="140" max="154" width="4.6640625" bestFit="1" customWidth="1"/>
    <col min="155" max="155" width="5.1640625" bestFit="1" customWidth="1"/>
    <col min="156" max="182" width="4.6640625" bestFit="1" customWidth="1"/>
    <col min="183" max="183" width="5.1640625" bestFit="1" customWidth="1"/>
    <col min="184" max="184" width="4.6640625" bestFit="1" customWidth="1"/>
    <col min="185" max="185" width="6.1640625" bestFit="1" customWidth="1"/>
    <col min="186" max="211" width="4.6640625" bestFit="1" customWidth="1"/>
    <col min="212" max="212" width="5.1640625" bestFit="1" customWidth="1"/>
    <col min="213" max="220" width="4.6640625" bestFit="1" customWidth="1"/>
    <col min="221" max="221" width="5.1640625" bestFit="1" customWidth="1"/>
    <col min="222" max="248" width="4.6640625" bestFit="1" customWidth="1"/>
    <col min="249" max="249" width="5.1640625" bestFit="1" customWidth="1"/>
    <col min="250" max="251" width="4.6640625" bestFit="1" customWidth="1"/>
    <col min="252" max="252" width="5.1640625" bestFit="1" customWidth="1"/>
    <col min="253" max="281" width="4.6640625" bestFit="1" customWidth="1"/>
    <col min="282" max="282" width="6.1640625" bestFit="1" customWidth="1"/>
    <col min="283" max="292" width="4.6640625" bestFit="1" customWidth="1"/>
    <col min="293" max="293" width="5.1640625" bestFit="1" customWidth="1"/>
    <col min="294" max="295" width="4.6640625" bestFit="1" customWidth="1"/>
    <col min="296" max="296" width="5.1640625" bestFit="1" customWidth="1"/>
    <col min="297" max="300" width="4.6640625" bestFit="1" customWidth="1"/>
    <col min="301" max="301" width="5.1640625" bestFit="1" customWidth="1"/>
    <col min="302" max="303" width="4.6640625" bestFit="1" customWidth="1"/>
    <col min="304" max="304" width="8.1640625" bestFit="1" customWidth="1"/>
    <col min="305" max="308" width="4.6640625" bestFit="1" customWidth="1"/>
    <col min="309" max="309" width="5.1640625" bestFit="1" customWidth="1"/>
    <col min="310" max="310" width="4.6640625" bestFit="1" customWidth="1"/>
    <col min="311" max="311" width="5.1640625" bestFit="1" customWidth="1"/>
    <col min="312" max="316" width="4.6640625" bestFit="1" customWidth="1"/>
    <col min="317" max="317" width="5.1640625" bestFit="1" customWidth="1"/>
    <col min="318" max="318" width="4.6640625" bestFit="1" customWidth="1"/>
    <col min="319" max="320" width="5.1640625" bestFit="1" customWidth="1"/>
    <col min="321" max="322" width="4.6640625" bestFit="1" customWidth="1"/>
    <col min="323" max="323" width="8.1640625" bestFit="1" customWidth="1"/>
    <col min="324" max="333" width="4.6640625" bestFit="1" customWidth="1"/>
    <col min="334" max="334" width="5.1640625" bestFit="1" customWidth="1"/>
    <col min="335" max="341" width="4.6640625" bestFit="1" customWidth="1"/>
    <col min="342" max="342" width="5.1640625" bestFit="1" customWidth="1"/>
    <col min="343" max="351" width="4.6640625" bestFit="1" customWidth="1"/>
    <col min="352" max="352" width="5.1640625" bestFit="1" customWidth="1"/>
    <col min="353" max="353" width="4.6640625" bestFit="1" customWidth="1"/>
    <col min="354" max="354" width="5.1640625" bestFit="1" customWidth="1"/>
    <col min="355" max="356" width="4.6640625" bestFit="1" customWidth="1"/>
    <col min="357" max="358" width="5.1640625" bestFit="1" customWidth="1"/>
    <col min="359" max="371" width="4.6640625" bestFit="1" customWidth="1"/>
    <col min="372" max="372" width="5.1640625" bestFit="1" customWidth="1"/>
    <col min="373" max="376" width="4.6640625" bestFit="1" customWidth="1"/>
    <col min="377" max="377" width="6.1640625" bestFit="1" customWidth="1"/>
    <col min="378" max="380" width="4.6640625" bestFit="1" customWidth="1"/>
    <col min="381" max="381" width="5.1640625" bestFit="1" customWidth="1"/>
    <col min="382" max="384" width="4.6640625" bestFit="1" customWidth="1"/>
    <col min="385" max="386" width="5.1640625" bestFit="1" customWidth="1"/>
    <col min="387" max="388" width="4.6640625" bestFit="1" customWidth="1"/>
    <col min="389" max="389" width="5.1640625" bestFit="1" customWidth="1"/>
    <col min="390" max="397" width="4.6640625" bestFit="1" customWidth="1"/>
    <col min="398" max="398" width="5.1640625" bestFit="1" customWidth="1"/>
    <col min="399" max="402" width="4.6640625" bestFit="1" customWidth="1"/>
    <col min="403" max="403" width="8.1640625" bestFit="1" customWidth="1"/>
    <col min="404" max="406" width="4.6640625" bestFit="1" customWidth="1"/>
    <col min="407" max="407" width="5.1640625" bestFit="1" customWidth="1"/>
    <col min="408" max="408" width="4.6640625" bestFit="1" customWidth="1"/>
    <col min="409" max="409" width="6.1640625" bestFit="1" customWidth="1"/>
    <col min="410" max="410" width="8.1640625" bestFit="1" customWidth="1"/>
    <col min="411" max="415" width="4.6640625" bestFit="1" customWidth="1"/>
    <col min="416" max="416" width="5.1640625" bestFit="1" customWidth="1"/>
    <col min="417" max="418" width="4.6640625" bestFit="1" customWidth="1"/>
    <col min="419" max="421" width="5.1640625" bestFit="1" customWidth="1"/>
    <col min="422" max="426" width="4.6640625" bestFit="1" customWidth="1"/>
    <col min="427" max="427" width="5.1640625" bestFit="1" customWidth="1"/>
    <col min="428" max="431" width="4.6640625" bestFit="1" customWidth="1"/>
    <col min="432" max="432" width="5.1640625" bestFit="1" customWidth="1"/>
    <col min="433" max="435" width="4.6640625" bestFit="1" customWidth="1"/>
    <col min="436" max="436" width="5.1640625" bestFit="1" customWidth="1"/>
    <col min="437" max="439" width="4.6640625" bestFit="1" customWidth="1"/>
    <col min="440" max="441" width="5.1640625" bestFit="1" customWidth="1"/>
    <col min="442" max="442" width="4.6640625" bestFit="1" customWidth="1"/>
    <col min="443" max="443" width="5.1640625" bestFit="1" customWidth="1"/>
    <col min="444" max="444" width="4.6640625" bestFit="1" customWidth="1"/>
    <col min="445" max="445" width="5.1640625" bestFit="1" customWidth="1"/>
    <col min="446" max="446" width="4.6640625" bestFit="1" customWidth="1"/>
    <col min="447" max="447" width="5.1640625" bestFit="1" customWidth="1"/>
    <col min="448" max="452" width="4.6640625" bestFit="1" customWidth="1"/>
    <col min="453" max="453" width="5.1640625" bestFit="1" customWidth="1"/>
    <col min="454" max="457" width="4.6640625" bestFit="1" customWidth="1"/>
    <col min="458" max="458" width="6.1640625" bestFit="1" customWidth="1"/>
    <col min="459" max="460" width="4.6640625" bestFit="1" customWidth="1"/>
    <col min="461" max="461" width="5.1640625" bestFit="1" customWidth="1"/>
    <col min="462" max="464" width="4.6640625" bestFit="1" customWidth="1"/>
    <col min="465" max="465" width="5.1640625" bestFit="1" customWidth="1"/>
    <col min="466" max="469" width="4.6640625" bestFit="1" customWidth="1"/>
    <col min="470" max="470" width="5.1640625" bestFit="1" customWidth="1"/>
    <col min="471" max="474" width="4.6640625" bestFit="1" customWidth="1"/>
    <col min="475" max="475" width="5.1640625" bestFit="1" customWidth="1"/>
    <col min="476" max="477" width="4.6640625" bestFit="1" customWidth="1"/>
    <col min="478" max="478" width="6.1640625" bestFit="1" customWidth="1"/>
    <col min="479" max="484" width="4.6640625" bestFit="1" customWidth="1"/>
    <col min="485" max="485" width="5.1640625" bestFit="1" customWidth="1"/>
    <col min="486" max="487" width="4.6640625" bestFit="1" customWidth="1"/>
    <col min="488" max="488" width="5.1640625" bestFit="1" customWidth="1"/>
    <col min="489" max="491" width="4.6640625" bestFit="1" customWidth="1"/>
    <col min="492" max="493" width="5.1640625" bestFit="1" customWidth="1"/>
    <col min="494" max="494" width="4.6640625" bestFit="1" customWidth="1"/>
    <col min="495" max="495" width="5.1640625" bestFit="1" customWidth="1"/>
    <col min="496" max="499" width="4.6640625" bestFit="1" customWidth="1"/>
    <col min="500" max="502" width="5.1640625" bestFit="1" customWidth="1"/>
    <col min="503" max="505" width="4.6640625" bestFit="1" customWidth="1"/>
    <col min="506" max="506" width="7.1640625" bestFit="1" customWidth="1"/>
    <col min="507" max="512" width="4.6640625" bestFit="1" customWidth="1"/>
    <col min="513" max="513" width="5.1640625" bestFit="1" customWidth="1"/>
    <col min="514" max="515" width="4.6640625" bestFit="1" customWidth="1"/>
    <col min="516" max="516" width="5.1640625" bestFit="1" customWidth="1"/>
    <col min="517" max="522" width="4.6640625" bestFit="1" customWidth="1"/>
    <col min="523" max="526" width="5.1640625" bestFit="1" customWidth="1"/>
    <col min="527" max="533" width="4.6640625" bestFit="1" customWidth="1"/>
    <col min="534" max="534" width="5.1640625" bestFit="1" customWidth="1"/>
    <col min="535" max="543" width="4.6640625" bestFit="1" customWidth="1"/>
    <col min="544" max="548" width="5.1640625" bestFit="1" customWidth="1"/>
    <col min="549" max="549" width="4.6640625" bestFit="1" customWidth="1"/>
    <col min="550" max="550" width="6.1640625" bestFit="1" customWidth="1"/>
    <col min="551" max="552" width="5.1640625" bestFit="1" customWidth="1"/>
    <col min="553" max="554" width="4.6640625" bestFit="1" customWidth="1"/>
    <col min="555" max="555" width="6.1640625" bestFit="1" customWidth="1"/>
    <col min="556" max="556" width="5.1640625" bestFit="1" customWidth="1"/>
    <col min="557" max="559" width="4.6640625" bestFit="1" customWidth="1"/>
    <col min="560" max="561" width="5.1640625" bestFit="1" customWidth="1"/>
    <col min="562" max="563" width="4.6640625" bestFit="1" customWidth="1"/>
    <col min="564" max="564" width="5.1640625" bestFit="1" customWidth="1"/>
    <col min="565" max="565" width="4.6640625" bestFit="1" customWidth="1"/>
    <col min="566" max="567" width="5.1640625" bestFit="1" customWidth="1"/>
    <col min="568" max="570" width="4.6640625" bestFit="1" customWidth="1"/>
    <col min="571" max="571" width="5.1640625" bestFit="1" customWidth="1"/>
    <col min="572" max="572" width="6.1640625" bestFit="1" customWidth="1"/>
    <col min="573" max="573" width="5.1640625" bestFit="1" customWidth="1"/>
    <col min="574" max="576" width="4.6640625" bestFit="1" customWidth="1"/>
    <col min="577" max="577" width="6.1640625" bestFit="1" customWidth="1"/>
    <col min="578" max="581" width="4.6640625" bestFit="1" customWidth="1"/>
    <col min="582" max="585" width="5.1640625" bestFit="1" customWidth="1"/>
    <col min="586" max="586" width="4.6640625" bestFit="1" customWidth="1"/>
    <col min="587" max="587" width="5.1640625" bestFit="1" customWidth="1"/>
    <col min="588" max="588" width="4.6640625" bestFit="1" customWidth="1"/>
    <col min="589" max="589" width="5.1640625" bestFit="1" customWidth="1"/>
    <col min="590" max="590" width="4.6640625" bestFit="1" customWidth="1"/>
    <col min="591" max="591" width="5.1640625" bestFit="1" customWidth="1"/>
    <col min="592" max="592" width="4.6640625" bestFit="1" customWidth="1"/>
    <col min="593" max="593" width="5.1640625" bestFit="1" customWidth="1"/>
    <col min="594" max="595" width="4.6640625" bestFit="1" customWidth="1"/>
    <col min="596" max="596" width="5.1640625" bestFit="1" customWidth="1"/>
    <col min="597" max="597" width="9.1640625" bestFit="1" customWidth="1"/>
    <col min="598" max="598" width="4.6640625" bestFit="1" customWidth="1"/>
    <col min="599" max="600" width="5.1640625" bestFit="1" customWidth="1"/>
    <col min="601" max="603" width="4.6640625" bestFit="1" customWidth="1"/>
    <col min="604" max="604" width="6.1640625" bestFit="1" customWidth="1"/>
    <col min="605" max="605" width="4.6640625" bestFit="1" customWidth="1"/>
    <col min="606" max="607" width="5.1640625" bestFit="1" customWidth="1"/>
    <col min="608" max="608" width="4.6640625" bestFit="1" customWidth="1"/>
    <col min="609" max="609" width="5.1640625" bestFit="1" customWidth="1"/>
    <col min="610" max="610" width="4.6640625" bestFit="1" customWidth="1"/>
    <col min="611" max="611" width="5.1640625" bestFit="1" customWidth="1"/>
    <col min="612" max="613" width="4.6640625" bestFit="1" customWidth="1"/>
    <col min="614" max="614" width="5.1640625" bestFit="1" customWidth="1"/>
    <col min="615" max="619" width="4.6640625" bestFit="1" customWidth="1"/>
    <col min="620" max="620" width="6.1640625" bestFit="1" customWidth="1"/>
    <col min="621" max="623" width="4.6640625" bestFit="1" customWidth="1"/>
    <col min="624" max="624" width="5.1640625" bestFit="1" customWidth="1"/>
    <col min="625" max="625" width="4.6640625" bestFit="1" customWidth="1"/>
    <col min="626" max="626" width="6.1640625" bestFit="1" customWidth="1"/>
    <col min="627" max="627" width="4.6640625" bestFit="1" customWidth="1"/>
    <col min="628" max="628" width="5.1640625" bestFit="1" customWidth="1"/>
    <col min="629" max="629" width="4.6640625" bestFit="1" customWidth="1"/>
    <col min="630" max="631" width="5.1640625" bestFit="1" customWidth="1"/>
    <col min="632" max="632" width="4.6640625" bestFit="1" customWidth="1"/>
    <col min="633" max="633" width="5.1640625" bestFit="1" customWidth="1"/>
    <col min="634" max="634" width="4.6640625" bestFit="1" customWidth="1"/>
    <col min="635" max="635" width="5.1640625" bestFit="1" customWidth="1"/>
    <col min="636" max="641" width="4.6640625" bestFit="1" customWidth="1"/>
    <col min="642" max="642" width="9.1640625" bestFit="1" customWidth="1"/>
    <col min="643" max="644" width="4.6640625" bestFit="1" customWidth="1"/>
    <col min="645" max="645" width="5.1640625" bestFit="1" customWidth="1"/>
    <col min="646" max="646" width="4.6640625" bestFit="1" customWidth="1"/>
    <col min="647" max="647" width="5.1640625" bestFit="1" customWidth="1"/>
    <col min="648" max="650" width="4.6640625" bestFit="1" customWidth="1"/>
    <col min="651" max="652" width="5.1640625" bestFit="1" customWidth="1"/>
    <col min="653" max="653" width="4.6640625" bestFit="1" customWidth="1"/>
    <col min="654" max="654" width="5.1640625" bestFit="1" customWidth="1"/>
    <col min="655" max="655" width="4.6640625" bestFit="1" customWidth="1"/>
    <col min="656" max="656" width="5.1640625" bestFit="1" customWidth="1"/>
    <col min="657" max="657" width="4.6640625" bestFit="1" customWidth="1"/>
    <col min="658" max="658" width="5.1640625" bestFit="1" customWidth="1"/>
    <col min="659" max="659" width="4.6640625" bestFit="1" customWidth="1"/>
    <col min="660" max="660" width="5.1640625" bestFit="1" customWidth="1"/>
    <col min="661" max="661" width="4.6640625" bestFit="1" customWidth="1"/>
    <col min="662" max="662" width="5.1640625" bestFit="1" customWidth="1"/>
    <col min="663" max="663" width="4.6640625" bestFit="1" customWidth="1"/>
    <col min="664" max="664" width="8.1640625" bestFit="1" customWidth="1"/>
    <col min="665" max="665" width="4.6640625" bestFit="1" customWidth="1"/>
    <col min="666" max="666" width="5.1640625" bestFit="1" customWidth="1"/>
    <col min="667" max="667" width="4.6640625" bestFit="1" customWidth="1"/>
    <col min="668" max="668" width="5.1640625" bestFit="1" customWidth="1"/>
    <col min="669" max="671" width="4.6640625" bestFit="1" customWidth="1"/>
    <col min="672" max="674" width="5.1640625" bestFit="1" customWidth="1"/>
    <col min="675" max="681" width="5.6640625" bestFit="1" customWidth="1"/>
    <col min="682" max="682" width="8.1640625" bestFit="1" customWidth="1"/>
    <col min="683" max="684" width="5.6640625" bestFit="1" customWidth="1"/>
    <col min="685" max="685" width="6.1640625" bestFit="1" customWidth="1"/>
    <col min="686" max="692" width="5.6640625" bestFit="1" customWidth="1"/>
    <col min="693" max="693" width="6.1640625" bestFit="1" customWidth="1"/>
    <col min="694" max="699" width="5.6640625" bestFit="1" customWidth="1"/>
    <col min="700" max="700" width="7.1640625" bestFit="1" customWidth="1"/>
    <col min="701" max="711" width="5.6640625" bestFit="1" customWidth="1"/>
    <col min="712" max="712" width="6.1640625" bestFit="1" customWidth="1"/>
    <col min="713" max="726" width="5.6640625" bestFit="1" customWidth="1"/>
    <col min="727" max="728" width="6.1640625" bestFit="1" customWidth="1"/>
    <col min="729" max="759" width="5.6640625" bestFit="1" customWidth="1"/>
    <col min="760" max="760" width="6.1640625" bestFit="1" customWidth="1"/>
    <col min="761" max="763" width="5.6640625" bestFit="1" customWidth="1"/>
    <col min="764" max="764" width="8.1640625" bestFit="1" customWidth="1"/>
    <col min="765" max="783" width="5.6640625" bestFit="1" customWidth="1"/>
    <col min="784" max="784" width="6.1640625" bestFit="1" customWidth="1"/>
    <col min="785" max="830" width="5.6640625" bestFit="1" customWidth="1"/>
    <col min="831" max="831" width="8.1640625" bestFit="1" customWidth="1"/>
    <col min="832" max="833" width="5.6640625" bestFit="1" customWidth="1"/>
    <col min="834" max="834" width="8.1640625" bestFit="1" customWidth="1"/>
    <col min="835" max="853" width="5.6640625" bestFit="1" customWidth="1"/>
    <col min="854" max="854" width="6.1640625" bestFit="1" customWidth="1"/>
    <col min="855" max="856" width="5.6640625" bestFit="1" customWidth="1"/>
    <col min="857" max="857" width="7.1640625" bestFit="1" customWidth="1"/>
    <col min="858" max="868" width="5.6640625" bestFit="1" customWidth="1"/>
    <col min="869" max="869" width="6.1640625" bestFit="1" customWidth="1"/>
    <col min="870" max="871" width="5.6640625" bestFit="1" customWidth="1"/>
    <col min="872" max="873" width="6.1640625" bestFit="1" customWidth="1"/>
    <col min="874" max="874" width="5.6640625" bestFit="1" customWidth="1"/>
    <col min="875" max="875" width="6.1640625" bestFit="1" customWidth="1"/>
    <col min="876" max="879" width="5.6640625" bestFit="1" customWidth="1"/>
    <col min="880" max="880" width="8.1640625" bestFit="1" customWidth="1"/>
    <col min="881" max="891" width="5.6640625" bestFit="1" customWidth="1"/>
    <col min="892" max="892" width="6.1640625" bestFit="1" customWidth="1"/>
    <col min="893" max="895" width="5.6640625" bestFit="1" customWidth="1"/>
    <col min="896" max="896" width="6.1640625" bestFit="1" customWidth="1"/>
    <col min="897" max="909" width="5.6640625" bestFit="1" customWidth="1"/>
    <col min="910" max="910" width="6.1640625" bestFit="1" customWidth="1"/>
    <col min="911" max="913" width="5.6640625" bestFit="1" customWidth="1"/>
    <col min="914" max="914" width="6.1640625" bestFit="1" customWidth="1"/>
    <col min="915" max="915" width="5.6640625" bestFit="1" customWidth="1"/>
    <col min="916" max="916" width="6.1640625" bestFit="1" customWidth="1"/>
    <col min="917" max="917" width="8.1640625" bestFit="1" customWidth="1"/>
    <col min="918" max="918" width="5.6640625" bestFit="1" customWidth="1"/>
    <col min="919" max="919" width="6.1640625" bestFit="1" customWidth="1"/>
    <col min="920" max="922" width="5.6640625" bestFit="1" customWidth="1"/>
    <col min="923" max="923" width="8.1640625" bestFit="1" customWidth="1"/>
    <col min="924" max="935" width="5.6640625" bestFit="1" customWidth="1"/>
    <col min="936" max="936" width="6.1640625" bestFit="1" customWidth="1"/>
    <col min="937" max="937" width="5.6640625" bestFit="1" customWidth="1"/>
    <col min="938" max="938" width="6.1640625" bestFit="1" customWidth="1"/>
    <col min="939" max="943" width="5.6640625" bestFit="1" customWidth="1"/>
    <col min="944" max="944" width="6.1640625" bestFit="1" customWidth="1"/>
    <col min="945" max="945" width="5.6640625" bestFit="1" customWidth="1"/>
    <col min="946" max="946" width="6.1640625" bestFit="1" customWidth="1"/>
    <col min="947" max="955" width="5.6640625" bestFit="1" customWidth="1"/>
    <col min="956" max="956" width="6.1640625" bestFit="1" customWidth="1"/>
    <col min="957" max="958" width="5.6640625" bestFit="1" customWidth="1"/>
    <col min="959" max="959" width="6.1640625" bestFit="1" customWidth="1"/>
    <col min="960" max="968" width="5.6640625" bestFit="1" customWidth="1"/>
    <col min="969" max="969" width="8.1640625" bestFit="1" customWidth="1"/>
    <col min="970" max="972" width="5.6640625" bestFit="1" customWidth="1"/>
    <col min="973" max="973" width="6.1640625" bestFit="1" customWidth="1"/>
    <col min="974" max="977" width="5.6640625" bestFit="1" customWidth="1"/>
    <col min="978" max="978" width="6.1640625" bestFit="1" customWidth="1"/>
    <col min="979" max="983" width="5.6640625" bestFit="1" customWidth="1"/>
    <col min="984" max="984" width="6.1640625" bestFit="1" customWidth="1"/>
    <col min="985" max="985" width="10.1640625" bestFit="1" customWidth="1"/>
    <col min="986" max="988" width="5.6640625" bestFit="1" customWidth="1"/>
    <col min="989" max="989" width="6.1640625" bestFit="1" customWidth="1"/>
    <col min="990" max="999" width="5.6640625" bestFit="1" customWidth="1"/>
    <col min="1000" max="1000" width="6.1640625" bestFit="1" customWidth="1"/>
    <col min="1001" max="1001" width="9.1640625" bestFit="1" customWidth="1"/>
    <col min="1002" max="1019" width="5.6640625" bestFit="1" customWidth="1"/>
    <col min="1020" max="1020" width="6.1640625" bestFit="1" customWidth="1"/>
    <col min="1021" max="1021" width="5.6640625" bestFit="1" customWidth="1"/>
    <col min="1022" max="1023" width="6.1640625" bestFit="1" customWidth="1"/>
    <col min="1024" max="1028" width="5.6640625" bestFit="1" customWidth="1"/>
    <col min="1029" max="1030" width="6.1640625" bestFit="1" customWidth="1"/>
    <col min="1031" max="1031" width="5.6640625" bestFit="1" customWidth="1"/>
    <col min="1032" max="1033" width="6.1640625" bestFit="1" customWidth="1"/>
    <col min="1034" max="1034" width="5.6640625" bestFit="1" customWidth="1"/>
    <col min="1035" max="1035" width="6.1640625" bestFit="1" customWidth="1"/>
    <col min="1036" max="1038" width="5.6640625" bestFit="1" customWidth="1"/>
    <col min="1039" max="1039" width="6.1640625" bestFit="1" customWidth="1"/>
    <col min="1040" max="1045" width="5.6640625" bestFit="1" customWidth="1"/>
    <col min="1046" max="1046" width="6.1640625" bestFit="1" customWidth="1"/>
    <col min="1047" max="1050" width="5.6640625" bestFit="1" customWidth="1"/>
    <col min="1051" max="1051" width="8.1640625" bestFit="1" customWidth="1"/>
    <col min="1052" max="1052" width="6.1640625" bestFit="1" customWidth="1"/>
    <col min="1053" max="1055" width="5.6640625" bestFit="1" customWidth="1"/>
    <col min="1056" max="1056" width="6.1640625" bestFit="1" customWidth="1"/>
    <col min="1057" max="1061" width="5.6640625" bestFit="1" customWidth="1"/>
    <col min="1062" max="1062" width="6.1640625" bestFit="1" customWidth="1"/>
    <col min="1063" max="1066" width="5.6640625" bestFit="1" customWidth="1"/>
    <col min="1067" max="1067" width="6.1640625" bestFit="1" customWidth="1"/>
    <col min="1068" max="1071" width="5.6640625" bestFit="1" customWidth="1"/>
    <col min="1072" max="1072" width="6.1640625" bestFit="1" customWidth="1"/>
    <col min="1073" max="1073" width="5.6640625" bestFit="1" customWidth="1"/>
    <col min="1074" max="1074" width="6.1640625" bestFit="1" customWidth="1"/>
    <col min="1075" max="1083" width="5.6640625" bestFit="1" customWidth="1"/>
    <col min="1084" max="1084" width="6.1640625" bestFit="1" customWidth="1"/>
    <col min="1085" max="1087" width="5.6640625" bestFit="1" customWidth="1"/>
    <col min="1088" max="1088" width="7.1640625" bestFit="1" customWidth="1"/>
    <col min="1089" max="1095" width="5.6640625" bestFit="1" customWidth="1"/>
    <col min="1096" max="1096" width="7.1640625" bestFit="1" customWidth="1"/>
    <col min="1097" max="1099" width="5.6640625" bestFit="1" customWidth="1"/>
    <col min="1100" max="1100" width="9.1640625" bestFit="1" customWidth="1"/>
    <col min="1101" max="1102" width="6.1640625" bestFit="1" customWidth="1"/>
    <col min="1103" max="1104" width="5.6640625" bestFit="1" customWidth="1"/>
    <col min="1105" max="1105" width="9.1640625" bestFit="1" customWidth="1"/>
    <col min="1106" max="1107" width="5.6640625" bestFit="1" customWidth="1"/>
    <col min="1108" max="1108" width="6.1640625" bestFit="1" customWidth="1"/>
    <col min="1109" max="1110" width="5.6640625" bestFit="1" customWidth="1"/>
    <col min="1111" max="1111" width="8.1640625" bestFit="1" customWidth="1"/>
    <col min="1112" max="1117" width="5.6640625" bestFit="1" customWidth="1"/>
    <col min="1118" max="1118" width="6.1640625" bestFit="1" customWidth="1"/>
    <col min="1119" max="1119" width="5.6640625" bestFit="1" customWidth="1"/>
    <col min="1120" max="1121" width="6.1640625" bestFit="1" customWidth="1"/>
    <col min="1122" max="1124" width="5.6640625" bestFit="1" customWidth="1"/>
    <col min="1125" max="1126" width="6.1640625" bestFit="1" customWidth="1"/>
    <col min="1127" max="1129" width="5.6640625" bestFit="1" customWidth="1"/>
    <col min="1130" max="1130" width="6.1640625" bestFit="1" customWidth="1"/>
    <col min="1131" max="1131" width="5.6640625" bestFit="1" customWidth="1"/>
    <col min="1132" max="1132" width="6.1640625" bestFit="1" customWidth="1"/>
    <col min="1133" max="1133" width="5.6640625" bestFit="1" customWidth="1"/>
    <col min="1134" max="1134" width="6.1640625" bestFit="1" customWidth="1"/>
    <col min="1135" max="1136" width="5.6640625" bestFit="1" customWidth="1"/>
    <col min="1137" max="1137" width="6.1640625" bestFit="1" customWidth="1"/>
    <col min="1138" max="1138" width="5.6640625" bestFit="1" customWidth="1"/>
    <col min="1139" max="1139" width="7.1640625" bestFit="1" customWidth="1"/>
    <col min="1140" max="1141" width="5.6640625" bestFit="1" customWidth="1"/>
    <col min="1142" max="1142" width="8.1640625" bestFit="1" customWidth="1"/>
    <col min="1143" max="1143" width="5.6640625" bestFit="1" customWidth="1"/>
    <col min="1144" max="1144" width="6.1640625" bestFit="1" customWidth="1"/>
    <col min="1145" max="1145" width="10.1640625" bestFit="1" customWidth="1"/>
    <col min="1146" max="1146" width="9.1640625" bestFit="1" customWidth="1"/>
    <col min="1147" max="1147" width="6.1640625" bestFit="1" customWidth="1"/>
    <col min="1148" max="1150" width="5.6640625" bestFit="1" customWidth="1"/>
    <col min="1151" max="1151" width="7.1640625" bestFit="1" customWidth="1"/>
    <col min="1152" max="1157" width="8.1640625" bestFit="1" customWidth="1"/>
    <col min="1158" max="1158" width="7.1640625" bestFit="1" customWidth="1"/>
    <col min="1159" max="1159" width="6.6640625" bestFit="1" customWidth="1"/>
    <col min="1160" max="1160" width="8.1640625" bestFit="1" customWidth="1"/>
    <col min="1161" max="1161" width="7.1640625" bestFit="1" customWidth="1"/>
    <col min="1162" max="1163" width="6.6640625" bestFit="1" customWidth="1"/>
    <col min="1164" max="1164" width="8.1640625" bestFit="1" customWidth="1"/>
    <col min="1165" max="1165" width="6.6640625" bestFit="1" customWidth="1"/>
    <col min="1166" max="1166" width="8.1640625" bestFit="1" customWidth="1"/>
    <col min="1167" max="1170" width="6.6640625" bestFit="1" customWidth="1"/>
    <col min="1171" max="1171" width="9.1640625" bestFit="1" customWidth="1"/>
    <col min="1172" max="1172" width="8.1640625" bestFit="1" customWidth="1"/>
    <col min="1173" max="1177" width="6.6640625" bestFit="1" customWidth="1"/>
    <col min="1178" max="1178" width="9.1640625" bestFit="1" customWidth="1"/>
    <col min="1179" max="1179" width="8.1640625" bestFit="1" customWidth="1"/>
    <col min="1180" max="1181" width="6.6640625" bestFit="1" customWidth="1"/>
    <col min="1182" max="1182" width="7.1640625" bestFit="1" customWidth="1"/>
    <col min="1183" max="1185" width="6.6640625" bestFit="1" customWidth="1"/>
    <col min="1186" max="1186" width="8.1640625" bestFit="1" customWidth="1"/>
    <col min="1187" max="1190" width="6.6640625" bestFit="1" customWidth="1"/>
    <col min="1191" max="1191" width="9.1640625" bestFit="1" customWidth="1"/>
    <col min="1192" max="1202" width="6.6640625" bestFit="1" customWidth="1"/>
    <col min="1203" max="1203" width="8.1640625" bestFit="1" customWidth="1"/>
    <col min="1204" max="1206" width="6.6640625" bestFit="1" customWidth="1"/>
    <col min="1207" max="1207" width="9.1640625" bestFit="1" customWidth="1"/>
    <col min="1208" max="1209" width="6.6640625" bestFit="1" customWidth="1"/>
    <col min="1210" max="1210" width="8.1640625" bestFit="1" customWidth="1"/>
    <col min="1211" max="1215" width="6.6640625" bestFit="1" customWidth="1"/>
    <col min="1216" max="1216" width="8.1640625" bestFit="1" customWidth="1"/>
    <col min="1217" max="1222" width="6.6640625" bestFit="1" customWidth="1"/>
    <col min="1223" max="1223" width="8.1640625" bestFit="1" customWidth="1"/>
    <col min="1224" max="1228" width="6.6640625" bestFit="1" customWidth="1"/>
    <col min="1229" max="1229" width="8.1640625" bestFit="1" customWidth="1"/>
    <col min="1230" max="1231" width="6.6640625" bestFit="1" customWidth="1"/>
    <col min="1232" max="1232" width="9.1640625" bestFit="1" customWidth="1"/>
    <col min="1233" max="1233" width="6.6640625" bestFit="1" customWidth="1"/>
    <col min="1234" max="1234" width="7.1640625" bestFit="1" customWidth="1"/>
    <col min="1235" max="1236" width="6.6640625" bestFit="1" customWidth="1"/>
    <col min="1237" max="1237" width="7.1640625" bestFit="1" customWidth="1"/>
    <col min="1238" max="1240" width="6.6640625" bestFit="1" customWidth="1"/>
    <col min="1241" max="1241" width="8.1640625" bestFit="1" customWidth="1"/>
    <col min="1242" max="1242" width="6.6640625" bestFit="1" customWidth="1"/>
    <col min="1243" max="1243" width="7.1640625" bestFit="1" customWidth="1"/>
    <col min="1244" max="1244" width="6.6640625" bestFit="1" customWidth="1"/>
    <col min="1245" max="1246" width="8.1640625" bestFit="1" customWidth="1"/>
    <col min="1247" max="1251" width="6.6640625" bestFit="1" customWidth="1"/>
    <col min="1252" max="1252" width="9.1640625" bestFit="1" customWidth="1"/>
    <col min="1253" max="1257" width="6.6640625" bestFit="1" customWidth="1"/>
    <col min="1258" max="1258" width="7.1640625" bestFit="1" customWidth="1"/>
    <col min="1259" max="1262" width="6.6640625" bestFit="1" customWidth="1"/>
    <col min="1263" max="1263" width="8.1640625" bestFit="1" customWidth="1"/>
    <col min="1264" max="1267" width="6.6640625" bestFit="1" customWidth="1"/>
    <col min="1268" max="1268" width="8.1640625" bestFit="1" customWidth="1"/>
    <col min="1269" max="1274" width="6.6640625" bestFit="1" customWidth="1"/>
    <col min="1275" max="1275" width="8.1640625" bestFit="1" customWidth="1"/>
    <col min="1276" max="1276" width="6.6640625" bestFit="1" customWidth="1"/>
    <col min="1277" max="1277" width="8.1640625" bestFit="1" customWidth="1"/>
    <col min="1278" max="1278" width="6.6640625" bestFit="1" customWidth="1"/>
    <col min="1279" max="1280" width="8.1640625" bestFit="1" customWidth="1"/>
    <col min="1281" max="1281" width="6.6640625" bestFit="1" customWidth="1"/>
    <col min="1282" max="1282" width="8.1640625" bestFit="1" customWidth="1"/>
    <col min="1283" max="1283" width="6.6640625" bestFit="1" customWidth="1"/>
    <col min="1284" max="1284" width="8.1640625" bestFit="1" customWidth="1"/>
    <col min="1285" max="1290" width="6.6640625" bestFit="1" customWidth="1"/>
    <col min="1291" max="1291" width="8.1640625" bestFit="1" customWidth="1"/>
    <col min="1292" max="1294" width="6.6640625" bestFit="1" customWidth="1"/>
    <col min="1295" max="1295" width="8.1640625" bestFit="1" customWidth="1"/>
    <col min="1296" max="1303" width="6.6640625" bestFit="1" customWidth="1"/>
    <col min="1304" max="1304" width="9.1640625" bestFit="1" customWidth="1"/>
    <col min="1305" max="1306" width="6.6640625" bestFit="1" customWidth="1"/>
    <col min="1307" max="1307" width="8.1640625" bestFit="1" customWidth="1"/>
    <col min="1308" max="1309" width="6.6640625" bestFit="1" customWidth="1"/>
    <col min="1310" max="1310" width="8.1640625" bestFit="1" customWidth="1"/>
    <col min="1311" max="1311" width="9.1640625" bestFit="1" customWidth="1"/>
    <col min="1312" max="1324" width="6.6640625" bestFit="1" customWidth="1"/>
    <col min="1325" max="1325" width="9.1640625" bestFit="1" customWidth="1"/>
    <col min="1326" max="1327" width="6.6640625" bestFit="1" customWidth="1"/>
    <col min="1328" max="1328" width="8.1640625" bestFit="1" customWidth="1"/>
    <col min="1329" max="1333" width="6.6640625" bestFit="1" customWidth="1"/>
    <col min="1334" max="1334" width="8.1640625" bestFit="1" customWidth="1"/>
    <col min="1335" max="1337" width="6.6640625" bestFit="1" customWidth="1"/>
    <col min="1338" max="1338" width="9.1640625" bestFit="1" customWidth="1"/>
    <col min="1339" max="1347" width="6.6640625" bestFit="1" customWidth="1"/>
    <col min="1348" max="1348" width="9.1640625" bestFit="1" customWidth="1"/>
    <col min="1349" max="1357" width="6.6640625" bestFit="1" customWidth="1"/>
    <col min="1358" max="1358" width="7.1640625" bestFit="1" customWidth="1"/>
    <col min="1359" max="1364" width="6.6640625" bestFit="1" customWidth="1"/>
    <col min="1365" max="1365" width="8.1640625" bestFit="1" customWidth="1"/>
    <col min="1366" max="1372" width="6.6640625" bestFit="1" customWidth="1"/>
    <col min="1373" max="1373" width="9.1640625" bestFit="1" customWidth="1"/>
    <col min="1374" max="1377" width="6.6640625" bestFit="1" customWidth="1"/>
    <col min="1378" max="1378" width="8.1640625" bestFit="1" customWidth="1"/>
    <col min="1379" max="1382" width="6.6640625" bestFit="1" customWidth="1"/>
    <col min="1383" max="1383" width="9.1640625" bestFit="1" customWidth="1"/>
    <col min="1384" max="1385" width="6.6640625" bestFit="1" customWidth="1"/>
    <col min="1386" max="1386" width="8.1640625" bestFit="1" customWidth="1"/>
    <col min="1387" max="1392" width="6.6640625" bestFit="1" customWidth="1"/>
    <col min="1393" max="1393" width="7.1640625" bestFit="1" customWidth="1"/>
    <col min="1394" max="1394" width="9.1640625" bestFit="1" customWidth="1"/>
    <col min="1395" max="1395" width="6.6640625" bestFit="1" customWidth="1"/>
    <col min="1396" max="1396" width="8.1640625" bestFit="1" customWidth="1"/>
    <col min="1397" max="1401" width="6.6640625" bestFit="1" customWidth="1"/>
    <col min="1402" max="1402" width="8.1640625" bestFit="1" customWidth="1"/>
    <col min="1403" max="1409" width="6.6640625" bestFit="1" customWidth="1"/>
    <col min="1410" max="1410" width="8.1640625" bestFit="1" customWidth="1"/>
    <col min="1411" max="1411" width="9.1640625" bestFit="1" customWidth="1"/>
    <col min="1412" max="1416" width="6.6640625" bestFit="1" customWidth="1"/>
    <col min="1417" max="1417" width="8.1640625" bestFit="1" customWidth="1"/>
    <col min="1418" max="1426" width="6.6640625" bestFit="1" customWidth="1"/>
    <col min="1427" max="1428" width="8.1640625" bestFit="1" customWidth="1"/>
    <col min="1429" max="1429" width="9.1640625" bestFit="1" customWidth="1"/>
    <col min="1430" max="1431" width="6.6640625" bestFit="1" customWidth="1"/>
    <col min="1432" max="1432" width="8.1640625" bestFit="1" customWidth="1"/>
    <col min="1433" max="1434" width="6.6640625" bestFit="1" customWidth="1"/>
    <col min="1435" max="1435" width="7.1640625" bestFit="1" customWidth="1"/>
    <col min="1436" max="1438" width="6.6640625" bestFit="1" customWidth="1"/>
    <col min="1439" max="1439" width="8.1640625" bestFit="1" customWidth="1"/>
    <col min="1440" max="1441" width="6.6640625" bestFit="1" customWidth="1"/>
    <col min="1442" max="1442" width="7.1640625" bestFit="1" customWidth="1"/>
    <col min="1443" max="1445" width="6.6640625" bestFit="1" customWidth="1"/>
    <col min="1446" max="1446" width="7.1640625" bestFit="1" customWidth="1"/>
    <col min="1447" max="1449" width="6.6640625" bestFit="1" customWidth="1"/>
    <col min="1450" max="1450" width="8.1640625" bestFit="1" customWidth="1"/>
    <col min="1451" max="1453" width="6.6640625" bestFit="1" customWidth="1"/>
    <col min="1454" max="1454" width="8.1640625" bestFit="1" customWidth="1"/>
    <col min="1455" max="1456" width="6.6640625" bestFit="1" customWidth="1"/>
    <col min="1457" max="1457" width="7.1640625" bestFit="1" customWidth="1"/>
    <col min="1458" max="1459" width="6.6640625" bestFit="1" customWidth="1"/>
    <col min="1460" max="1460" width="8.1640625" bestFit="1" customWidth="1"/>
    <col min="1461" max="1466" width="6.6640625" bestFit="1" customWidth="1"/>
    <col min="1467" max="1468" width="8.1640625" bestFit="1" customWidth="1"/>
    <col min="1469" max="1471" width="6.6640625" bestFit="1" customWidth="1"/>
    <col min="1472" max="1472" width="9.1640625" bestFit="1" customWidth="1"/>
    <col min="1473" max="1474" width="6.6640625" bestFit="1" customWidth="1"/>
    <col min="1475" max="1475" width="8.1640625" bestFit="1" customWidth="1"/>
    <col min="1476" max="1477" width="6.6640625" bestFit="1" customWidth="1"/>
    <col min="1478" max="1478" width="9.1640625" bestFit="1" customWidth="1"/>
    <col min="1479" max="1479" width="8.1640625" bestFit="1" customWidth="1"/>
    <col min="1480" max="1495" width="6.6640625" bestFit="1" customWidth="1"/>
    <col min="1496" max="1496" width="8.1640625" bestFit="1" customWidth="1"/>
    <col min="1497" max="1509" width="6.6640625" bestFit="1" customWidth="1"/>
    <col min="1510" max="1510" width="9.1640625" bestFit="1" customWidth="1"/>
    <col min="1511" max="1515" width="6.6640625" bestFit="1" customWidth="1"/>
    <col min="1516" max="1516" width="8.1640625" bestFit="1" customWidth="1"/>
    <col min="1517" max="1517" width="7.1640625" bestFit="1" customWidth="1"/>
    <col min="1518" max="1518" width="6.6640625" bestFit="1" customWidth="1"/>
    <col min="1519" max="1519" width="9.1640625" bestFit="1" customWidth="1"/>
    <col min="1520" max="1522" width="6.6640625" bestFit="1" customWidth="1"/>
    <col min="1523" max="1523" width="8.1640625" bestFit="1" customWidth="1"/>
    <col min="1524" max="1526" width="6.6640625" bestFit="1" customWidth="1"/>
    <col min="1527" max="1527" width="8.1640625" bestFit="1" customWidth="1"/>
    <col min="1528" max="1538" width="6.6640625" bestFit="1" customWidth="1"/>
    <col min="1539" max="1539" width="8.1640625" bestFit="1" customWidth="1"/>
    <col min="1540" max="1547" width="6.6640625" bestFit="1" customWidth="1"/>
    <col min="1548" max="1548" width="8.1640625" bestFit="1" customWidth="1"/>
    <col min="1549" max="1550" width="6.6640625" bestFit="1" customWidth="1"/>
    <col min="1551" max="1551" width="7.1640625" bestFit="1" customWidth="1"/>
    <col min="1552" max="1552" width="6.6640625" bestFit="1" customWidth="1"/>
    <col min="1553" max="1553" width="9.1640625" bestFit="1" customWidth="1"/>
    <col min="1554" max="1554" width="6.6640625" bestFit="1" customWidth="1"/>
    <col min="1555" max="1555" width="9.1640625" bestFit="1" customWidth="1"/>
    <col min="1556" max="1562" width="6.6640625" bestFit="1" customWidth="1"/>
    <col min="1563" max="1563" width="8.1640625" bestFit="1" customWidth="1"/>
    <col min="1564" max="1572" width="6.6640625" bestFit="1" customWidth="1"/>
    <col min="1573" max="1573" width="9.1640625" bestFit="1" customWidth="1"/>
    <col min="1574" max="1579" width="6.6640625" bestFit="1" customWidth="1"/>
    <col min="1580" max="1580" width="8.1640625" bestFit="1" customWidth="1"/>
    <col min="1581" max="1592" width="6.6640625" bestFit="1" customWidth="1"/>
    <col min="1593" max="1593" width="8.1640625" bestFit="1" customWidth="1"/>
    <col min="1594" max="1594" width="9.1640625" bestFit="1" customWidth="1"/>
    <col min="1595" max="1595" width="6.6640625" bestFit="1" customWidth="1"/>
    <col min="1596" max="1596" width="8.1640625" bestFit="1" customWidth="1"/>
    <col min="1597" max="1599" width="6.6640625" bestFit="1" customWidth="1"/>
    <col min="1600" max="1600" width="9.1640625" bestFit="1" customWidth="1"/>
    <col min="1601" max="1606" width="6.6640625" bestFit="1" customWidth="1"/>
    <col min="1607" max="1607" width="8.1640625" bestFit="1" customWidth="1"/>
    <col min="1608" max="1608" width="7.1640625" bestFit="1" customWidth="1"/>
    <col min="1609" max="1612" width="6.6640625" bestFit="1" customWidth="1"/>
    <col min="1613" max="1613" width="8.1640625" bestFit="1" customWidth="1"/>
    <col min="1614" max="1618" width="6.6640625" bestFit="1" customWidth="1"/>
    <col min="1619" max="1619" width="7.1640625" bestFit="1" customWidth="1"/>
    <col min="1620" max="1625" width="6.6640625" bestFit="1" customWidth="1"/>
    <col min="1626" max="1626" width="7.1640625" bestFit="1" customWidth="1"/>
    <col min="1627" max="1627" width="6.6640625" bestFit="1" customWidth="1"/>
    <col min="1628" max="1628" width="8.1640625" bestFit="1" customWidth="1"/>
    <col min="1629" max="1632" width="6.6640625" bestFit="1" customWidth="1"/>
    <col min="1633" max="1633" width="8.1640625" bestFit="1" customWidth="1"/>
    <col min="1634" max="1634" width="6.6640625" bestFit="1" customWidth="1"/>
    <col min="1635" max="1636" width="8.1640625" bestFit="1" customWidth="1"/>
    <col min="1637" max="1637" width="6.6640625" bestFit="1" customWidth="1"/>
    <col min="1638" max="1638" width="7.1640625" bestFit="1" customWidth="1"/>
    <col min="1639" max="1641" width="6.6640625" bestFit="1" customWidth="1"/>
    <col min="1642" max="1642" width="9.1640625" bestFit="1" customWidth="1"/>
    <col min="1643" max="1643" width="8.1640625" bestFit="1" customWidth="1"/>
    <col min="1644" max="1644" width="6.6640625" bestFit="1" customWidth="1"/>
    <col min="1645" max="1645" width="8.1640625" bestFit="1" customWidth="1"/>
    <col min="1646" max="1649" width="6.6640625" bestFit="1" customWidth="1"/>
    <col min="1650" max="1650" width="8.1640625" bestFit="1" customWidth="1"/>
    <col min="1651" max="1652" width="6.6640625" bestFit="1" customWidth="1"/>
    <col min="1653" max="1653" width="9.1640625" bestFit="1" customWidth="1"/>
    <col min="1654" max="1666" width="6.6640625" bestFit="1" customWidth="1"/>
    <col min="1667" max="1667" width="9.1640625" bestFit="1" customWidth="1"/>
    <col min="1668" max="1668" width="8.1640625" bestFit="1" customWidth="1"/>
    <col min="1669" max="1669" width="6.6640625" bestFit="1" customWidth="1"/>
    <col min="1670" max="1670" width="8.1640625" bestFit="1" customWidth="1"/>
    <col min="1671" max="1672" width="7.1640625" bestFit="1" customWidth="1"/>
    <col min="1673" max="1676" width="6.6640625" bestFit="1" customWidth="1"/>
    <col min="1677" max="1677" width="9.1640625" bestFit="1" customWidth="1"/>
    <col min="1678" max="1678" width="8.1640625" bestFit="1" customWidth="1"/>
    <col min="1679" max="1679" width="6.6640625" bestFit="1" customWidth="1"/>
    <col min="1680" max="1680" width="8.1640625" bestFit="1" customWidth="1"/>
    <col min="1681" max="1693" width="6.6640625" bestFit="1" customWidth="1"/>
    <col min="1694" max="1694" width="8.1640625" bestFit="1" customWidth="1"/>
    <col min="1695" max="1696" width="6.6640625" bestFit="1" customWidth="1"/>
    <col min="1697" max="1697" width="8.1640625" bestFit="1" customWidth="1"/>
    <col min="1698" max="1698" width="6.6640625" bestFit="1" customWidth="1"/>
    <col min="1699" max="1699" width="8.1640625" bestFit="1" customWidth="1"/>
    <col min="1700" max="1700" width="6.6640625" bestFit="1" customWidth="1"/>
    <col min="1701" max="1701" width="8.1640625" bestFit="1" customWidth="1"/>
    <col min="1702" max="1708" width="6.6640625" bestFit="1" customWidth="1"/>
    <col min="1709" max="1709" width="10.1640625" bestFit="1" customWidth="1"/>
    <col min="1710" max="1717" width="6.6640625" bestFit="1" customWidth="1"/>
    <col min="1718" max="1718" width="8.1640625" bestFit="1" customWidth="1"/>
    <col min="1719" max="1719" width="9.1640625" bestFit="1" customWidth="1"/>
    <col min="1720" max="1721" width="6.6640625" bestFit="1" customWidth="1"/>
    <col min="1722" max="1722" width="8.1640625" bestFit="1" customWidth="1"/>
    <col min="1723" max="1724" width="6.6640625" bestFit="1" customWidth="1"/>
    <col min="1725" max="1725" width="8.1640625" bestFit="1" customWidth="1"/>
    <col min="1726" max="1726" width="6.6640625" bestFit="1" customWidth="1"/>
    <col min="1727" max="1727" width="8.1640625" bestFit="1" customWidth="1"/>
    <col min="1728" max="1729" width="6.6640625" bestFit="1" customWidth="1"/>
    <col min="1730" max="1730" width="8.1640625" bestFit="1" customWidth="1"/>
    <col min="1731" max="1736" width="6.6640625" bestFit="1" customWidth="1"/>
    <col min="1737" max="1737" width="9.1640625" bestFit="1" customWidth="1"/>
    <col min="1738" max="1738" width="6.6640625" bestFit="1" customWidth="1"/>
    <col min="1739" max="1739" width="8.1640625" bestFit="1" customWidth="1"/>
    <col min="1740" max="1743" width="6.6640625" bestFit="1" customWidth="1"/>
    <col min="1744" max="1744" width="9.1640625" bestFit="1" customWidth="1"/>
    <col min="1745" max="1750" width="6.6640625" bestFit="1" customWidth="1"/>
    <col min="1751" max="1751" width="8.1640625" bestFit="1" customWidth="1"/>
    <col min="1752" max="1752" width="7.1640625" bestFit="1" customWidth="1"/>
    <col min="1753" max="1759" width="6.6640625" bestFit="1" customWidth="1"/>
    <col min="1760" max="1760" width="9.1640625" bestFit="1" customWidth="1"/>
    <col min="1761" max="1761" width="8.1640625" bestFit="1" customWidth="1"/>
    <col min="1762" max="1762" width="6.6640625" bestFit="1" customWidth="1"/>
    <col min="1763" max="1763" width="8.1640625" bestFit="1" customWidth="1"/>
    <col min="1764" max="1764" width="6.6640625" bestFit="1" customWidth="1"/>
    <col min="1765" max="1765" width="7.1640625" bestFit="1" customWidth="1"/>
    <col min="1766" max="1766" width="8.1640625" bestFit="1" customWidth="1"/>
    <col min="1767" max="1769" width="6.6640625" bestFit="1" customWidth="1"/>
    <col min="1770" max="1770" width="9.1640625" bestFit="1" customWidth="1"/>
    <col min="1771" max="1773" width="6.6640625" bestFit="1" customWidth="1"/>
    <col min="1774" max="1774" width="8.1640625" bestFit="1" customWidth="1"/>
    <col min="1775" max="1775" width="6.6640625" bestFit="1" customWidth="1"/>
    <col min="1776" max="1776" width="9.1640625" bestFit="1" customWidth="1"/>
    <col min="1777" max="1777" width="8.1640625" bestFit="1" customWidth="1"/>
    <col min="1778" max="1778" width="6.6640625" bestFit="1" customWidth="1"/>
    <col min="1779" max="1779" width="9.1640625" bestFit="1" customWidth="1"/>
    <col min="1780" max="1780" width="6.6640625" bestFit="1" customWidth="1"/>
    <col min="1781" max="1781" width="9.1640625" bestFit="1" customWidth="1"/>
    <col min="1782" max="1785" width="6.6640625" bestFit="1" customWidth="1"/>
    <col min="1786" max="1786" width="10.1640625" bestFit="1" customWidth="1"/>
    <col min="1787" max="1798" width="6.6640625" bestFit="1" customWidth="1"/>
    <col min="1799" max="1800" width="8.1640625" bestFit="1" customWidth="1"/>
    <col min="1801" max="1804" width="6.6640625" bestFit="1" customWidth="1"/>
    <col min="1805" max="1805" width="9.1640625" bestFit="1" customWidth="1"/>
    <col min="1806" max="1824" width="6.6640625" bestFit="1" customWidth="1"/>
    <col min="1825" max="1825" width="9.1640625" bestFit="1" customWidth="1"/>
    <col min="1826" max="1829" width="6.6640625" bestFit="1" customWidth="1"/>
    <col min="1830" max="1830" width="8.1640625" bestFit="1" customWidth="1"/>
    <col min="1831" max="1832" width="6.6640625" bestFit="1" customWidth="1"/>
    <col min="1833" max="1833" width="9.1640625" bestFit="1" customWidth="1"/>
    <col min="1834" max="1834" width="8.1640625" bestFit="1" customWidth="1"/>
    <col min="1835" max="1835" width="7.1640625" bestFit="1" customWidth="1"/>
    <col min="1836" max="1837" width="6.6640625" bestFit="1" customWidth="1"/>
    <col min="1838" max="1838" width="8.1640625" bestFit="1" customWidth="1"/>
    <col min="1839" max="1841" width="6.6640625" bestFit="1" customWidth="1"/>
    <col min="1842" max="1844" width="8.1640625" bestFit="1" customWidth="1"/>
    <col min="1845" max="1848" width="6.6640625" bestFit="1" customWidth="1"/>
    <col min="1849" max="1849" width="9.1640625" bestFit="1" customWidth="1"/>
    <col min="1850" max="1854" width="6.6640625" bestFit="1" customWidth="1"/>
    <col min="1855" max="1855" width="8.1640625" bestFit="1" customWidth="1"/>
    <col min="1856" max="1860" width="6.6640625" bestFit="1" customWidth="1"/>
    <col min="1861" max="1861" width="9.1640625" bestFit="1" customWidth="1"/>
    <col min="1862" max="1864" width="6.6640625" bestFit="1" customWidth="1"/>
    <col min="1865" max="1866" width="9.1640625" bestFit="1" customWidth="1"/>
    <col min="1867" max="1869" width="6.6640625" bestFit="1" customWidth="1"/>
    <col min="1870" max="1870" width="9.1640625" bestFit="1" customWidth="1"/>
    <col min="1871" max="1880" width="6.6640625" bestFit="1" customWidth="1"/>
    <col min="1881" max="1881" width="8.1640625" bestFit="1" customWidth="1"/>
    <col min="1882" max="1883" width="6.6640625" bestFit="1" customWidth="1"/>
    <col min="1884" max="1885" width="8.1640625" bestFit="1" customWidth="1"/>
    <col min="1886" max="1904" width="6.6640625" bestFit="1" customWidth="1"/>
    <col min="1905" max="1905" width="8.1640625" bestFit="1" customWidth="1"/>
    <col min="1906" max="1908" width="6.6640625" bestFit="1" customWidth="1"/>
    <col min="1909" max="1909" width="9.1640625" bestFit="1" customWidth="1"/>
    <col min="1910" max="1910" width="6.6640625" bestFit="1" customWidth="1"/>
    <col min="1911" max="1911" width="8.1640625" bestFit="1" customWidth="1"/>
    <col min="1912" max="1913" width="6.6640625" bestFit="1" customWidth="1"/>
    <col min="1914" max="1914" width="7.1640625" bestFit="1" customWidth="1"/>
    <col min="1915" max="1919" width="6.6640625" bestFit="1" customWidth="1"/>
    <col min="1920" max="1920" width="8.1640625" bestFit="1" customWidth="1"/>
    <col min="1921" max="1924" width="6.6640625" bestFit="1" customWidth="1"/>
    <col min="1925" max="1925" width="8.1640625" bestFit="1" customWidth="1"/>
    <col min="1926" max="1927" width="6.6640625" bestFit="1" customWidth="1"/>
    <col min="1928" max="1928" width="9.1640625" bestFit="1" customWidth="1"/>
    <col min="1929" max="1929" width="7.1640625" bestFit="1" customWidth="1"/>
    <col min="1930" max="1932" width="6.6640625" bestFit="1" customWidth="1"/>
    <col min="1933" max="1933" width="8.1640625" bestFit="1" customWidth="1"/>
    <col min="1934" max="1934" width="7.1640625" bestFit="1" customWidth="1"/>
    <col min="1935" max="1935" width="9.1640625" bestFit="1" customWidth="1"/>
    <col min="1936" max="1936" width="8.1640625" bestFit="1" customWidth="1"/>
    <col min="1937" max="1941" width="6.6640625" bestFit="1" customWidth="1"/>
    <col min="1942" max="1942" width="8.1640625" bestFit="1" customWidth="1"/>
    <col min="1943" max="1945" width="6.6640625" bestFit="1" customWidth="1"/>
    <col min="1946" max="1946" width="8.1640625" bestFit="1" customWidth="1"/>
    <col min="1947" max="1955" width="6.6640625" bestFit="1" customWidth="1"/>
    <col min="1956" max="1956" width="7.1640625" bestFit="1" customWidth="1"/>
    <col min="1957" max="1964" width="6.6640625" bestFit="1" customWidth="1"/>
    <col min="1965" max="1965" width="8.1640625" bestFit="1" customWidth="1"/>
    <col min="1966" max="1966" width="6.6640625" bestFit="1" customWidth="1"/>
    <col min="1967" max="1967" width="7.1640625" bestFit="1" customWidth="1"/>
    <col min="1968" max="1969" width="6.6640625" bestFit="1" customWidth="1"/>
    <col min="1970" max="1970" width="9.1640625" bestFit="1" customWidth="1"/>
    <col min="1971" max="1975" width="6.6640625" bestFit="1" customWidth="1"/>
    <col min="1976" max="1976" width="9.1640625" bestFit="1" customWidth="1"/>
    <col min="1977" max="1977" width="6.6640625" bestFit="1" customWidth="1"/>
    <col min="1978" max="1978" width="8.1640625" bestFit="1" customWidth="1"/>
    <col min="1979" max="1979" width="6.6640625" bestFit="1" customWidth="1"/>
    <col min="1980" max="1980" width="9.1640625" bestFit="1" customWidth="1"/>
    <col min="1981" max="1982" width="6.6640625" bestFit="1" customWidth="1"/>
    <col min="1983" max="1983" width="8.1640625" bestFit="1" customWidth="1"/>
    <col min="1984" max="1988" width="6.6640625" bestFit="1" customWidth="1"/>
    <col min="1989" max="1989" width="10.1640625" bestFit="1" customWidth="1"/>
    <col min="1990" max="1990" width="7.1640625" bestFit="1" customWidth="1"/>
    <col min="1991" max="1991" width="6.6640625" bestFit="1" customWidth="1"/>
    <col min="1992" max="1992" width="8.1640625" bestFit="1" customWidth="1"/>
    <col min="1993" max="1994" width="6.6640625" bestFit="1" customWidth="1"/>
    <col min="1995" max="1995" width="8.1640625" bestFit="1" customWidth="1"/>
    <col min="1996" max="2002" width="6.6640625" bestFit="1" customWidth="1"/>
    <col min="2003" max="2003" width="8.1640625" bestFit="1" customWidth="1"/>
    <col min="2004" max="2006" width="6.6640625" bestFit="1" customWidth="1"/>
    <col min="2007" max="2007" width="9.1640625" bestFit="1" customWidth="1"/>
    <col min="2008" max="2026" width="6.6640625" bestFit="1" customWidth="1"/>
    <col min="2027" max="2027" width="8.1640625" bestFit="1" customWidth="1"/>
    <col min="2028" max="2028" width="6.6640625" bestFit="1" customWidth="1"/>
    <col min="2029" max="2030" width="8.1640625" bestFit="1" customWidth="1"/>
    <col min="2031" max="2033" width="6.6640625" bestFit="1" customWidth="1"/>
    <col min="2034" max="2034" width="9.1640625" bestFit="1" customWidth="1"/>
    <col min="2035" max="2038" width="6.6640625" bestFit="1" customWidth="1"/>
    <col min="2039" max="2039" width="9.1640625" bestFit="1" customWidth="1"/>
    <col min="2040" max="2041" width="6.6640625" bestFit="1" customWidth="1"/>
    <col min="2042" max="2042" width="8.1640625" bestFit="1" customWidth="1"/>
    <col min="2043" max="2055" width="6.6640625" bestFit="1" customWidth="1"/>
    <col min="2056" max="2056" width="9.1640625" bestFit="1" customWidth="1"/>
    <col min="2057" max="2058" width="6.6640625" bestFit="1" customWidth="1"/>
    <col min="2059" max="2059" width="9.1640625" bestFit="1" customWidth="1"/>
    <col min="2060" max="2061" width="6.6640625" bestFit="1" customWidth="1"/>
    <col min="2062" max="2062" width="8.1640625" bestFit="1" customWidth="1"/>
    <col min="2063" max="2063" width="6.6640625" bestFit="1" customWidth="1"/>
    <col min="2064" max="2064" width="7.1640625" bestFit="1" customWidth="1"/>
    <col min="2065" max="2071" width="6.6640625" bestFit="1" customWidth="1"/>
    <col min="2072" max="2072" width="9.1640625" bestFit="1" customWidth="1"/>
    <col min="2073" max="2074" width="6.6640625" bestFit="1" customWidth="1"/>
    <col min="2075" max="2076" width="9.1640625" bestFit="1" customWidth="1"/>
    <col min="2077" max="2083" width="6.6640625" bestFit="1" customWidth="1"/>
    <col min="2084" max="2084" width="8.1640625" bestFit="1" customWidth="1"/>
    <col min="2085" max="2086" width="6.6640625" bestFit="1" customWidth="1"/>
    <col min="2087" max="2089" width="8.1640625" bestFit="1" customWidth="1"/>
    <col min="2090" max="2101" width="6.6640625" bestFit="1" customWidth="1"/>
    <col min="2102" max="2102" width="8.1640625" bestFit="1" customWidth="1"/>
    <col min="2103" max="2103" width="9.1640625" bestFit="1" customWidth="1"/>
    <col min="2104" max="2106" width="6.6640625" bestFit="1" customWidth="1"/>
    <col min="2107" max="2107" width="9.1640625" bestFit="1" customWidth="1"/>
    <col min="2108" max="2108" width="8.1640625" bestFit="1" customWidth="1"/>
    <col min="2109" max="2109" width="7.1640625" bestFit="1" customWidth="1"/>
    <col min="2110" max="2112" width="6.6640625" bestFit="1" customWidth="1"/>
    <col min="2113" max="2114" width="8.1640625" bestFit="1" customWidth="1"/>
    <col min="2115" max="2115" width="9.1640625" bestFit="1" customWidth="1"/>
    <col min="2116" max="2116" width="8.1640625" bestFit="1" customWidth="1"/>
    <col min="2117" max="2117" width="6.6640625" bestFit="1" customWidth="1"/>
    <col min="2118" max="2118" width="8.1640625" bestFit="1" customWidth="1"/>
    <col min="2119" max="2119" width="6.6640625" bestFit="1" customWidth="1"/>
    <col min="2120" max="2120" width="8.1640625" bestFit="1" customWidth="1"/>
    <col min="2121" max="2121" width="6.6640625" bestFit="1" customWidth="1"/>
    <col min="2122" max="2122" width="8.1640625" bestFit="1" customWidth="1"/>
    <col min="2123" max="2123" width="6.6640625" bestFit="1" customWidth="1"/>
    <col min="2124" max="2124" width="8.1640625" bestFit="1" customWidth="1"/>
    <col min="2125" max="2132" width="6.6640625" bestFit="1" customWidth="1"/>
    <col min="2133" max="2133" width="9.1640625" bestFit="1" customWidth="1"/>
    <col min="2134" max="2139" width="6.6640625" bestFit="1" customWidth="1"/>
    <col min="2140" max="2140" width="8.1640625" bestFit="1" customWidth="1"/>
    <col min="2141" max="2148" width="6.6640625" bestFit="1" customWidth="1"/>
    <col min="2149" max="2149" width="8.1640625" bestFit="1" customWidth="1"/>
    <col min="2150" max="2151" width="6.6640625" bestFit="1" customWidth="1"/>
    <col min="2152" max="2152" width="8.1640625" bestFit="1" customWidth="1"/>
    <col min="2153" max="2153" width="6.6640625" bestFit="1" customWidth="1"/>
    <col min="2154" max="2154" width="9.1640625" bestFit="1" customWidth="1"/>
    <col min="2155" max="2162" width="6.6640625" bestFit="1" customWidth="1"/>
    <col min="2163" max="2163" width="8.1640625" bestFit="1" customWidth="1"/>
    <col min="2164" max="2168" width="6.6640625" bestFit="1" customWidth="1"/>
    <col min="2169" max="2169" width="9.1640625" bestFit="1" customWidth="1"/>
    <col min="2170" max="2170" width="6.6640625" bestFit="1" customWidth="1"/>
    <col min="2171" max="2171" width="9.1640625" bestFit="1" customWidth="1"/>
    <col min="2172" max="2174" width="6.6640625" bestFit="1" customWidth="1"/>
    <col min="2175" max="2175" width="9.1640625" bestFit="1" customWidth="1"/>
    <col min="2176" max="2186" width="6.6640625" bestFit="1" customWidth="1"/>
    <col min="2187" max="2187" width="8.1640625" bestFit="1" customWidth="1"/>
    <col min="2188" max="2189" width="6.6640625" bestFit="1" customWidth="1"/>
    <col min="2190" max="2190" width="7.1640625" bestFit="1" customWidth="1"/>
    <col min="2191" max="2209" width="6.6640625" bestFit="1" customWidth="1"/>
    <col min="2210" max="2210" width="7.1640625" bestFit="1" customWidth="1"/>
    <col min="2211" max="2212" width="6.6640625" bestFit="1" customWidth="1"/>
    <col min="2213" max="2213" width="10.1640625" bestFit="1" customWidth="1"/>
    <col min="2214" max="2220" width="6.6640625" bestFit="1" customWidth="1"/>
    <col min="2221" max="2221" width="8.1640625" bestFit="1" customWidth="1"/>
    <col min="2222" max="2236" width="6.6640625" bestFit="1" customWidth="1"/>
    <col min="2237" max="2237" width="9.1640625" bestFit="1" customWidth="1"/>
    <col min="2238" max="2239" width="6.6640625" bestFit="1" customWidth="1"/>
    <col min="2240" max="2241" width="8.1640625" bestFit="1" customWidth="1"/>
    <col min="2242" max="2250" width="6.6640625" bestFit="1" customWidth="1"/>
    <col min="2251" max="2251" width="9.1640625" bestFit="1" customWidth="1"/>
    <col min="2252" max="2256" width="6.6640625" bestFit="1" customWidth="1"/>
    <col min="2257" max="2257" width="9.1640625" bestFit="1" customWidth="1"/>
    <col min="2258" max="2271" width="6.6640625" bestFit="1" customWidth="1"/>
    <col min="2272" max="2272" width="8.1640625" bestFit="1" customWidth="1"/>
    <col min="2273" max="2273" width="6.6640625" bestFit="1" customWidth="1"/>
    <col min="2274" max="2274" width="8.1640625" bestFit="1" customWidth="1"/>
    <col min="2275" max="2287" width="6.6640625" bestFit="1" customWidth="1"/>
    <col min="2288" max="2288" width="8.1640625" bestFit="1" customWidth="1"/>
    <col min="2289" max="2294" width="6.6640625" bestFit="1" customWidth="1"/>
    <col min="2295" max="2295" width="9.1640625" bestFit="1" customWidth="1"/>
    <col min="2296" max="2296" width="8.1640625" bestFit="1" customWidth="1"/>
    <col min="2297" max="2298" width="6.6640625" bestFit="1" customWidth="1"/>
    <col min="2299" max="2299" width="8.1640625" bestFit="1" customWidth="1"/>
    <col min="2300" max="2300" width="9.1640625" bestFit="1" customWidth="1"/>
    <col min="2301" max="2308" width="6.6640625" bestFit="1" customWidth="1"/>
    <col min="2309" max="2309" width="8.1640625" bestFit="1" customWidth="1"/>
    <col min="2310" max="2312" width="6.6640625" bestFit="1" customWidth="1"/>
    <col min="2313" max="2313" width="7.1640625" bestFit="1" customWidth="1"/>
    <col min="2314" max="2314" width="9.1640625" bestFit="1" customWidth="1"/>
    <col min="2315" max="2315" width="8.1640625" bestFit="1" customWidth="1"/>
    <col min="2316" max="2317" width="6.6640625" bestFit="1" customWidth="1"/>
    <col min="2318" max="2318" width="7.1640625" bestFit="1" customWidth="1"/>
    <col min="2319" max="2319" width="6.6640625" bestFit="1" customWidth="1"/>
    <col min="2320" max="2320" width="8.1640625" bestFit="1" customWidth="1"/>
    <col min="2321" max="2321" width="9.1640625" bestFit="1" customWidth="1"/>
    <col min="2322" max="2323" width="6.6640625" bestFit="1" customWidth="1"/>
    <col min="2324" max="2324" width="8.1640625" bestFit="1" customWidth="1"/>
    <col min="2325" max="2325" width="7.1640625" bestFit="1" customWidth="1"/>
    <col min="2326" max="2327" width="6.6640625" bestFit="1" customWidth="1"/>
    <col min="2328" max="2328" width="7.1640625" bestFit="1" customWidth="1"/>
    <col min="2329" max="2329" width="9.1640625" bestFit="1" customWidth="1"/>
    <col min="2330" max="2332" width="8.1640625" bestFit="1" customWidth="1"/>
    <col min="2333" max="2333" width="6.6640625" bestFit="1" customWidth="1"/>
    <col min="2334" max="2334" width="8.1640625" bestFit="1" customWidth="1"/>
    <col min="2335" max="2336" width="6.6640625" bestFit="1" customWidth="1"/>
    <col min="2337" max="2338" width="9.1640625" bestFit="1" customWidth="1"/>
    <col min="2339" max="2341" width="6.6640625" bestFit="1" customWidth="1"/>
    <col min="2342" max="2343" width="7.1640625" bestFit="1" customWidth="1"/>
    <col min="2344" max="2350" width="6.6640625" bestFit="1" customWidth="1"/>
    <col min="2351" max="2351" width="8.1640625" bestFit="1" customWidth="1"/>
    <col min="2352" max="2353" width="6.6640625" bestFit="1" customWidth="1"/>
    <col min="2354" max="2354" width="8.1640625" bestFit="1" customWidth="1"/>
    <col min="2355" max="2362" width="6.6640625" bestFit="1" customWidth="1"/>
    <col min="2363" max="2363" width="8.1640625" bestFit="1" customWidth="1"/>
    <col min="2364" max="2367" width="6.6640625" bestFit="1" customWidth="1"/>
    <col min="2368" max="2368" width="8.1640625" bestFit="1" customWidth="1"/>
    <col min="2369" max="2383" width="6.6640625" bestFit="1" customWidth="1"/>
    <col min="2384" max="2385" width="9.1640625" bestFit="1" customWidth="1"/>
    <col min="2386" max="2403" width="6.6640625" bestFit="1" customWidth="1"/>
    <col min="2404" max="2404" width="8.1640625" bestFit="1" customWidth="1"/>
    <col min="2405" max="2406" width="6.6640625" bestFit="1" customWidth="1"/>
    <col min="2407" max="2407" width="8.1640625" bestFit="1" customWidth="1"/>
    <col min="2408" max="2408" width="9.1640625" bestFit="1" customWidth="1"/>
    <col min="2409" max="2411" width="6.6640625" bestFit="1" customWidth="1"/>
    <col min="2412" max="2412" width="9.1640625" bestFit="1" customWidth="1"/>
    <col min="2413" max="2422" width="6.6640625" bestFit="1" customWidth="1"/>
    <col min="2423" max="2423" width="8.1640625" bestFit="1" customWidth="1"/>
    <col min="2424" max="2427" width="6.6640625" bestFit="1" customWidth="1"/>
    <col min="2428" max="2428" width="10.1640625" bestFit="1" customWidth="1"/>
    <col min="2429" max="2431" width="6.6640625" bestFit="1" customWidth="1"/>
    <col min="2432" max="2432" width="10.1640625" bestFit="1" customWidth="1"/>
    <col min="2433" max="2442" width="6.6640625" bestFit="1" customWidth="1"/>
    <col min="2443" max="2443" width="10.1640625" bestFit="1" customWidth="1"/>
    <col min="2444" max="2448" width="6.6640625" bestFit="1" customWidth="1"/>
    <col min="2449" max="2449" width="8.1640625" bestFit="1" customWidth="1"/>
    <col min="2450" max="2456" width="6.6640625" bestFit="1" customWidth="1"/>
    <col min="2457" max="2457" width="9.1640625" bestFit="1" customWidth="1"/>
    <col min="2458" max="2468" width="6.6640625" bestFit="1" customWidth="1"/>
    <col min="2469" max="2470" width="9.1640625" bestFit="1" customWidth="1"/>
    <col min="2471" max="2476" width="6.6640625" bestFit="1" customWidth="1"/>
    <col min="2477" max="2477" width="9.1640625" bestFit="1" customWidth="1"/>
    <col min="2478" max="2488" width="6.6640625" bestFit="1" customWidth="1"/>
    <col min="2489" max="2489" width="7.1640625" bestFit="1" customWidth="1"/>
    <col min="2490" max="2493" width="6.6640625" bestFit="1" customWidth="1"/>
    <col min="2494" max="2494" width="9.1640625" bestFit="1" customWidth="1"/>
    <col min="2495" max="2495" width="6.6640625" bestFit="1" customWidth="1"/>
    <col min="2496" max="2496" width="8.1640625" bestFit="1" customWidth="1"/>
    <col min="2497" max="2497" width="7.1640625" bestFit="1" customWidth="1"/>
    <col min="2498" max="2498" width="9.1640625" bestFit="1" customWidth="1"/>
    <col min="2499" max="2504" width="6.6640625" bestFit="1" customWidth="1"/>
    <col min="2505" max="2505" width="9.1640625" bestFit="1" customWidth="1"/>
    <col min="2506" max="2508" width="6.6640625" bestFit="1" customWidth="1"/>
    <col min="2509" max="2509" width="8.1640625" bestFit="1" customWidth="1"/>
    <col min="2510" max="2510" width="6.6640625" bestFit="1" customWidth="1"/>
    <col min="2511" max="2511" width="9.1640625" bestFit="1" customWidth="1"/>
    <col min="2512" max="2515" width="6.6640625" bestFit="1" customWidth="1"/>
    <col min="2516" max="2516" width="7.1640625" bestFit="1" customWidth="1"/>
    <col min="2517" max="2517" width="6.6640625" bestFit="1" customWidth="1"/>
    <col min="2518" max="2518" width="8.1640625" bestFit="1" customWidth="1"/>
    <col min="2519" max="2532" width="6.6640625" bestFit="1" customWidth="1"/>
    <col min="2533" max="2533" width="8.1640625" bestFit="1" customWidth="1"/>
    <col min="2534" max="2535" width="6.6640625" bestFit="1" customWidth="1"/>
    <col min="2536" max="2536" width="9.1640625" bestFit="1" customWidth="1"/>
    <col min="2537" max="2542" width="6.6640625" bestFit="1" customWidth="1"/>
    <col min="2543" max="2543" width="7.1640625" bestFit="1" customWidth="1"/>
    <col min="2544" max="2544" width="6.6640625" bestFit="1" customWidth="1"/>
    <col min="2545" max="2546" width="9.1640625" bestFit="1" customWidth="1"/>
    <col min="2547" max="2552" width="6.6640625" bestFit="1" customWidth="1"/>
    <col min="2553" max="2553" width="9.1640625" bestFit="1" customWidth="1"/>
    <col min="2554" max="2557" width="6.6640625" bestFit="1" customWidth="1"/>
    <col min="2558" max="2558" width="9.1640625" bestFit="1" customWidth="1"/>
    <col min="2559" max="2561" width="6.6640625" bestFit="1" customWidth="1"/>
    <col min="2562" max="2562" width="8.1640625" bestFit="1" customWidth="1"/>
    <col min="2563" max="2566" width="6.6640625" bestFit="1" customWidth="1"/>
    <col min="2567" max="2568" width="8.1640625" bestFit="1" customWidth="1"/>
    <col min="2569" max="2572" width="6.6640625" bestFit="1" customWidth="1"/>
    <col min="2573" max="2573" width="8.1640625" bestFit="1" customWidth="1"/>
    <col min="2574" max="2576" width="6.6640625" bestFit="1" customWidth="1"/>
    <col min="2577" max="2577" width="8.1640625" bestFit="1" customWidth="1"/>
    <col min="2578" max="2578" width="6.6640625" bestFit="1" customWidth="1"/>
    <col min="2579" max="2579" width="9.1640625" bestFit="1" customWidth="1"/>
    <col min="2580" max="2586" width="6.6640625" bestFit="1" customWidth="1"/>
    <col min="2587" max="2587" width="7.1640625" bestFit="1" customWidth="1"/>
    <col min="2588" max="2589" width="6.6640625" bestFit="1" customWidth="1"/>
    <col min="2590" max="2590" width="10.1640625" bestFit="1" customWidth="1"/>
    <col min="2591" max="2592" width="6.6640625" bestFit="1" customWidth="1"/>
    <col min="2593" max="2593" width="8.1640625" bestFit="1" customWidth="1"/>
    <col min="2594" max="2601" width="6.6640625" bestFit="1" customWidth="1"/>
    <col min="2602" max="2603" width="8.1640625" bestFit="1" customWidth="1"/>
    <col min="2604" max="2605" width="6.6640625" bestFit="1" customWidth="1"/>
    <col min="2606" max="2606" width="8.1640625" bestFit="1" customWidth="1"/>
    <col min="2607" max="2607" width="9.1640625" bestFit="1" customWidth="1"/>
    <col min="2608" max="2611" width="6.6640625" bestFit="1" customWidth="1"/>
    <col min="2612" max="2612" width="10.1640625" bestFit="1" customWidth="1"/>
    <col min="2613" max="2614" width="6.6640625" bestFit="1" customWidth="1"/>
    <col min="2615" max="2615" width="8.1640625" bestFit="1" customWidth="1"/>
    <col min="2616" max="2617" width="6.6640625" bestFit="1" customWidth="1"/>
    <col min="2618" max="2618" width="8.1640625" bestFit="1" customWidth="1"/>
    <col min="2619" max="2621" width="6.6640625" bestFit="1" customWidth="1"/>
    <col min="2622" max="2622" width="9.1640625" bestFit="1" customWidth="1"/>
    <col min="2623" max="2623" width="6.6640625" bestFit="1" customWidth="1"/>
    <col min="2624" max="2624" width="9.1640625" bestFit="1" customWidth="1"/>
    <col min="2625" max="2628" width="6.6640625" bestFit="1" customWidth="1"/>
    <col min="2629" max="2629" width="9.1640625" bestFit="1" customWidth="1"/>
    <col min="2630" max="2630" width="7.1640625" bestFit="1" customWidth="1"/>
    <col min="2631" max="2634" width="6.6640625" bestFit="1" customWidth="1"/>
    <col min="2635" max="2635" width="9.1640625" bestFit="1" customWidth="1"/>
    <col min="2636" max="2636" width="6.6640625" bestFit="1" customWidth="1"/>
    <col min="2637" max="2637" width="9.1640625" bestFit="1" customWidth="1"/>
    <col min="2638" max="2639" width="6.6640625" bestFit="1" customWidth="1"/>
    <col min="2640" max="2640" width="8.1640625" bestFit="1" customWidth="1"/>
    <col min="2641" max="2645" width="6.6640625" bestFit="1" customWidth="1"/>
    <col min="2646" max="2646" width="10.1640625" bestFit="1" customWidth="1"/>
    <col min="2647" max="2647" width="6.6640625" bestFit="1" customWidth="1"/>
    <col min="2648" max="2648" width="9.1640625" bestFit="1" customWidth="1"/>
    <col min="2649" max="2651" width="6.6640625" bestFit="1" customWidth="1"/>
    <col min="2652" max="2652" width="10.1640625" bestFit="1" customWidth="1"/>
    <col min="2653" max="2653" width="7.1640625" bestFit="1" customWidth="1"/>
    <col min="2654" max="2655" width="6.6640625" bestFit="1" customWidth="1"/>
    <col min="2656" max="2656" width="7.1640625" bestFit="1" customWidth="1"/>
    <col min="2657" max="2657" width="9.1640625" bestFit="1" customWidth="1"/>
    <col min="2658" max="2662" width="6.6640625" bestFit="1" customWidth="1"/>
    <col min="2663" max="2663" width="10.1640625" bestFit="1" customWidth="1"/>
    <col min="2664" max="2677" width="6.6640625" bestFit="1" customWidth="1"/>
    <col min="2678" max="2678" width="9.1640625" bestFit="1" customWidth="1"/>
    <col min="2679" max="2679" width="6.6640625" bestFit="1" customWidth="1"/>
    <col min="2680" max="2680" width="9.1640625" bestFit="1" customWidth="1"/>
    <col min="2681" max="2681" width="6.6640625" bestFit="1" customWidth="1"/>
    <col min="2682" max="2682" width="10.1640625" bestFit="1" customWidth="1"/>
    <col min="2683" max="2690" width="6.6640625" bestFit="1" customWidth="1"/>
    <col min="2691" max="2691" width="9.1640625" bestFit="1" customWidth="1"/>
    <col min="2692" max="2693" width="6.6640625" bestFit="1" customWidth="1"/>
    <col min="2694" max="2694" width="7.1640625" bestFit="1" customWidth="1"/>
    <col min="2695" max="2695" width="8.1640625" bestFit="1" customWidth="1"/>
    <col min="2696" max="2696" width="6.6640625" bestFit="1" customWidth="1"/>
    <col min="2697" max="2697" width="9.1640625" bestFit="1" customWidth="1"/>
    <col min="2698" max="2705" width="6.6640625" bestFit="1" customWidth="1"/>
    <col min="2706" max="2707" width="10.1640625" bestFit="1" customWidth="1"/>
    <col min="2708" max="2711" width="6.6640625" bestFit="1" customWidth="1"/>
    <col min="2712" max="2712" width="11.1640625" bestFit="1" customWidth="1"/>
    <col min="2713" max="2713" width="9.1640625" bestFit="1" customWidth="1"/>
    <col min="2714" max="2731" width="6.6640625" bestFit="1" customWidth="1"/>
    <col min="2732" max="2732" width="7.1640625" bestFit="1" customWidth="1"/>
    <col min="2733" max="2738" width="6.6640625" bestFit="1" customWidth="1"/>
    <col min="2739" max="2739" width="8.1640625" bestFit="1" customWidth="1"/>
    <col min="2740" max="2740" width="6.6640625" bestFit="1" customWidth="1"/>
    <col min="2741" max="2741" width="7.1640625" bestFit="1" customWidth="1"/>
    <col min="2742" max="2743" width="6.6640625" bestFit="1" customWidth="1"/>
    <col min="2744" max="2744" width="8.1640625" bestFit="1" customWidth="1"/>
    <col min="2745" max="2746" width="6.6640625" bestFit="1" customWidth="1"/>
    <col min="2747" max="2748" width="9.1640625" bestFit="1" customWidth="1"/>
    <col min="2749" max="2750" width="6.6640625" bestFit="1" customWidth="1"/>
    <col min="2751" max="2751" width="10.1640625" bestFit="1" customWidth="1"/>
    <col min="2752" max="2752" width="6.6640625" bestFit="1" customWidth="1"/>
    <col min="2753" max="2753" width="7.1640625" bestFit="1" customWidth="1"/>
    <col min="2754" max="2759" width="6.6640625" bestFit="1" customWidth="1"/>
    <col min="2760" max="2760" width="7.1640625" bestFit="1" customWidth="1"/>
    <col min="2761" max="2761" width="9.1640625" bestFit="1" customWidth="1"/>
    <col min="2762" max="2762" width="8.1640625" bestFit="1" customWidth="1"/>
    <col min="2763" max="2768" width="6.6640625" bestFit="1" customWidth="1"/>
    <col min="2769" max="2769" width="8.1640625" bestFit="1" customWidth="1"/>
    <col min="2770" max="2772" width="6.6640625" bestFit="1" customWidth="1"/>
    <col min="2773" max="2774" width="7.1640625" bestFit="1" customWidth="1"/>
    <col min="2775" max="2776" width="9.1640625" bestFit="1" customWidth="1"/>
    <col min="2777" max="2777" width="6.6640625" bestFit="1" customWidth="1"/>
    <col min="2778" max="2778" width="7.1640625" bestFit="1" customWidth="1"/>
    <col min="2779" max="2779" width="6.6640625" bestFit="1" customWidth="1"/>
    <col min="2780" max="2780" width="10.1640625" bestFit="1" customWidth="1"/>
    <col min="2781" max="2782" width="6.6640625" bestFit="1" customWidth="1"/>
    <col min="2783" max="2783" width="8.1640625" bestFit="1" customWidth="1"/>
    <col min="2784" max="2786" width="6.6640625" bestFit="1" customWidth="1"/>
    <col min="2787" max="2788" width="7.1640625" bestFit="1" customWidth="1"/>
    <col min="2789" max="2789" width="6.6640625" bestFit="1" customWidth="1"/>
    <col min="2790" max="2790" width="7.1640625" bestFit="1" customWidth="1"/>
    <col min="2791" max="2791" width="10.1640625" bestFit="1" customWidth="1"/>
    <col min="2792" max="2792" width="6.6640625" bestFit="1" customWidth="1"/>
    <col min="2793" max="2793" width="10.1640625" bestFit="1" customWidth="1"/>
    <col min="2794" max="2794" width="7.1640625" bestFit="1" customWidth="1"/>
    <col min="2795" max="2795" width="8.1640625" bestFit="1" customWidth="1"/>
    <col min="2796" max="2796" width="6.6640625" bestFit="1" customWidth="1"/>
    <col min="2797" max="2797" width="7.1640625" bestFit="1" customWidth="1"/>
    <col min="2798" max="2802" width="6.6640625" bestFit="1" customWidth="1"/>
    <col min="2803" max="2803" width="9.1640625" bestFit="1" customWidth="1"/>
    <col min="2804" max="2804" width="6.6640625" bestFit="1" customWidth="1"/>
    <col min="2805" max="2805" width="10.1640625" bestFit="1" customWidth="1"/>
    <col min="2806" max="2806" width="8.1640625" bestFit="1" customWidth="1"/>
    <col min="2807" max="2809" width="6.6640625" bestFit="1" customWidth="1"/>
    <col min="2810" max="2810" width="9.1640625" bestFit="1" customWidth="1"/>
    <col min="2811" max="2812" width="6.6640625" bestFit="1" customWidth="1"/>
    <col min="2813" max="2813" width="7.1640625" bestFit="1" customWidth="1"/>
    <col min="2814" max="2818" width="6.6640625" bestFit="1" customWidth="1"/>
    <col min="2819" max="2819" width="10.1640625" bestFit="1" customWidth="1"/>
    <col min="2820" max="2820" width="6.6640625" bestFit="1" customWidth="1"/>
    <col min="2821" max="2821" width="10.1640625" bestFit="1" customWidth="1"/>
    <col min="2822" max="2824" width="6.6640625" bestFit="1" customWidth="1"/>
    <col min="2825" max="2825" width="10.1640625" bestFit="1" customWidth="1"/>
    <col min="2826" max="2826" width="6.6640625" bestFit="1" customWidth="1"/>
    <col min="2827" max="2827" width="7.1640625" bestFit="1" customWidth="1"/>
    <col min="2828" max="2828" width="6.6640625" bestFit="1" customWidth="1"/>
    <col min="2829" max="2829" width="8.1640625" bestFit="1" customWidth="1"/>
    <col min="2830" max="2831" width="6.6640625" bestFit="1" customWidth="1"/>
    <col min="2832" max="2832" width="9.1640625" bestFit="1" customWidth="1"/>
    <col min="2833" max="2833" width="6.6640625" bestFit="1" customWidth="1"/>
    <col min="2834" max="2834" width="7.1640625" bestFit="1" customWidth="1"/>
    <col min="2835" max="2835" width="9.1640625" bestFit="1" customWidth="1"/>
    <col min="2836" max="2836" width="7.1640625" bestFit="1" customWidth="1"/>
    <col min="2837" max="2837" width="6.6640625" bestFit="1" customWidth="1"/>
    <col min="2838" max="2839" width="9.1640625" bestFit="1" customWidth="1"/>
    <col min="2840" max="2840" width="7.1640625" bestFit="1" customWidth="1"/>
    <col min="2841" max="2841" width="6.6640625" bestFit="1" customWidth="1"/>
    <col min="2842" max="2842" width="9.1640625" bestFit="1" customWidth="1"/>
    <col min="2843" max="2843" width="7.1640625" bestFit="1" customWidth="1"/>
    <col min="2844" max="2845" width="6.6640625" bestFit="1" customWidth="1"/>
    <col min="2846" max="2846" width="9.1640625" bestFit="1" customWidth="1"/>
    <col min="2847" max="2848" width="10.1640625" bestFit="1" customWidth="1"/>
    <col min="2849" max="2849" width="6.6640625" bestFit="1" customWidth="1"/>
    <col min="2850" max="2850" width="7.1640625" bestFit="1" customWidth="1"/>
    <col min="2851" max="2851" width="8.1640625" bestFit="1" customWidth="1"/>
    <col min="2852" max="2852" width="9.1640625" bestFit="1" customWidth="1"/>
    <col min="2853" max="2855" width="10.1640625" bestFit="1" customWidth="1"/>
    <col min="2856" max="2857" width="7.6640625" bestFit="1" customWidth="1"/>
    <col min="2858" max="2858" width="8.1640625" bestFit="1" customWidth="1"/>
    <col min="2859" max="2859" width="10.1640625" bestFit="1" customWidth="1"/>
    <col min="2860" max="2860" width="9.1640625" bestFit="1" customWidth="1"/>
    <col min="2861" max="2862" width="7.6640625" bestFit="1" customWidth="1"/>
    <col min="2863" max="2865" width="10.1640625" bestFit="1" customWidth="1"/>
    <col min="2866" max="2867" width="7.6640625" bestFit="1" customWidth="1"/>
    <col min="2868" max="2868" width="9.1640625" bestFit="1" customWidth="1"/>
    <col min="2869" max="2870" width="7.6640625" bestFit="1" customWidth="1"/>
    <col min="2871" max="2871" width="8.1640625" bestFit="1" customWidth="1"/>
    <col min="2872" max="2876" width="7.6640625" bestFit="1" customWidth="1"/>
    <col min="2877" max="2878" width="11.1640625" bestFit="1" customWidth="1"/>
    <col min="2879" max="2880" width="9.6640625" bestFit="1" customWidth="1"/>
    <col min="2881" max="2881" width="10.6640625" bestFit="1" customWidth="1"/>
    <col min="2882" max="2882" width="12.1640625" bestFit="1" customWidth="1"/>
  </cols>
  <sheetData>
    <row r="2" spans="1:2" x14ac:dyDescent="0.2">
      <c r="A2" s="10" t="s">
        <v>8308</v>
      </c>
      <c r="B2" t="s">
        <v>8310</v>
      </c>
    </row>
    <row r="4" spans="1:2" x14ac:dyDescent="0.2">
      <c r="A4" s="10" t="s">
        <v>8311</v>
      </c>
      <c r="B4" t="s">
        <v>8403</v>
      </c>
    </row>
    <row r="5" spans="1:2" x14ac:dyDescent="0.2">
      <c r="A5" s="11">
        <v>0</v>
      </c>
      <c r="B5" s="9">
        <v>136.85882352941178</v>
      </c>
    </row>
    <row r="6" spans="1:2" x14ac:dyDescent="0.2">
      <c r="A6" s="11">
        <v>1</v>
      </c>
      <c r="B6" s="9">
        <v>142.60827250608273</v>
      </c>
    </row>
    <row r="7" spans="1:2" x14ac:dyDescent="0.2">
      <c r="A7" s="11">
        <v>2</v>
      </c>
      <c r="B7" s="9">
        <v>105</v>
      </c>
    </row>
    <row r="8" spans="1:2" x14ac:dyDescent="0.2">
      <c r="A8" s="11">
        <v>3</v>
      </c>
      <c r="B8" s="9">
        <v>103.89999999999999</v>
      </c>
    </row>
    <row r="9" spans="1:2" x14ac:dyDescent="0.2">
      <c r="A9" s="11">
        <v>4</v>
      </c>
      <c r="B9" s="9">
        <v>122.99154545454545</v>
      </c>
    </row>
    <row r="10" spans="1:2" x14ac:dyDescent="0.2">
      <c r="A10" s="11">
        <v>5</v>
      </c>
      <c r="B10" s="9">
        <v>109.77744436109028</v>
      </c>
    </row>
    <row r="11" spans="1:2" x14ac:dyDescent="0.2">
      <c r="A11" s="11">
        <v>6</v>
      </c>
      <c r="B11" s="9">
        <v>106.4875</v>
      </c>
    </row>
    <row r="12" spans="1:2" x14ac:dyDescent="0.2">
      <c r="A12" s="11">
        <v>7</v>
      </c>
      <c r="B12" s="9">
        <v>101.22222222222221</v>
      </c>
    </row>
    <row r="13" spans="1:2" x14ac:dyDescent="0.2">
      <c r="A13" s="11">
        <v>8</v>
      </c>
      <c r="B13" s="9">
        <v>100.04342857142856</v>
      </c>
    </row>
    <row r="14" spans="1:2" x14ac:dyDescent="0.2">
      <c r="A14" s="11">
        <v>9</v>
      </c>
      <c r="B14" s="9">
        <v>125.998</v>
      </c>
    </row>
    <row r="15" spans="1:2" x14ac:dyDescent="0.2">
      <c r="A15" s="11">
        <v>10</v>
      </c>
      <c r="B15" s="9">
        <v>100.49999999999999</v>
      </c>
    </row>
    <row r="16" spans="1:2" x14ac:dyDescent="0.2">
      <c r="A16" s="11">
        <v>11</v>
      </c>
      <c r="B16" s="9">
        <v>120.5</v>
      </c>
    </row>
    <row r="17" spans="1:2" x14ac:dyDescent="0.2">
      <c r="A17" s="11">
        <v>12</v>
      </c>
      <c r="B17" s="9">
        <v>165.29333333333335</v>
      </c>
    </row>
    <row r="18" spans="1:2" x14ac:dyDescent="0.2">
      <c r="A18" s="11">
        <v>13</v>
      </c>
      <c r="B18" s="9">
        <v>159.97142857142856</v>
      </c>
    </row>
    <row r="19" spans="1:2" x14ac:dyDescent="0.2">
      <c r="A19" s="11">
        <v>14</v>
      </c>
      <c r="B19" s="9">
        <v>100.93333333333334</v>
      </c>
    </row>
    <row r="20" spans="1:2" x14ac:dyDescent="0.2">
      <c r="A20" s="11">
        <v>15</v>
      </c>
      <c r="B20" s="9">
        <v>106.60000000000001</v>
      </c>
    </row>
    <row r="21" spans="1:2" x14ac:dyDescent="0.2">
      <c r="A21" s="11">
        <v>16</v>
      </c>
      <c r="B21" s="9">
        <v>100.24166666666667</v>
      </c>
    </row>
    <row r="22" spans="1:2" x14ac:dyDescent="0.2">
      <c r="A22" s="11">
        <v>17</v>
      </c>
      <c r="B22" s="9">
        <v>100.66666666666666</v>
      </c>
    </row>
    <row r="23" spans="1:2" x14ac:dyDescent="0.2">
      <c r="A23" s="11">
        <v>18</v>
      </c>
      <c r="B23" s="9">
        <v>106.32110000000002</v>
      </c>
    </row>
    <row r="24" spans="1:2" x14ac:dyDescent="0.2">
      <c r="A24" s="11">
        <v>19</v>
      </c>
      <c r="B24" s="9">
        <v>145.29411764705881</v>
      </c>
    </row>
    <row r="25" spans="1:2" x14ac:dyDescent="0.2">
      <c r="A25" s="11">
        <v>20</v>
      </c>
      <c r="B25" s="9">
        <v>100.2</v>
      </c>
    </row>
    <row r="26" spans="1:2" x14ac:dyDescent="0.2">
      <c r="A26" s="11">
        <v>21</v>
      </c>
      <c r="B26" s="9">
        <v>109.13513513513513</v>
      </c>
    </row>
    <row r="27" spans="1:2" x14ac:dyDescent="0.2">
      <c r="A27" s="11">
        <v>22</v>
      </c>
      <c r="B27" s="9">
        <v>117.14285714285715</v>
      </c>
    </row>
    <row r="28" spans="1:2" x14ac:dyDescent="0.2">
      <c r="A28" s="11">
        <v>23</v>
      </c>
      <c r="B28" s="9">
        <v>118.5</v>
      </c>
    </row>
    <row r="29" spans="1:2" x14ac:dyDescent="0.2">
      <c r="A29" s="11">
        <v>24</v>
      </c>
      <c r="B29" s="9">
        <v>108.80768571428572</v>
      </c>
    </row>
    <row r="30" spans="1:2" x14ac:dyDescent="0.2">
      <c r="A30" s="11">
        <v>25</v>
      </c>
      <c r="B30" s="9">
        <v>133.33333333333331</v>
      </c>
    </row>
    <row r="31" spans="1:2" x14ac:dyDescent="0.2">
      <c r="A31" s="11">
        <v>26</v>
      </c>
      <c r="B31" s="9">
        <v>155.20000000000002</v>
      </c>
    </row>
    <row r="32" spans="1:2" x14ac:dyDescent="0.2">
      <c r="A32" s="11">
        <v>27</v>
      </c>
      <c r="B32" s="9">
        <v>111.72500000000001</v>
      </c>
    </row>
    <row r="33" spans="1:2" x14ac:dyDescent="0.2">
      <c r="A33" s="11">
        <v>28</v>
      </c>
      <c r="B33" s="9">
        <v>100.35000000000001</v>
      </c>
    </row>
    <row r="34" spans="1:2" x14ac:dyDescent="0.2">
      <c r="A34" s="11">
        <v>29</v>
      </c>
      <c r="B34" s="9">
        <v>123.33333333333334</v>
      </c>
    </row>
    <row r="35" spans="1:2" x14ac:dyDescent="0.2">
      <c r="A35" s="11">
        <v>30</v>
      </c>
      <c r="B35" s="9">
        <v>101.29975</v>
      </c>
    </row>
    <row r="36" spans="1:2" x14ac:dyDescent="0.2">
      <c r="A36" s="11">
        <v>31</v>
      </c>
      <c r="B36" s="9">
        <v>100</v>
      </c>
    </row>
    <row r="37" spans="1:2" x14ac:dyDescent="0.2">
      <c r="A37" s="11">
        <v>32</v>
      </c>
      <c r="B37" s="9">
        <v>100.24604569420035</v>
      </c>
    </row>
    <row r="38" spans="1:2" x14ac:dyDescent="0.2">
      <c r="A38" s="11">
        <v>33</v>
      </c>
      <c r="B38" s="9">
        <v>102.0952380952381</v>
      </c>
    </row>
    <row r="39" spans="1:2" x14ac:dyDescent="0.2">
      <c r="A39" s="11">
        <v>34</v>
      </c>
      <c r="B39" s="9">
        <v>130.46153846153845</v>
      </c>
    </row>
    <row r="40" spans="1:2" x14ac:dyDescent="0.2">
      <c r="A40" s="11">
        <v>35</v>
      </c>
      <c r="B40" s="9">
        <v>166.5</v>
      </c>
    </row>
    <row r="41" spans="1:2" x14ac:dyDescent="0.2">
      <c r="A41" s="11">
        <v>36</v>
      </c>
      <c r="B41" s="9">
        <v>142.15</v>
      </c>
    </row>
    <row r="42" spans="1:2" x14ac:dyDescent="0.2">
      <c r="A42" s="11">
        <v>37</v>
      </c>
      <c r="B42" s="9">
        <v>183.44090909090909</v>
      </c>
    </row>
    <row r="43" spans="1:2" x14ac:dyDescent="0.2">
      <c r="A43" s="11">
        <v>38</v>
      </c>
      <c r="B43" s="9">
        <v>110.04</v>
      </c>
    </row>
    <row r="44" spans="1:2" x14ac:dyDescent="0.2">
      <c r="A44" s="11">
        <v>39</v>
      </c>
      <c r="B44" s="9">
        <v>130.98000000000002</v>
      </c>
    </row>
    <row r="45" spans="1:2" x14ac:dyDescent="0.2">
      <c r="A45" s="11">
        <v>40</v>
      </c>
      <c r="B45" s="9">
        <v>101.35000000000001</v>
      </c>
    </row>
    <row r="46" spans="1:2" x14ac:dyDescent="0.2">
      <c r="A46" s="11">
        <v>41</v>
      </c>
      <c r="B46" s="9">
        <v>100</v>
      </c>
    </row>
    <row r="47" spans="1:2" x14ac:dyDescent="0.2">
      <c r="A47" s="11">
        <v>42</v>
      </c>
      <c r="B47" s="9">
        <v>141.85714285714286</v>
      </c>
    </row>
    <row r="48" spans="1:2" x14ac:dyDescent="0.2">
      <c r="A48" s="11">
        <v>43</v>
      </c>
      <c r="B48" s="9">
        <v>308.65999999999997</v>
      </c>
    </row>
    <row r="49" spans="1:2" x14ac:dyDescent="0.2">
      <c r="A49" s="11">
        <v>44</v>
      </c>
      <c r="B49" s="9">
        <v>100</v>
      </c>
    </row>
    <row r="50" spans="1:2" x14ac:dyDescent="0.2">
      <c r="A50" s="11">
        <v>45</v>
      </c>
      <c r="B50" s="9">
        <v>120</v>
      </c>
    </row>
    <row r="51" spans="1:2" x14ac:dyDescent="0.2">
      <c r="A51" s="11">
        <v>46</v>
      </c>
      <c r="B51" s="9">
        <v>104.16666666666667</v>
      </c>
    </row>
    <row r="52" spans="1:2" x14ac:dyDescent="0.2">
      <c r="A52" s="11">
        <v>47</v>
      </c>
      <c r="B52" s="9">
        <v>107.61100000000002</v>
      </c>
    </row>
    <row r="53" spans="1:2" x14ac:dyDescent="0.2">
      <c r="A53" s="11">
        <v>48</v>
      </c>
      <c r="B53" s="9">
        <v>107.94999999999999</v>
      </c>
    </row>
    <row r="54" spans="1:2" x14ac:dyDescent="0.2">
      <c r="A54" s="11">
        <v>49</v>
      </c>
      <c r="B54" s="9">
        <v>100</v>
      </c>
    </row>
    <row r="55" spans="1:2" x14ac:dyDescent="0.2">
      <c r="A55" s="11">
        <v>50</v>
      </c>
      <c r="B55" s="9">
        <v>100</v>
      </c>
    </row>
    <row r="56" spans="1:2" x14ac:dyDescent="0.2">
      <c r="A56" s="11">
        <v>51</v>
      </c>
      <c r="B56" s="9">
        <v>128.0181818181818</v>
      </c>
    </row>
    <row r="57" spans="1:2" x14ac:dyDescent="0.2">
      <c r="A57" s="11">
        <v>52</v>
      </c>
      <c r="B57" s="9">
        <v>116.21</v>
      </c>
    </row>
    <row r="58" spans="1:2" x14ac:dyDescent="0.2">
      <c r="A58" s="11">
        <v>53</v>
      </c>
      <c r="B58" s="9">
        <v>109.63333333333334</v>
      </c>
    </row>
    <row r="59" spans="1:2" x14ac:dyDescent="0.2">
      <c r="A59" s="11">
        <v>54</v>
      </c>
      <c r="B59" s="9">
        <v>101</v>
      </c>
    </row>
    <row r="60" spans="1:2" x14ac:dyDescent="0.2">
      <c r="A60" s="11">
        <v>55</v>
      </c>
      <c r="B60" s="9">
        <v>128.95348837209301</v>
      </c>
    </row>
    <row r="61" spans="1:2" x14ac:dyDescent="0.2">
      <c r="A61" s="11">
        <v>56</v>
      </c>
      <c r="B61" s="9">
        <v>107.26249999999999</v>
      </c>
    </row>
    <row r="62" spans="1:2" x14ac:dyDescent="0.2">
      <c r="A62" s="11">
        <v>57</v>
      </c>
      <c r="B62" s="9">
        <v>101.89999999999999</v>
      </c>
    </row>
    <row r="63" spans="1:2" x14ac:dyDescent="0.2">
      <c r="A63" s="11">
        <v>58</v>
      </c>
      <c r="B63" s="9">
        <v>102.91</v>
      </c>
    </row>
    <row r="64" spans="1:2" x14ac:dyDescent="0.2">
      <c r="A64" s="11">
        <v>59</v>
      </c>
      <c r="B64" s="9">
        <v>100.12570000000001</v>
      </c>
    </row>
    <row r="65" spans="1:2" x14ac:dyDescent="0.2">
      <c r="A65" s="11">
        <v>60</v>
      </c>
      <c r="B65" s="9">
        <v>103.29622222222221</v>
      </c>
    </row>
    <row r="66" spans="1:2" x14ac:dyDescent="0.2">
      <c r="A66" s="11">
        <v>61</v>
      </c>
      <c r="B66" s="9">
        <v>148.30000000000001</v>
      </c>
    </row>
    <row r="67" spans="1:2" x14ac:dyDescent="0.2">
      <c r="A67" s="11">
        <v>62</v>
      </c>
      <c r="B67" s="9">
        <v>154.73333333333332</v>
      </c>
    </row>
    <row r="68" spans="1:2" x14ac:dyDescent="0.2">
      <c r="A68" s="11">
        <v>63</v>
      </c>
      <c r="B68" s="9">
        <v>113.51849999999999</v>
      </c>
    </row>
    <row r="69" spans="1:2" x14ac:dyDescent="0.2">
      <c r="A69" s="11">
        <v>64</v>
      </c>
      <c r="B69" s="9">
        <v>173.33333333333334</v>
      </c>
    </row>
    <row r="70" spans="1:2" x14ac:dyDescent="0.2">
      <c r="A70" s="11">
        <v>65</v>
      </c>
      <c r="B70" s="9">
        <v>107.52857142857141</v>
      </c>
    </row>
    <row r="71" spans="1:2" x14ac:dyDescent="0.2">
      <c r="A71" s="11">
        <v>66</v>
      </c>
      <c r="B71" s="9">
        <v>118.6</v>
      </c>
    </row>
    <row r="72" spans="1:2" x14ac:dyDescent="0.2">
      <c r="A72" s="11">
        <v>67</v>
      </c>
      <c r="B72" s="9">
        <v>116.25000000000001</v>
      </c>
    </row>
    <row r="73" spans="1:2" x14ac:dyDescent="0.2">
      <c r="A73" s="11">
        <v>68</v>
      </c>
      <c r="B73" s="9">
        <v>127.16666666666667</v>
      </c>
    </row>
    <row r="74" spans="1:2" x14ac:dyDescent="0.2">
      <c r="A74" s="11">
        <v>69</v>
      </c>
      <c r="B74" s="9">
        <v>110.9423</v>
      </c>
    </row>
    <row r="75" spans="1:2" x14ac:dyDescent="0.2">
      <c r="A75" s="11">
        <v>70</v>
      </c>
      <c r="B75" s="9">
        <v>127.2</v>
      </c>
    </row>
    <row r="76" spans="1:2" x14ac:dyDescent="0.2">
      <c r="A76" s="11">
        <v>71</v>
      </c>
      <c r="B76" s="9">
        <v>123.94444444444443</v>
      </c>
    </row>
    <row r="77" spans="1:2" x14ac:dyDescent="0.2">
      <c r="A77" s="11">
        <v>72</v>
      </c>
      <c r="B77" s="9">
        <v>108.40909090909091</v>
      </c>
    </row>
    <row r="78" spans="1:2" x14ac:dyDescent="0.2">
      <c r="A78" s="11">
        <v>73</v>
      </c>
      <c r="B78" s="9">
        <v>100</v>
      </c>
    </row>
    <row r="79" spans="1:2" x14ac:dyDescent="0.2">
      <c r="A79" s="11">
        <v>74</v>
      </c>
      <c r="B79" s="9">
        <v>112.93199999999999</v>
      </c>
    </row>
    <row r="80" spans="1:2" x14ac:dyDescent="0.2">
      <c r="A80" s="11">
        <v>75</v>
      </c>
      <c r="B80" s="9">
        <v>115.42857142857143</v>
      </c>
    </row>
    <row r="81" spans="1:2" x14ac:dyDescent="0.2">
      <c r="A81" s="11">
        <v>76</v>
      </c>
      <c r="B81" s="9">
        <v>153.33333333333334</v>
      </c>
    </row>
    <row r="82" spans="1:2" x14ac:dyDescent="0.2">
      <c r="A82" s="11">
        <v>77</v>
      </c>
      <c r="B82" s="9">
        <v>392.5</v>
      </c>
    </row>
    <row r="83" spans="1:2" x14ac:dyDescent="0.2">
      <c r="A83" s="11">
        <v>78</v>
      </c>
      <c r="B83" s="9">
        <v>2702</v>
      </c>
    </row>
    <row r="84" spans="1:2" x14ac:dyDescent="0.2">
      <c r="A84" s="11">
        <v>79</v>
      </c>
      <c r="B84" s="9">
        <v>127</v>
      </c>
    </row>
    <row r="85" spans="1:2" x14ac:dyDescent="0.2">
      <c r="A85" s="11">
        <v>80</v>
      </c>
      <c r="B85" s="9">
        <v>107.25</v>
      </c>
    </row>
    <row r="86" spans="1:2" x14ac:dyDescent="0.2">
      <c r="A86" s="11">
        <v>81</v>
      </c>
      <c r="B86" s="9">
        <v>198</v>
      </c>
    </row>
    <row r="87" spans="1:2" x14ac:dyDescent="0.2">
      <c r="A87" s="11">
        <v>82</v>
      </c>
      <c r="B87" s="9">
        <v>100.01249999999999</v>
      </c>
    </row>
    <row r="88" spans="1:2" x14ac:dyDescent="0.2">
      <c r="A88" s="11">
        <v>83</v>
      </c>
      <c r="B88" s="9">
        <v>102.49999999999999</v>
      </c>
    </row>
    <row r="89" spans="1:2" x14ac:dyDescent="0.2">
      <c r="A89" s="11">
        <v>84</v>
      </c>
      <c r="B89" s="9">
        <v>100</v>
      </c>
    </row>
    <row r="90" spans="1:2" x14ac:dyDescent="0.2">
      <c r="A90" s="11">
        <v>85</v>
      </c>
      <c r="B90" s="9">
        <v>125.49999999999999</v>
      </c>
    </row>
    <row r="91" spans="1:2" x14ac:dyDescent="0.2">
      <c r="A91" s="11">
        <v>86</v>
      </c>
      <c r="B91" s="9">
        <v>106.46666666666667</v>
      </c>
    </row>
    <row r="92" spans="1:2" x14ac:dyDescent="0.2">
      <c r="A92" s="11">
        <v>87</v>
      </c>
      <c r="B92" s="9">
        <v>104.60000000000001</v>
      </c>
    </row>
    <row r="93" spans="1:2" x14ac:dyDescent="0.2">
      <c r="A93" s="11">
        <v>88</v>
      </c>
      <c r="B93" s="9">
        <v>102.85714285714285</v>
      </c>
    </row>
    <row r="94" spans="1:2" x14ac:dyDescent="0.2">
      <c r="A94" s="11">
        <v>89</v>
      </c>
      <c r="B94" s="9">
        <v>115.06666666666668</v>
      </c>
    </row>
    <row r="95" spans="1:2" x14ac:dyDescent="0.2">
      <c r="A95" s="11">
        <v>90</v>
      </c>
      <c r="B95" s="9">
        <v>100.4</v>
      </c>
    </row>
    <row r="96" spans="1:2" x14ac:dyDescent="0.2">
      <c r="A96" s="11">
        <v>91</v>
      </c>
      <c r="B96" s="9">
        <v>120</v>
      </c>
    </row>
    <row r="97" spans="1:2" x14ac:dyDescent="0.2">
      <c r="A97" s="11">
        <v>92</v>
      </c>
      <c r="B97" s="9">
        <v>105.2</v>
      </c>
    </row>
    <row r="98" spans="1:2" x14ac:dyDescent="0.2">
      <c r="A98" s="11">
        <v>93</v>
      </c>
      <c r="B98" s="9">
        <v>110.60000000000001</v>
      </c>
    </row>
    <row r="99" spans="1:2" x14ac:dyDescent="0.2">
      <c r="A99" s="11">
        <v>94</v>
      </c>
      <c r="B99" s="9">
        <v>104</v>
      </c>
    </row>
    <row r="100" spans="1:2" x14ac:dyDescent="0.2">
      <c r="A100" s="11">
        <v>95</v>
      </c>
      <c r="B100" s="9">
        <v>131.42857142857142</v>
      </c>
    </row>
    <row r="101" spans="1:2" x14ac:dyDescent="0.2">
      <c r="A101" s="11">
        <v>96</v>
      </c>
      <c r="B101" s="9">
        <v>114.66666666666667</v>
      </c>
    </row>
    <row r="102" spans="1:2" x14ac:dyDescent="0.2">
      <c r="A102" s="11">
        <v>97</v>
      </c>
      <c r="B102" s="9">
        <v>106.25</v>
      </c>
    </row>
    <row r="103" spans="1:2" x14ac:dyDescent="0.2">
      <c r="A103" s="11">
        <v>98</v>
      </c>
      <c r="B103" s="9">
        <v>106.25</v>
      </c>
    </row>
    <row r="104" spans="1:2" x14ac:dyDescent="0.2">
      <c r="A104" s="11">
        <v>99</v>
      </c>
      <c r="B104" s="9">
        <v>106.01933333333334</v>
      </c>
    </row>
    <row r="105" spans="1:2" x14ac:dyDescent="0.2">
      <c r="A105" s="11">
        <v>100</v>
      </c>
      <c r="B105" s="9">
        <v>100</v>
      </c>
    </row>
    <row r="106" spans="1:2" x14ac:dyDescent="0.2">
      <c r="A106" s="11">
        <v>101</v>
      </c>
      <c r="B106" s="9">
        <v>100</v>
      </c>
    </row>
    <row r="107" spans="1:2" x14ac:dyDescent="0.2">
      <c r="A107" s="11">
        <v>102</v>
      </c>
      <c r="B107" s="9">
        <v>127.75000000000001</v>
      </c>
    </row>
    <row r="108" spans="1:2" x14ac:dyDescent="0.2">
      <c r="A108" s="11">
        <v>103</v>
      </c>
      <c r="B108" s="9">
        <v>105.15384615384616</v>
      </c>
    </row>
    <row r="109" spans="1:2" x14ac:dyDescent="0.2">
      <c r="A109" s="11">
        <v>104</v>
      </c>
      <c r="B109" s="9">
        <v>120</v>
      </c>
    </row>
    <row r="110" spans="1:2" x14ac:dyDescent="0.2">
      <c r="A110" s="11">
        <v>105</v>
      </c>
      <c r="B110" s="9">
        <v>107.40909090909089</v>
      </c>
    </row>
    <row r="111" spans="1:2" x14ac:dyDescent="0.2">
      <c r="A111" s="11">
        <v>106</v>
      </c>
      <c r="B111" s="9">
        <v>100.49999999999999</v>
      </c>
    </row>
    <row r="112" spans="1:2" x14ac:dyDescent="0.2">
      <c r="A112" s="11">
        <v>107</v>
      </c>
      <c r="B112" s="9">
        <v>102.46666666666667</v>
      </c>
    </row>
    <row r="113" spans="1:2" x14ac:dyDescent="0.2">
      <c r="A113" s="11">
        <v>108</v>
      </c>
      <c r="B113" s="9">
        <v>246.66666666666669</v>
      </c>
    </row>
    <row r="114" spans="1:2" x14ac:dyDescent="0.2">
      <c r="A114" s="11">
        <v>109</v>
      </c>
      <c r="B114" s="9">
        <v>219.49999999999997</v>
      </c>
    </row>
    <row r="115" spans="1:2" x14ac:dyDescent="0.2">
      <c r="A115" s="11">
        <v>110</v>
      </c>
      <c r="B115" s="9">
        <v>130.76923076923077</v>
      </c>
    </row>
    <row r="116" spans="1:2" x14ac:dyDescent="0.2">
      <c r="A116" s="11">
        <v>111</v>
      </c>
      <c r="B116" s="9">
        <v>154.57142857142858</v>
      </c>
    </row>
    <row r="117" spans="1:2" x14ac:dyDescent="0.2">
      <c r="A117" s="11">
        <v>112</v>
      </c>
      <c r="B117" s="9">
        <v>104</v>
      </c>
    </row>
    <row r="118" spans="1:2" x14ac:dyDescent="0.2">
      <c r="A118" s="11">
        <v>113</v>
      </c>
      <c r="B118" s="9">
        <v>141</v>
      </c>
    </row>
    <row r="119" spans="1:2" x14ac:dyDescent="0.2">
      <c r="A119" s="11">
        <v>114</v>
      </c>
      <c r="B119" s="9">
        <v>103.33333333333334</v>
      </c>
    </row>
    <row r="120" spans="1:2" x14ac:dyDescent="0.2">
      <c r="A120" s="11">
        <v>115</v>
      </c>
      <c r="B120" s="9">
        <v>140.44444444444443</v>
      </c>
    </row>
    <row r="121" spans="1:2" x14ac:dyDescent="0.2">
      <c r="A121" s="11">
        <v>116</v>
      </c>
      <c r="B121" s="9">
        <v>113.65714285714286</v>
      </c>
    </row>
    <row r="122" spans="1:2" x14ac:dyDescent="0.2">
      <c r="A122" s="11">
        <v>117</v>
      </c>
      <c r="B122" s="9">
        <v>100.49377777777779</v>
      </c>
    </row>
    <row r="123" spans="1:2" x14ac:dyDescent="0.2">
      <c r="A123" s="11">
        <v>118</v>
      </c>
      <c r="B123" s="9">
        <v>113.03159999999998</v>
      </c>
    </row>
    <row r="124" spans="1:2" x14ac:dyDescent="0.2">
      <c r="A124" s="11">
        <v>119</v>
      </c>
      <c r="B124" s="9">
        <v>104.55692307692308</v>
      </c>
    </row>
    <row r="125" spans="1:2" x14ac:dyDescent="0.2">
      <c r="A125" s="11">
        <v>120</v>
      </c>
      <c r="B125" s="9">
        <v>1.4285714285714287E-2</v>
      </c>
    </row>
    <row r="126" spans="1:2" x14ac:dyDescent="0.2">
      <c r="A126" s="11">
        <v>121</v>
      </c>
      <c r="B126" s="9">
        <v>3.3333333333333333E-2</v>
      </c>
    </row>
    <row r="127" spans="1:2" x14ac:dyDescent="0.2">
      <c r="A127" s="11">
        <v>122</v>
      </c>
      <c r="B127" s="9">
        <v>0</v>
      </c>
    </row>
    <row r="128" spans="1:2" x14ac:dyDescent="0.2">
      <c r="A128" s="11">
        <v>123</v>
      </c>
      <c r="B128" s="9">
        <v>0.27454545454545454</v>
      </c>
    </row>
    <row r="129" spans="1:2" x14ac:dyDescent="0.2">
      <c r="A129" s="11">
        <v>124</v>
      </c>
      <c r="B129" s="9">
        <v>0</v>
      </c>
    </row>
    <row r="130" spans="1:2" x14ac:dyDescent="0.2">
      <c r="A130" s="11">
        <v>125</v>
      </c>
      <c r="B130" s="9">
        <v>14.000000000000002</v>
      </c>
    </row>
    <row r="131" spans="1:2" x14ac:dyDescent="0.2">
      <c r="A131" s="11">
        <v>126</v>
      </c>
      <c r="B131" s="9">
        <v>5.548</v>
      </c>
    </row>
    <row r="132" spans="1:2" x14ac:dyDescent="0.2">
      <c r="A132" s="11">
        <v>127</v>
      </c>
      <c r="B132" s="9">
        <v>2.375</v>
      </c>
    </row>
    <row r="133" spans="1:2" x14ac:dyDescent="0.2">
      <c r="A133" s="11">
        <v>128</v>
      </c>
      <c r="B133" s="9">
        <v>1.867</v>
      </c>
    </row>
    <row r="134" spans="1:2" x14ac:dyDescent="0.2">
      <c r="A134" s="11">
        <v>129</v>
      </c>
      <c r="B134" s="9">
        <v>0</v>
      </c>
    </row>
    <row r="135" spans="1:2" x14ac:dyDescent="0.2">
      <c r="A135" s="11">
        <v>130</v>
      </c>
      <c r="B135" s="9">
        <v>0</v>
      </c>
    </row>
    <row r="136" spans="1:2" x14ac:dyDescent="0.2">
      <c r="A136" s="11">
        <v>131</v>
      </c>
      <c r="B136" s="9">
        <v>0</v>
      </c>
    </row>
    <row r="137" spans="1:2" x14ac:dyDescent="0.2">
      <c r="A137" s="11">
        <v>132</v>
      </c>
      <c r="B137" s="9">
        <v>9.5687499999999996</v>
      </c>
    </row>
    <row r="138" spans="1:2" x14ac:dyDescent="0.2">
      <c r="A138" s="11">
        <v>133</v>
      </c>
      <c r="B138" s="9">
        <v>0</v>
      </c>
    </row>
    <row r="139" spans="1:2" x14ac:dyDescent="0.2">
      <c r="A139" s="11">
        <v>134</v>
      </c>
      <c r="B139" s="9">
        <v>0</v>
      </c>
    </row>
    <row r="140" spans="1:2" x14ac:dyDescent="0.2">
      <c r="A140" s="11">
        <v>135</v>
      </c>
      <c r="B140" s="9">
        <v>13.433333333333334</v>
      </c>
    </row>
    <row r="141" spans="1:2" x14ac:dyDescent="0.2">
      <c r="A141" s="11">
        <v>136</v>
      </c>
      <c r="B141" s="9">
        <v>0</v>
      </c>
    </row>
    <row r="142" spans="1:2" x14ac:dyDescent="0.2">
      <c r="A142" s="11">
        <v>137</v>
      </c>
      <c r="B142" s="9">
        <v>0</v>
      </c>
    </row>
    <row r="143" spans="1:2" x14ac:dyDescent="0.2">
      <c r="A143" s="11">
        <v>138</v>
      </c>
      <c r="B143" s="9">
        <v>3.1413333333333333</v>
      </c>
    </row>
    <row r="144" spans="1:2" x14ac:dyDescent="0.2">
      <c r="A144" s="11">
        <v>139</v>
      </c>
      <c r="B144" s="9">
        <v>100</v>
      </c>
    </row>
    <row r="145" spans="1:2" x14ac:dyDescent="0.2">
      <c r="A145" s="11">
        <v>140</v>
      </c>
      <c r="B145" s="9">
        <v>0</v>
      </c>
    </row>
    <row r="146" spans="1:2" x14ac:dyDescent="0.2">
      <c r="A146" s="11">
        <v>141</v>
      </c>
      <c r="B146" s="9">
        <v>10.775</v>
      </c>
    </row>
    <row r="147" spans="1:2" x14ac:dyDescent="0.2">
      <c r="A147" s="11">
        <v>142</v>
      </c>
      <c r="B147" s="9">
        <v>0.33333333333333337</v>
      </c>
    </row>
    <row r="148" spans="1:2" x14ac:dyDescent="0.2">
      <c r="A148" s="11">
        <v>143</v>
      </c>
      <c r="B148" s="9">
        <v>0</v>
      </c>
    </row>
    <row r="149" spans="1:2" x14ac:dyDescent="0.2">
      <c r="A149" s="11">
        <v>144</v>
      </c>
      <c r="B149" s="9">
        <v>27.6</v>
      </c>
    </row>
    <row r="150" spans="1:2" x14ac:dyDescent="0.2">
      <c r="A150" s="11">
        <v>145</v>
      </c>
      <c r="B150" s="9">
        <v>7.5111111111111111</v>
      </c>
    </row>
    <row r="151" spans="1:2" x14ac:dyDescent="0.2">
      <c r="A151" s="11">
        <v>146</v>
      </c>
      <c r="B151" s="9">
        <v>0.57499999999999996</v>
      </c>
    </row>
    <row r="152" spans="1:2" x14ac:dyDescent="0.2">
      <c r="A152" s="11">
        <v>147</v>
      </c>
      <c r="B152" s="9">
        <v>0</v>
      </c>
    </row>
    <row r="153" spans="1:2" x14ac:dyDescent="0.2">
      <c r="A153" s="11">
        <v>148</v>
      </c>
      <c r="B153" s="9">
        <v>0.08</v>
      </c>
    </row>
    <row r="154" spans="1:2" x14ac:dyDescent="0.2">
      <c r="A154" s="11">
        <v>149</v>
      </c>
      <c r="B154" s="9">
        <v>0.91999999999999993</v>
      </c>
    </row>
    <row r="155" spans="1:2" x14ac:dyDescent="0.2">
      <c r="A155" s="11">
        <v>150</v>
      </c>
      <c r="B155" s="9">
        <v>23.163076923076922</v>
      </c>
    </row>
    <row r="156" spans="1:2" x14ac:dyDescent="0.2">
      <c r="A156" s="11">
        <v>151</v>
      </c>
      <c r="B156" s="9">
        <v>5.5999999999999994E-2</v>
      </c>
    </row>
    <row r="157" spans="1:2" x14ac:dyDescent="0.2">
      <c r="A157" s="11">
        <v>152</v>
      </c>
      <c r="B157" s="9">
        <v>7.8947368421052634E-3</v>
      </c>
    </row>
    <row r="158" spans="1:2" x14ac:dyDescent="0.2">
      <c r="A158" s="11">
        <v>153</v>
      </c>
      <c r="B158" s="9">
        <v>0.71799999999999997</v>
      </c>
    </row>
    <row r="159" spans="1:2" x14ac:dyDescent="0.2">
      <c r="A159" s="11">
        <v>154</v>
      </c>
      <c r="B159" s="9">
        <v>2.666666666666667</v>
      </c>
    </row>
    <row r="160" spans="1:2" x14ac:dyDescent="0.2">
      <c r="A160" s="11">
        <v>155</v>
      </c>
      <c r="B160" s="9">
        <v>6.0000000000000001E-3</v>
      </c>
    </row>
    <row r="161" spans="1:2" x14ac:dyDescent="0.2">
      <c r="A161" s="11">
        <v>156</v>
      </c>
      <c r="B161" s="9">
        <v>5.0999999999999996</v>
      </c>
    </row>
    <row r="162" spans="1:2" x14ac:dyDescent="0.2">
      <c r="A162" s="11">
        <v>157</v>
      </c>
      <c r="B162" s="9">
        <v>0.26711185308848079</v>
      </c>
    </row>
    <row r="163" spans="1:2" x14ac:dyDescent="0.2">
      <c r="A163" s="11">
        <v>158</v>
      </c>
      <c r="B163" s="9">
        <v>0</v>
      </c>
    </row>
    <row r="164" spans="1:2" x14ac:dyDescent="0.2">
      <c r="A164" s="11">
        <v>159</v>
      </c>
      <c r="B164" s="9">
        <v>2E-3</v>
      </c>
    </row>
    <row r="165" spans="1:2" x14ac:dyDescent="0.2">
      <c r="A165" s="11">
        <v>160</v>
      </c>
      <c r="B165" s="9">
        <v>0</v>
      </c>
    </row>
    <row r="166" spans="1:2" x14ac:dyDescent="0.2">
      <c r="A166" s="11">
        <v>161</v>
      </c>
      <c r="B166" s="9">
        <v>0.01</v>
      </c>
    </row>
    <row r="167" spans="1:2" x14ac:dyDescent="0.2">
      <c r="A167" s="11">
        <v>162</v>
      </c>
      <c r="B167" s="9">
        <v>15.535714285714286</v>
      </c>
    </row>
    <row r="168" spans="1:2" x14ac:dyDescent="0.2">
      <c r="A168" s="11">
        <v>163</v>
      </c>
      <c r="B168" s="9">
        <v>0</v>
      </c>
    </row>
    <row r="169" spans="1:2" x14ac:dyDescent="0.2">
      <c r="A169" s="11">
        <v>164</v>
      </c>
      <c r="B169" s="9">
        <v>0.53333333333333333</v>
      </c>
    </row>
    <row r="170" spans="1:2" x14ac:dyDescent="0.2">
      <c r="A170" s="11">
        <v>165</v>
      </c>
      <c r="B170" s="9">
        <v>0</v>
      </c>
    </row>
    <row r="171" spans="1:2" x14ac:dyDescent="0.2">
      <c r="A171" s="11">
        <v>166</v>
      </c>
      <c r="B171" s="9">
        <v>60</v>
      </c>
    </row>
    <row r="172" spans="1:2" x14ac:dyDescent="0.2">
      <c r="A172" s="11">
        <v>167</v>
      </c>
      <c r="B172" s="9">
        <v>0.01</v>
      </c>
    </row>
    <row r="173" spans="1:2" x14ac:dyDescent="0.2">
      <c r="A173" s="11">
        <v>168</v>
      </c>
      <c r="B173" s="9">
        <v>4.0625</v>
      </c>
    </row>
    <row r="174" spans="1:2" x14ac:dyDescent="0.2">
      <c r="A174" s="11">
        <v>169</v>
      </c>
      <c r="B174" s="9">
        <v>22.400000000000002</v>
      </c>
    </row>
    <row r="175" spans="1:2" x14ac:dyDescent="0.2">
      <c r="A175" s="11">
        <v>170</v>
      </c>
      <c r="B175" s="9">
        <v>3.25</v>
      </c>
    </row>
    <row r="176" spans="1:2" x14ac:dyDescent="0.2">
      <c r="A176" s="11">
        <v>171</v>
      </c>
      <c r="B176" s="9">
        <v>2E-3</v>
      </c>
    </row>
    <row r="177" spans="1:2" x14ac:dyDescent="0.2">
      <c r="A177" s="11">
        <v>172</v>
      </c>
      <c r="B177" s="9">
        <v>0</v>
      </c>
    </row>
    <row r="178" spans="1:2" x14ac:dyDescent="0.2">
      <c r="A178" s="11">
        <v>173</v>
      </c>
      <c r="B178" s="9">
        <v>0</v>
      </c>
    </row>
    <row r="179" spans="1:2" x14ac:dyDescent="0.2">
      <c r="A179" s="11">
        <v>174</v>
      </c>
      <c r="B179" s="9">
        <v>0</v>
      </c>
    </row>
    <row r="180" spans="1:2" x14ac:dyDescent="0.2">
      <c r="A180" s="11">
        <v>175</v>
      </c>
      <c r="B180" s="9">
        <v>6.4850000000000003</v>
      </c>
    </row>
    <row r="181" spans="1:2" x14ac:dyDescent="0.2">
      <c r="A181" s="11">
        <v>176</v>
      </c>
      <c r="B181" s="9">
        <v>0</v>
      </c>
    </row>
    <row r="182" spans="1:2" x14ac:dyDescent="0.2">
      <c r="A182" s="11">
        <v>177</v>
      </c>
      <c r="B182" s="9">
        <v>40</v>
      </c>
    </row>
    <row r="183" spans="1:2" x14ac:dyDescent="0.2">
      <c r="A183" s="11">
        <v>178</v>
      </c>
      <c r="B183" s="9">
        <v>0</v>
      </c>
    </row>
    <row r="184" spans="1:2" x14ac:dyDescent="0.2">
      <c r="A184" s="11">
        <v>179</v>
      </c>
      <c r="B184" s="9">
        <v>20</v>
      </c>
    </row>
    <row r="185" spans="1:2" x14ac:dyDescent="0.2">
      <c r="A185" s="11">
        <v>180</v>
      </c>
      <c r="B185" s="9">
        <v>33.416666666666664</v>
      </c>
    </row>
    <row r="186" spans="1:2" x14ac:dyDescent="0.2">
      <c r="A186" s="11">
        <v>181</v>
      </c>
      <c r="B186" s="9">
        <v>21.092608822670172</v>
      </c>
    </row>
    <row r="187" spans="1:2" x14ac:dyDescent="0.2">
      <c r="A187" s="11">
        <v>182</v>
      </c>
      <c r="B187" s="9">
        <v>0</v>
      </c>
    </row>
    <row r="188" spans="1:2" x14ac:dyDescent="0.2">
      <c r="A188" s="11">
        <v>183</v>
      </c>
      <c r="B188" s="9">
        <v>35.856000000000002</v>
      </c>
    </row>
    <row r="189" spans="1:2" x14ac:dyDescent="0.2">
      <c r="A189" s="11">
        <v>184</v>
      </c>
      <c r="B189" s="9">
        <v>3.4000000000000004</v>
      </c>
    </row>
    <row r="190" spans="1:2" x14ac:dyDescent="0.2">
      <c r="A190" s="11">
        <v>185</v>
      </c>
      <c r="B190" s="9">
        <v>5.5</v>
      </c>
    </row>
    <row r="191" spans="1:2" x14ac:dyDescent="0.2">
      <c r="A191" s="11">
        <v>186</v>
      </c>
      <c r="B191" s="9">
        <v>0</v>
      </c>
    </row>
    <row r="192" spans="1:2" x14ac:dyDescent="0.2">
      <c r="A192" s="11">
        <v>187</v>
      </c>
      <c r="B192" s="9">
        <v>16</v>
      </c>
    </row>
    <row r="193" spans="1:2" x14ac:dyDescent="0.2">
      <c r="A193" s="11">
        <v>188</v>
      </c>
      <c r="B193" s="9">
        <v>0</v>
      </c>
    </row>
    <row r="194" spans="1:2" x14ac:dyDescent="0.2">
      <c r="A194" s="11">
        <v>189</v>
      </c>
      <c r="B194" s="9">
        <v>6.8999999999999992E-2</v>
      </c>
    </row>
    <row r="195" spans="1:2" x14ac:dyDescent="0.2">
      <c r="A195" s="11">
        <v>190</v>
      </c>
      <c r="B195" s="9">
        <v>0.41666666666666669</v>
      </c>
    </row>
    <row r="196" spans="1:2" x14ac:dyDescent="0.2">
      <c r="A196" s="11">
        <v>191</v>
      </c>
      <c r="B196" s="9">
        <v>5</v>
      </c>
    </row>
    <row r="197" spans="1:2" x14ac:dyDescent="0.2">
      <c r="A197" s="11">
        <v>192</v>
      </c>
      <c r="B197" s="9">
        <v>1.6999999999999999E-3</v>
      </c>
    </row>
    <row r="198" spans="1:2" x14ac:dyDescent="0.2">
      <c r="A198" s="11">
        <v>193</v>
      </c>
      <c r="B198" s="9">
        <v>0</v>
      </c>
    </row>
    <row r="199" spans="1:2" x14ac:dyDescent="0.2">
      <c r="A199" s="11">
        <v>194</v>
      </c>
      <c r="B199" s="9">
        <v>0.12</v>
      </c>
    </row>
    <row r="200" spans="1:2" x14ac:dyDescent="0.2">
      <c r="A200" s="11">
        <v>195</v>
      </c>
      <c r="B200" s="9">
        <v>0</v>
      </c>
    </row>
    <row r="201" spans="1:2" x14ac:dyDescent="0.2">
      <c r="A201" s="11">
        <v>196</v>
      </c>
      <c r="B201" s="9">
        <v>41.857142857142861</v>
      </c>
    </row>
    <row r="202" spans="1:2" x14ac:dyDescent="0.2">
      <c r="A202" s="11">
        <v>197</v>
      </c>
      <c r="B202" s="9">
        <v>10.48</v>
      </c>
    </row>
    <row r="203" spans="1:2" x14ac:dyDescent="0.2">
      <c r="A203" s="11">
        <v>198</v>
      </c>
      <c r="B203" s="9">
        <v>1.1159999999999999</v>
      </c>
    </row>
    <row r="204" spans="1:2" x14ac:dyDescent="0.2">
      <c r="A204" s="11">
        <v>199</v>
      </c>
      <c r="B204" s="9">
        <v>0</v>
      </c>
    </row>
    <row r="205" spans="1:2" x14ac:dyDescent="0.2">
      <c r="A205" s="11">
        <v>200</v>
      </c>
      <c r="B205" s="9">
        <v>26.192500000000003</v>
      </c>
    </row>
    <row r="206" spans="1:2" x14ac:dyDescent="0.2">
      <c r="A206" s="11">
        <v>201</v>
      </c>
      <c r="B206" s="9">
        <v>58.461538461538467</v>
      </c>
    </row>
    <row r="207" spans="1:2" x14ac:dyDescent="0.2">
      <c r="A207" s="11">
        <v>202</v>
      </c>
      <c r="B207" s="9">
        <v>0</v>
      </c>
    </row>
    <row r="208" spans="1:2" x14ac:dyDescent="0.2">
      <c r="A208" s="11">
        <v>203</v>
      </c>
      <c r="B208" s="9">
        <v>29.84</v>
      </c>
    </row>
    <row r="209" spans="1:2" x14ac:dyDescent="0.2">
      <c r="A209" s="11">
        <v>204</v>
      </c>
      <c r="B209" s="9">
        <v>50.721666666666664</v>
      </c>
    </row>
    <row r="210" spans="1:2" x14ac:dyDescent="0.2">
      <c r="A210" s="11">
        <v>205</v>
      </c>
      <c r="B210" s="9">
        <v>16.25</v>
      </c>
    </row>
    <row r="211" spans="1:2" x14ac:dyDescent="0.2">
      <c r="A211" s="11">
        <v>206</v>
      </c>
      <c r="B211" s="9">
        <v>0</v>
      </c>
    </row>
    <row r="212" spans="1:2" x14ac:dyDescent="0.2">
      <c r="A212" s="11">
        <v>207</v>
      </c>
      <c r="B212" s="9">
        <v>15.214285714285714</v>
      </c>
    </row>
    <row r="213" spans="1:2" x14ac:dyDescent="0.2">
      <c r="A213" s="11">
        <v>208</v>
      </c>
      <c r="B213" s="9">
        <v>0</v>
      </c>
    </row>
    <row r="214" spans="1:2" x14ac:dyDescent="0.2">
      <c r="A214" s="11">
        <v>209</v>
      </c>
      <c r="B214" s="9">
        <v>0</v>
      </c>
    </row>
    <row r="215" spans="1:2" x14ac:dyDescent="0.2">
      <c r="A215" s="11">
        <v>210</v>
      </c>
      <c r="B215" s="9">
        <v>25.25</v>
      </c>
    </row>
    <row r="216" spans="1:2" x14ac:dyDescent="0.2">
      <c r="A216" s="11">
        <v>211</v>
      </c>
      <c r="B216" s="9">
        <v>44.6</v>
      </c>
    </row>
    <row r="217" spans="1:2" x14ac:dyDescent="0.2">
      <c r="A217" s="11">
        <v>212</v>
      </c>
      <c r="B217" s="9">
        <v>1.5873015873015872E-2</v>
      </c>
    </row>
    <row r="218" spans="1:2" x14ac:dyDescent="0.2">
      <c r="A218" s="11">
        <v>213</v>
      </c>
      <c r="B218" s="9">
        <v>0.04</v>
      </c>
    </row>
    <row r="219" spans="1:2" x14ac:dyDescent="0.2">
      <c r="A219" s="11">
        <v>214</v>
      </c>
      <c r="B219" s="9">
        <v>8.0000000000000002E-3</v>
      </c>
    </row>
    <row r="220" spans="1:2" x14ac:dyDescent="0.2">
      <c r="A220" s="11">
        <v>215</v>
      </c>
      <c r="B220" s="9">
        <v>0.22727272727272727</v>
      </c>
    </row>
    <row r="221" spans="1:2" x14ac:dyDescent="0.2">
      <c r="A221" s="11">
        <v>216</v>
      </c>
      <c r="B221" s="9">
        <v>55.698440000000005</v>
      </c>
    </row>
    <row r="222" spans="1:2" x14ac:dyDescent="0.2">
      <c r="A222" s="11">
        <v>217</v>
      </c>
      <c r="B222" s="9">
        <v>11.943</v>
      </c>
    </row>
    <row r="223" spans="1:2" x14ac:dyDescent="0.2">
      <c r="A223" s="11">
        <v>218</v>
      </c>
      <c r="B223" s="9">
        <v>2</v>
      </c>
    </row>
    <row r="224" spans="1:2" x14ac:dyDescent="0.2">
      <c r="A224" s="11">
        <v>219</v>
      </c>
      <c r="B224" s="9">
        <v>17.630000000000003</v>
      </c>
    </row>
    <row r="225" spans="1:2" x14ac:dyDescent="0.2">
      <c r="A225" s="11">
        <v>220</v>
      </c>
      <c r="B225" s="9">
        <v>0.72</v>
      </c>
    </row>
    <row r="226" spans="1:2" x14ac:dyDescent="0.2">
      <c r="A226" s="11">
        <v>221</v>
      </c>
      <c r="B226" s="9">
        <v>0</v>
      </c>
    </row>
    <row r="227" spans="1:2" x14ac:dyDescent="0.2">
      <c r="A227" s="11">
        <v>222</v>
      </c>
      <c r="B227" s="9">
        <v>13</v>
      </c>
    </row>
    <row r="228" spans="1:2" x14ac:dyDescent="0.2">
      <c r="A228" s="11">
        <v>223</v>
      </c>
      <c r="B228" s="9">
        <v>0</v>
      </c>
    </row>
    <row r="229" spans="1:2" x14ac:dyDescent="0.2">
      <c r="A229" s="11">
        <v>224</v>
      </c>
      <c r="B229" s="9">
        <v>0</v>
      </c>
    </row>
    <row r="230" spans="1:2" x14ac:dyDescent="0.2">
      <c r="A230" s="11">
        <v>225</v>
      </c>
      <c r="B230" s="9">
        <v>0</v>
      </c>
    </row>
    <row r="231" spans="1:2" x14ac:dyDescent="0.2">
      <c r="A231" s="11">
        <v>226</v>
      </c>
      <c r="B231" s="9">
        <v>0.86206896551724133</v>
      </c>
    </row>
    <row r="232" spans="1:2" x14ac:dyDescent="0.2">
      <c r="A232" s="11">
        <v>227</v>
      </c>
      <c r="B232" s="9">
        <v>0</v>
      </c>
    </row>
    <row r="233" spans="1:2" x14ac:dyDescent="0.2">
      <c r="A233" s="11">
        <v>228</v>
      </c>
      <c r="B233" s="9">
        <v>0</v>
      </c>
    </row>
    <row r="234" spans="1:2" x14ac:dyDescent="0.2">
      <c r="A234" s="11">
        <v>229</v>
      </c>
      <c r="B234" s="9">
        <v>0</v>
      </c>
    </row>
    <row r="235" spans="1:2" x14ac:dyDescent="0.2">
      <c r="A235" s="11">
        <v>230</v>
      </c>
      <c r="B235" s="9">
        <v>0.4</v>
      </c>
    </row>
    <row r="236" spans="1:2" x14ac:dyDescent="0.2">
      <c r="A236" s="11">
        <v>231</v>
      </c>
      <c r="B236" s="9">
        <v>0</v>
      </c>
    </row>
    <row r="237" spans="1:2" x14ac:dyDescent="0.2">
      <c r="A237" s="11">
        <v>232</v>
      </c>
      <c r="B237" s="9">
        <v>2.75</v>
      </c>
    </row>
    <row r="238" spans="1:2" x14ac:dyDescent="0.2">
      <c r="A238" s="11">
        <v>233</v>
      </c>
      <c r="B238" s="9">
        <v>0</v>
      </c>
    </row>
    <row r="239" spans="1:2" x14ac:dyDescent="0.2">
      <c r="A239" s="11">
        <v>234</v>
      </c>
      <c r="B239" s="9">
        <v>40.1</v>
      </c>
    </row>
    <row r="240" spans="1:2" x14ac:dyDescent="0.2">
      <c r="A240" s="11">
        <v>235</v>
      </c>
      <c r="B240" s="9">
        <v>0</v>
      </c>
    </row>
    <row r="241" spans="1:2" x14ac:dyDescent="0.2">
      <c r="A241" s="11">
        <v>236</v>
      </c>
      <c r="B241" s="9">
        <v>0</v>
      </c>
    </row>
    <row r="242" spans="1:2" x14ac:dyDescent="0.2">
      <c r="A242" s="11">
        <v>237</v>
      </c>
      <c r="B242" s="9">
        <v>0.33333333333333337</v>
      </c>
    </row>
    <row r="243" spans="1:2" x14ac:dyDescent="0.2">
      <c r="A243" s="11">
        <v>238</v>
      </c>
      <c r="B243" s="9">
        <v>0</v>
      </c>
    </row>
    <row r="244" spans="1:2" x14ac:dyDescent="0.2">
      <c r="A244" s="11">
        <v>239</v>
      </c>
      <c r="B244" s="9">
        <v>25</v>
      </c>
    </row>
    <row r="245" spans="1:2" x14ac:dyDescent="0.2">
      <c r="A245" s="11">
        <v>240</v>
      </c>
      <c r="B245" s="9">
        <v>107.63413333333334</v>
      </c>
    </row>
    <row r="246" spans="1:2" x14ac:dyDescent="0.2">
      <c r="A246" s="11">
        <v>241</v>
      </c>
      <c r="B246" s="9">
        <v>112.63736263736264</v>
      </c>
    </row>
    <row r="247" spans="1:2" x14ac:dyDescent="0.2">
      <c r="A247" s="11">
        <v>242</v>
      </c>
      <c r="B247" s="9">
        <v>113.46153846153845</v>
      </c>
    </row>
    <row r="248" spans="1:2" x14ac:dyDescent="0.2">
      <c r="A248" s="11">
        <v>243</v>
      </c>
      <c r="B248" s="9">
        <v>102.592</v>
      </c>
    </row>
    <row r="249" spans="1:2" x14ac:dyDescent="0.2">
      <c r="A249" s="11">
        <v>244</v>
      </c>
      <c r="B249" s="9">
        <v>113.75714285714287</v>
      </c>
    </row>
    <row r="250" spans="1:2" x14ac:dyDescent="0.2">
      <c r="A250" s="11">
        <v>245</v>
      </c>
      <c r="B250" s="9">
        <v>103.71999999999998</v>
      </c>
    </row>
    <row r="251" spans="1:2" x14ac:dyDescent="0.2">
      <c r="A251" s="11">
        <v>246</v>
      </c>
      <c r="B251" s="9">
        <v>305.46000000000004</v>
      </c>
    </row>
    <row r="252" spans="1:2" x14ac:dyDescent="0.2">
      <c r="A252" s="11">
        <v>247</v>
      </c>
      <c r="B252" s="9">
        <v>134.1</v>
      </c>
    </row>
    <row r="253" spans="1:2" x14ac:dyDescent="0.2">
      <c r="A253" s="11">
        <v>248</v>
      </c>
      <c r="B253" s="9">
        <v>101.33294117647058</v>
      </c>
    </row>
    <row r="254" spans="1:2" x14ac:dyDescent="0.2">
      <c r="A254" s="11">
        <v>249</v>
      </c>
      <c r="B254" s="9">
        <v>112.92</v>
      </c>
    </row>
    <row r="255" spans="1:2" x14ac:dyDescent="0.2">
      <c r="A255" s="11">
        <v>250</v>
      </c>
      <c r="B255" s="9">
        <v>105.58333333333334</v>
      </c>
    </row>
    <row r="256" spans="1:2" x14ac:dyDescent="0.2">
      <c r="A256" s="11">
        <v>251</v>
      </c>
      <c r="B256" s="9">
        <v>125.57142857142858</v>
      </c>
    </row>
    <row r="257" spans="1:2" x14ac:dyDescent="0.2">
      <c r="A257" s="11">
        <v>252</v>
      </c>
      <c r="B257" s="9">
        <v>184.56</v>
      </c>
    </row>
    <row r="258" spans="1:2" x14ac:dyDescent="0.2">
      <c r="A258" s="11">
        <v>253</v>
      </c>
      <c r="B258" s="9">
        <v>100.73333333333335</v>
      </c>
    </row>
    <row r="259" spans="1:2" x14ac:dyDescent="0.2">
      <c r="A259" s="11">
        <v>254</v>
      </c>
      <c r="B259" s="9">
        <v>116.94725</v>
      </c>
    </row>
    <row r="260" spans="1:2" x14ac:dyDescent="0.2">
      <c r="A260" s="11">
        <v>255</v>
      </c>
      <c r="B260" s="9">
        <v>106.73325</v>
      </c>
    </row>
    <row r="261" spans="1:2" x14ac:dyDescent="0.2">
      <c r="A261" s="11">
        <v>256</v>
      </c>
      <c r="B261" s="9">
        <v>139.1</v>
      </c>
    </row>
    <row r="262" spans="1:2" x14ac:dyDescent="0.2">
      <c r="A262" s="11">
        <v>257</v>
      </c>
      <c r="B262" s="9">
        <v>106.72648571428572</v>
      </c>
    </row>
    <row r="263" spans="1:2" x14ac:dyDescent="0.2">
      <c r="A263" s="11">
        <v>258</v>
      </c>
      <c r="B263" s="9">
        <v>191.14</v>
      </c>
    </row>
    <row r="264" spans="1:2" x14ac:dyDescent="0.2">
      <c r="A264" s="11">
        <v>259</v>
      </c>
      <c r="B264" s="9">
        <v>131.93789333333334</v>
      </c>
    </row>
    <row r="265" spans="1:2" x14ac:dyDescent="0.2">
      <c r="A265" s="11">
        <v>260</v>
      </c>
      <c r="B265" s="9">
        <v>106.4</v>
      </c>
    </row>
    <row r="266" spans="1:2" x14ac:dyDescent="0.2">
      <c r="A266" s="11">
        <v>261</v>
      </c>
      <c r="B266" s="9">
        <v>107.4</v>
      </c>
    </row>
    <row r="267" spans="1:2" x14ac:dyDescent="0.2">
      <c r="A267" s="11">
        <v>262</v>
      </c>
      <c r="B267" s="9">
        <v>240</v>
      </c>
    </row>
    <row r="268" spans="1:2" x14ac:dyDescent="0.2">
      <c r="A268" s="11">
        <v>263</v>
      </c>
      <c r="B268" s="9">
        <v>118.08108</v>
      </c>
    </row>
    <row r="269" spans="1:2" x14ac:dyDescent="0.2">
      <c r="A269" s="11">
        <v>264</v>
      </c>
      <c r="B269" s="9">
        <v>118.19999999999999</v>
      </c>
    </row>
    <row r="270" spans="1:2" x14ac:dyDescent="0.2">
      <c r="A270" s="11">
        <v>265</v>
      </c>
      <c r="B270" s="9">
        <v>111.1</v>
      </c>
    </row>
    <row r="271" spans="1:2" x14ac:dyDescent="0.2">
      <c r="A271" s="11">
        <v>266</v>
      </c>
      <c r="B271" s="9">
        <v>145.5</v>
      </c>
    </row>
    <row r="272" spans="1:2" x14ac:dyDescent="0.2">
      <c r="A272" s="11">
        <v>267</v>
      </c>
      <c r="B272" s="9">
        <v>131.62883248730967</v>
      </c>
    </row>
    <row r="273" spans="1:2" x14ac:dyDescent="0.2">
      <c r="A273" s="11">
        <v>268</v>
      </c>
      <c r="B273" s="9">
        <v>111.4</v>
      </c>
    </row>
    <row r="274" spans="1:2" x14ac:dyDescent="0.2">
      <c r="A274" s="11">
        <v>269</v>
      </c>
      <c r="B274" s="9">
        <v>147.23376999999999</v>
      </c>
    </row>
    <row r="275" spans="1:2" x14ac:dyDescent="0.2">
      <c r="A275" s="11">
        <v>270</v>
      </c>
      <c r="B275" s="9">
        <v>152.60869565217391</v>
      </c>
    </row>
    <row r="276" spans="1:2" x14ac:dyDescent="0.2">
      <c r="A276" s="11">
        <v>271</v>
      </c>
      <c r="B276" s="9">
        <v>104.67999999999999</v>
      </c>
    </row>
    <row r="277" spans="1:2" x14ac:dyDescent="0.2">
      <c r="A277" s="11">
        <v>272</v>
      </c>
      <c r="B277" s="9">
        <v>177.43366666666668</v>
      </c>
    </row>
    <row r="278" spans="1:2" x14ac:dyDescent="0.2">
      <c r="A278" s="11">
        <v>273</v>
      </c>
      <c r="B278" s="9">
        <v>107.7758</v>
      </c>
    </row>
    <row r="279" spans="1:2" x14ac:dyDescent="0.2">
      <c r="A279" s="11">
        <v>274</v>
      </c>
      <c r="B279" s="9">
        <v>156</v>
      </c>
    </row>
    <row r="280" spans="1:2" x14ac:dyDescent="0.2">
      <c r="A280" s="11">
        <v>275</v>
      </c>
      <c r="B280" s="9">
        <v>108.395</v>
      </c>
    </row>
    <row r="281" spans="1:2" x14ac:dyDescent="0.2">
      <c r="A281" s="11">
        <v>276</v>
      </c>
      <c r="B281" s="9">
        <v>147.6</v>
      </c>
    </row>
    <row r="282" spans="1:2" x14ac:dyDescent="0.2">
      <c r="A282" s="11">
        <v>277</v>
      </c>
      <c r="B282" s="9">
        <v>110.38153846153847</v>
      </c>
    </row>
    <row r="283" spans="1:2" x14ac:dyDescent="0.2">
      <c r="A283" s="11">
        <v>278</v>
      </c>
      <c r="B283" s="9">
        <v>150.34814814814814</v>
      </c>
    </row>
    <row r="284" spans="1:2" x14ac:dyDescent="0.2">
      <c r="A284" s="11">
        <v>279</v>
      </c>
      <c r="B284" s="9">
        <v>157.31829411764707</v>
      </c>
    </row>
    <row r="285" spans="1:2" x14ac:dyDescent="0.2">
      <c r="A285" s="11">
        <v>280</v>
      </c>
      <c r="B285" s="9">
        <v>156.14400000000001</v>
      </c>
    </row>
    <row r="286" spans="1:2" x14ac:dyDescent="0.2">
      <c r="A286" s="11">
        <v>281</v>
      </c>
      <c r="B286" s="9">
        <v>120.58763636363636</v>
      </c>
    </row>
    <row r="287" spans="1:2" x14ac:dyDescent="0.2">
      <c r="A287" s="11">
        <v>282</v>
      </c>
      <c r="B287" s="9">
        <v>101.18888888888888</v>
      </c>
    </row>
    <row r="288" spans="1:2" x14ac:dyDescent="0.2">
      <c r="A288" s="11">
        <v>283</v>
      </c>
      <c r="B288" s="9">
        <v>114.27249999999999</v>
      </c>
    </row>
    <row r="289" spans="1:2" x14ac:dyDescent="0.2">
      <c r="A289" s="11">
        <v>284</v>
      </c>
      <c r="B289" s="9">
        <v>104.62615</v>
      </c>
    </row>
    <row r="290" spans="1:2" x14ac:dyDescent="0.2">
      <c r="A290" s="11">
        <v>285</v>
      </c>
      <c r="B290" s="9">
        <v>228.82507142857142</v>
      </c>
    </row>
    <row r="291" spans="1:2" x14ac:dyDescent="0.2">
      <c r="A291" s="11">
        <v>286</v>
      </c>
      <c r="B291" s="9">
        <v>109.15333333333332</v>
      </c>
    </row>
    <row r="292" spans="1:2" x14ac:dyDescent="0.2">
      <c r="A292" s="11">
        <v>287</v>
      </c>
      <c r="B292" s="9">
        <v>176.29999999999998</v>
      </c>
    </row>
    <row r="293" spans="1:2" x14ac:dyDescent="0.2">
      <c r="A293" s="11">
        <v>288</v>
      </c>
      <c r="B293" s="9">
        <v>103.21061999999999</v>
      </c>
    </row>
    <row r="294" spans="1:2" x14ac:dyDescent="0.2">
      <c r="A294" s="11">
        <v>289</v>
      </c>
      <c r="B294" s="9">
        <v>104.82000000000001</v>
      </c>
    </row>
    <row r="295" spans="1:2" x14ac:dyDescent="0.2">
      <c r="A295" s="11">
        <v>290</v>
      </c>
      <c r="B295" s="9">
        <v>106.68444444444445</v>
      </c>
    </row>
    <row r="296" spans="1:2" x14ac:dyDescent="0.2">
      <c r="A296" s="11">
        <v>291</v>
      </c>
      <c r="B296" s="9">
        <v>120.02</v>
      </c>
    </row>
    <row r="297" spans="1:2" x14ac:dyDescent="0.2">
      <c r="A297" s="11">
        <v>292</v>
      </c>
      <c r="B297" s="9">
        <v>101.50693333333334</v>
      </c>
    </row>
    <row r="298" spans="1:2" x14ac:dyDescent="0.2">
      <c r="A298" s="11">
        <v>293</v>
      </c>
      <c r="B298" s="9">
        <v>101.38461538461539</v>
      </c>
    </row>
    <row r="299" spans="1:2" x14ac:dyDescent="0.2">
      <c r="A299" s="11">
        <v>294</v>
      </c>
      <c r="B299" s="9">
        <v>100</v>
      </c>
    </row>
    <row r="300" spans="1:2" x14ac:dyDescent="0.2">
      <c r="A300" s="11">
        <v>295</v>
      </c>
      <c r="B300" s="9">
        <v>133.10911999999999</v>
      </c>
    </row>
    <row r="301" spans="1:2" x14ac:dyDescent="0.2">
      <c r="A301" s="11">
        <v>296</v>
      </c>
      <c r="B301" s="9">
        <v>118.72620000000001</v>
      </c>
    </row>
    <row r="302" spans="1:2" x14ac:dyDescent="0.2">
      <c r="A302" s="11">
        <v>297</v>
      </c>
      <c r="B302" s="9">
        <v>100.64</v>
      </c>
    </row>
    <row r="303" spans="1:2" x14ac:dyDescent="0.2">
      <c r="A303" s="11">
        <v>298</v>
      </c>
      <c r="B303" s="9">
        <v>108.93241269841269</v>
      </c>
    </row>
    <row r="304" spans="1:2" x14ac:dyDescent="0.2">
      <c r="A304" s="11">
        <v>299</v>
      </c>
      <c r="B304" s="9">
        <v>178.95250000000001</v>
      </c>
    </row>
    <row r="305" spans="1:2" x14ac:dyDescent="0.2">
      <c r="A305" s="11">
        <v>300</v>
      </c>
      <c r="B305" s="9">
        <v>101.72264</v>
      </c>
    </row>
    <row r="306" spans="1:2" x14ac:dyDescent="0.2">
      <c r="A306" s="11">
        <v>301</v>
      </c>
      <c r="B306" s="9">
        <v>118.73499999999999</v>
      </c>
    </row>
    <row r="307" spans="1:2" x14ac:dyDescent="0.2">
      <c r="A307" s="11">
        <v>302</v>
      </c>
      <c r="B307" s="9">
        <v>100.46</v>
      </c>
    </row>
    <row r="308" spans="1:2" x14ac:dyDescent="0.2">
      <c r="A308" s="11">
        <v>303</v>
      </c>
      <c r="B308" s="9">
        <v>137.46666666666667</v>
      </c>
    </row>
    <row r="309" spans="1:2" x14ac:dyDescent="0.2">
      <c r="A309" s="11">
        <v>304</v>
      </c>
      <c r="B309" s="9">
        <v>231.64705882352939</v>
      </c>
    </row>
    <row r="310" spans="1:2" x14ac:dyDescent="0.2">
      <c r="A310" s="11">
        <v>305</v>
      </c>
      <c r="B310" s="9">
        <v>130.33333333333331</v>
      </c>
    </row>
    <row r="311" spans="1:2" x14ac:dyDescent="0.2">
      <c r="A311" s="11">
        <v>306</v>
      </c>
      <c r="B311" s="9">
        <v>292.89999999999998</v>
      </c>
    </row>
    <row r="312" spans="1:2" x14ac:dyDescent="0.2">
      <c r="A312" s="11">
        <v>307</v>
      </c>
      <c r="B312" s="9">
        <v>111.31818181818183</v>
      </c>
    </row>
    <row r="313" spans="1:2" x14ac:dyDescent="0.2">
      <c r="A313" s="11">
        <v>308</v>
      </c>
      <c r="B313" s="9">
        <v>105.56666666666668</v>
      </c>
    </row>
    <row r="314" spans="1:2" x14ac:dyDescent="0.2">
      <c r="A314" s="11">
        <v>309</v>
      </c>
      <c r="B314" s="9">
        <v>118.94444444444446</v>
      </c>
    </row>
    <row r="315" spans="1:2" x14ac:dyDescent="0.2">
      <c r="A315" s="11">
        <v>310</v>
      </c>
      <c r="B315" s="9">
        <v>104.129</v>
      </c>
    </row>
    <row r="316" spans="1:2" x14ac:dyDescent="0.2">
      <c r="A316" s="11">
        <v>311</v>
      </c>
      <c r="B316" s="9">
        <v>104.10165000000001</v>
      </c>
    </row>
    <row r="317" spans="1:2" x14ac:dyDescent="0.2">
      <c r="A317" s="11">
        <v>312</v>
      </c>
      <c r="B317" s="9">
        <v>111.87499999999999</v>
      </c>
    </row>
    <row r="318" spans="1:2" x14ac:dyDescent="0.2">
      <c r="A318" s="11">
        <v>313</v>
      </c>
      <c r="B318" s="9">
        <v>104.73529411764706</v>
      </c>
    </row>
    <row r="319" spans="1:2" x14ac:dyDescent="0.2">
      <c r="A319" s="11">
        <v>314</v>
      </c>
      <c r="B319" s="9">
        <v>385.15000000000003</v>
      </c>
    </row>
    <row r="320" spans="1:2" x14ac:dyDescent="0.2">
      <c r="A320" s="11">
        <v>315</v>
      </c>
      <c r="B320" s="9">
        <v>101.248</v>
      </c>
    </row>
    <row r="321" spans="1:2" x14ac:dyDescent="0.2">
      <c r="A321" s="11">
        <v>316</v>
      </c>
      <c r="B321" s="9">
        <v>113.77333333333333</v>
      </c>
    </row>
    <row r="322" spans="1:2" x14ac:dyDescent="0.2">
      <c r="A322" s="11">
        <v>317</v>
      </c>
      <c r="B322" s="9">
        <v>100.80333333333333</v>
      </c>
    </row>
    <row r="323" spans="1:2" x14ac:dyDescent="0.2">
      <c r="A323" s="11">
        <v>318</v>
      </c>
      <c r="B323" s="9">
        <v>283.32</v>
      </c>
    </row>
    <row r="324" spans="1:2" x14ac:dyDescent="0.2">
      <c r="A324" s="11">
        <v>319</v>
      </c>
      <c r="B324" s="9">
        <v>112.68</v>
      </c>
    </row>
    <row r="325" spans="1:2" x14ac:dyDescent="0.2">
      <c r="A325" s="11">
        <v>320</v>
      </c>
      <c r="B325" s="9">
        <v>106.58000000000001</v>
      </c>
    </row>
    <row r="326" spans="1:2" x14ac:dyDescent="0.2">
      <c r="A326" s="11">
        <v>321</v>
      </c>
      <c r="B326" s="9">
        <v>102.66285714285715</v>
      </c>
    </row>
    <row r="327" spans="1:2" x14ac:dyDescent="0.2">
      <c r="A327" s="11">
        <v>322</v>
      </c>
      <c r="B327" s="9">
        <v>107.91200000000001</v>
      </c>
    </row>
    <row r="328" spans="1:2" x14ac:dyDescent="0.2">
      <c r="A328" s="11">
        <v>323</v>
      </c>
      <c r="B328" s="9">
        <v>123.07407407407408</v>
      </c>
    </row>
    <row r="329" spans="1:2" x14ac:dyDescent="0.2">
      <c r="A329" s="11">
        <v>324</v>
      </c>
      <c r="B329" s="9">
        <v>101.6</v>
      </c>
    </row>
    <row r="330" spans="1:2" x14ac:dyDescent="0.2">
      <c r="A330" s="11">
        <v>325</v>
      </c>
      <c r="B330" s="9">
        <v>104.396</v>
      </c>
    </row>
    <row r="331" spans="1:2" x14ac:dyDescent="0.2">
      <c r="A331" s="11">
        <v>326</v>
      </c>
      <c r="B331" s="9">
        <v>112.92973333333333</v>
      </c>
    </row>
    <row r="332" spans="1:2" x14ac:dyDescent="0.2">
      <c r="A332" s="11">
        <v>327</v>
      </c>
      <c r="B332" s="9">
        <v>136.4</v>
      </c>
    </row>
    <row r="333" spans="1:2" x14ac:dyDescent="0.2">
      <c r="A333" s="11">
        <v>328</v>
      </c>
      <c r="B333" s="9">
        <v>103.61439999999999</v>
      </c>
    </row>
    <row r="334" spans="1:2" x14ac:dyDescent="0.2">
      <c r="A334" s="11">
        <v>329</v>
      </c>
      <c r="B334" s="9">
        <v>105.5</v>
      </c>
    </row>
    <row r="335" spans="1:2" x14ac:dyDescent="0.2">
      <c r="A335" s="11">
        <v>330</v>
      </c>
      <c r="B335" s="9">
        <v>101.82857142857142</v>
      </c>
    </row>
    <row r="336" spans="1:2" x14ac:dyDescent="0.2">
      <c r="A336" s="11">
        <v>331</v>
      </c>
      <c r="B336" s="9">
        <v>106.60499999999999</v>
      </c>
    </row>
    <row r="337" spans="1:2" x14ac:dyDescent="0.2">
      <c r="A337" s="11">
        <v>332</v>
      </c>
      <c r="B337" s="9">
        <v>113.015</v>
      </c>
    </row>
    <row r="338" spans="1:2" x14ac:dyDescent="0.2">
      <c r="A338" s="11">
        <v>333</v>
      </c>
      <c r="B338" s="9">
        <v>125.22750000000001</v>
      </c>
    </row>
    <row r="339" spans="1:2" x14ac:dyDescent="0.2">
      <c r="A339" s="11">
        <v>334</v>
      </c>
      <c r="B339" s="9">
        <v>101.19</v>
      </c>
    </row>
    <row r="340" spans="1:2" x14ac:dyDescent="0.2">
      <c r="A340" s="11">
        <v>335</v>
      </c>
      <c r="B340" s="9">
        <v>102.76470588235294</v>
      </c>
    </row>
    <row r="341" spans="1:2" x14ac:dyDescent="0.2">
      <c r="A341" s="11">
        <v>336</v>
      </c>
      <c r="B341" s="9">
        <v>116.83911999999998</v>
      </c>
    </row>
    <row r="342" spans="1:2" x14ac:dyDescent="0.2">
      <c r="A342" s="11">
        <v>337</v>
      </c>
      <c r="B342" s="9">
        <v>101.16833333333335</v>
      </c>
    </row>
    <row r="343" spans="1:2" x14ac:dyDescent="0.2">
      <c r="A343" s="11">
        <v>338</v>
      </c>
      <c r="B343" s="9">
        <v>110.13360000000002</v>
      </c>
    </row>
    <row r="344" spans="1:2" x14ac:dyDescent="0.2">
      <c r="A344" s="11">
        <v>339</v>
      </c>
      <c r="B344" s="9">
        <v>108.08333333333333</v>
      </c>
    </row>
    <row r="345" spans="1:2" x14ac:dyDescent="0.2">
      <c r="A345" s="11">
        <v>340</v>
      </c>
      <c r="B345" s="9">
        <v>125.02285714285715</v>
      </c>
    </row>
    <row r="346" spans="1:2" x14ac:dyDescent="0.2">
      <c r="A346" s="11">
        <v>341</v>
      </c>
      <c r="B346" s="9">
        <v>106.71428571428572</v>
      </c>
    </row>
    <row r="347" spans="1:2" x14ac:dyDescent="0.2">
      <c r="A347" s="11">
        <v>342</v>
      </c>
      <c r="B347" s="9">
        <v>100.36639999999998</v>
      </c>
    </row>
    <row r="348" spans="1:2" x14ac:dyDescent="0.2">
      <c r="A348" s="11">
        <v>343</v>
      </c>
      <c r="B348" s="9">
        <v>102.02863333333335</v>
      </c>
    </row>
    <row r="349" spans="1:2" x14ac:dyDescent="0.2">
      <c r="A349" s="11">
        <v>344</v>
      </c>
      <c r="B349" s="9">
        <v>102.08358208955224</v>
      </c>
    </row>
    <row r="350" spans="1:2" x14ac:dyDescent="0.2">
      <c r="A350" s="11">
        <v>345</v>
      </c>
      <c r="B350" s="9">
        <v>123.27586206896552</v>
      </c>
    </row>
    <row r="351" spans="1:2" x14ac:dyDescent="0.2">
      <c r="A351" s="11">
        <v>346</v>
      </c>
      <c r="B351" s="9">
        <v>170.28880000000001</v>
      </c>
    </row>
    <row r="352" spans="1:2" x14ac:dyDescent="0.2">
      <c r="A352" s="11">
        <v>347</v>
      </c>
      <c r="B352" s="9">
        <v>111.59049999999999</v>
      </c>
    </row>
    <row r="353" spans="1:2" x14ac:dyDescent="0.2">
      <c r="A353" s="11">
        <v>348</v>
      </c>
      <c r="B353" s="9">
        <v>103</v>
      </c>
    </row>
    <row r="354" spans="1:2" x14ac:dyDescent="0.2">
      <c r="A354" s="11">
        <v>349</v>
      </c>
      <c r="B354" s="9">
        <v>106.63570159857905</v>
      </c>
    </row>
    <row r="355" spans="1:2" x14ac:dyDescent="0.2">
      <c r="A355" s="11">
        <v>350</v>
      </c>
      <c r="B355" s="9">
        <v>114.75999999999999</v>
      </c>
    </row>
    <row r="356" spans="1:2" x14ac:dyDescent="0.2">
      <c r="A356" s="11">
        <v>351</v>
      </c>
      <c r="B356" s="9">
        <v>127.34117647058822</v>
      </c>
    </row>
    <row r="357" spans="1:2" x14ac:dyDescent="0.2">
      <c r="A357" s="11">
        <v>352</v>
      </c>
      <c r="B357" s="9">
        <v>116.56</v>
      </c>
    </row>
    <row r="358" spans="1:2" x14ac:dyDescent="0.2">
      <c r="A358" s="11">
        <v>353</v>
      </c>
      <c r="B358" s="9">
        <v>108.61819426615318</v>
      </c>
    </row>
    <row r="359" spans="1:2" x14ac:dyDescent="0.2">
      <c r="A359" s="11">
        <v>354</v>
      </c>
      <c r="B359" s="9">
        <v>103.94285714285714</v>
      </c>
    </row>
    <row r="360" spans="1:2" x14ac:dyDescent="0.2">
      <c r="A360" s="11">
        <v>355</v>
      </c>
      <c r="B360" s="9">
        <v>116.25714285714285</v>
      </c>
    </row>
    <row r="361" spans="1:2" x14ac:dyDescent="0.2">
      <c r="A361" s="11">
        <v>356</v>
      </c>
      <c r="B361" s="9">
        <v>102.69239999999999</v>
      </c>
    </row>
    <row r="362" spans="1:2" x14ac:dyDescent="0.2">
      <c r="A362" s="11">
        <v>357</v>
      </c>
      <c r="B362" s="9">
        <v>174</v>
      </c>
    </row>
    <row r="363" spans="1:2" x14ac:dyDescent="0.2">
      <c r="A363" s="11">
        <v>358</v>
      </c>
      <c r="B363" s="9">
        <v>103.08800000000001</v>
      </c>
    </row>
    <row r="364" spans="1:2" x14ac:dyDescent="0.2">
      <c r="A364" s="11">
        <v>359</v>
      </c>
      <c r="B364" s="9">
        <v>104.85537190082646</v>
      </c>
    </row>
    <row r="365" spans="1:2" x14ac:dyDescent="0.2">
      <c r="A365" s="11">
        <v>360</v>
      </c>
      <c r="B365" s="9">
        <v>101.375</v>
      </c>
    </row>
    <row r="366" spans="1:2" x14ac:dyDescent="0.2">
      <c r="A366" s="11">
        <v>361</v>
      </c>
      <c r="B366" s="9">
        <v>111.07699999999998</v>
      </c>
    </row>
    <row r="367" spans="1:2" x14ac:dyDescent="0.2">
      <c r="A367" s="11">
        <v>362</v>
      </c>
      <c r="B367" s="9">
        <v>124.15933781686496</v>
      </c>
    </row>
    <row r="368" spans="1:2" x14ac:dyDescent="0.2">
      <c r="A368" s="11">
        <v>363</v>
      </c>
      <c r="B368" s="9">
        <v>101.33333333333334</v>
      </c>
    </row>
    <row r="369" spans="1:2" x14ac:dyDescent="0.2">
      <c r="A369" s="11">
        <v>364</v>
      </c>
      <c r="B369" s="9">
        <v>110.16142857142856</v>
      </c>
    </row>
    <row r="370" spans="1:2" x14ac:dyDescent="0.2">
      <c r="A370" s="11">
        <v>365</v>
      </c>
      <c r="B370" s="9">
        <v>103.97333333333334</v>
      </c>
    </row>
    <row r="371" spans="1:2" x14ac:dyDescent="0.2">
      <c r="A371" s="11">
        <v>366</v>
      </c>
      <c r="B371" s="9">
        <v>101.31578947368421</v>
      </c>
    </row>
    <row r="372" spans="1:2" x14ac:dyDescent="0.2">
      <c r="A372" s="11">
        <v>367</v>
      </c>
      <c r="B372" s="9">
        <v>103.3501</v>
      </c>
    </row>
    <row r="373" spans="1:2" x14ac:dyDescent="0.2">
      <c r="A373" s="11">
        <v>368</v>
      </c>
      <c r="B373" s="9">
        <v>104.11200000000001</v>
      </c>
    </row>
    <row r="374" spans="1:2" x14ac:dyDescent="0.2">
      <c r="A374" s="11">
        <v>369</v>
      </c>
      <c r="B374" s="9">
        <v>110.15569230769231</v>
      </c>
    </row>
    <row r="375" spans="1:2" x14ac:dyDescent="0.2">
      <c r="A375" s="11">
        <v>370</v>
      </c>
      <c r="B375" s="9">
        <v>122.02</v>
      </c>
    </row>
    <row r="376" spans="1:2" x14ac:dyDescent="0.2">
      <c r="A376" s="11">
        <v>371</v>
      </c>
      <c r="B376" s="9">
        <v>114.16866666666667</v>
      </c>
    </row>
    <row r="377" spans="1:2" x14ac:dyDescent="0.2">
      <c r="A377" s="11">
        <v>372</v>
      </c>
      <c r="B377" s="9">
        <v>125.33333333333334</v>
      </c>
    </row>
    <row r="378" spans="1:2" x14ac:dyDescent="0.2">
      <c r="A378" s="11">
        <v>373</v>
      </c>
      <c r="B378" s="9">
        <v>106.66666666666667</v>
      </c>
    </row>
    <row r="379" spans="1:2" x14ac:dyDescent="0.2">
      <c r="A379" s="11">
        <v>374</v>
      </c>
      <c r="B379" s="9">
        <v>130.65</v>
      </c>
    </row>
    <row r="380" spans="1:2" x14ac:dyDescent="0.2">
      <c r="A380" s="11">
        <v>375</v>
      </c>
      <c r="B380" s="9">
        <v>120</v>
      </c>
    </row>
    <row r="381" spans="1:2" x14ac:dyDescent="0.2">
      <c r="A381" s="11">
        <v>376</v>
      </c>
      <c r="B381" s="9">
        <v>105.9591836734694</v>
      </c>
    </row>
    <row r="382" spans="1:2" x14ac:dyDescent="0.2">
      <c r="A382" s="11">
        <v>377</v>
      </c>
      <c r="B382" s="9">
        <v>114.39999999999999</v>
      </c>
    </row>
    <row r="383" spans="1:2" x14ac:dyDescent="0.2">
      <c r="A383" s="11">
        <v>378</v>
      </c>
      <c r="B383" s="9">
        <v>111.76666666666665</v>
      </c>
    </row>
    <row r="384" spans="1:2" x14ac:dyDescent="0.2">
      <c r="A384" s="11">
        <v>379</v>
      </c>
      <c r="B384" s="9">
        <v>116.08000000000001</v>
      </c>
    </row>
    <row r="385" spans="1:2" x14ac:dyDescent="0.2">
      <c r="A385" s="11">
        <v>380</v>
      </c>
      <c r="B385" s="9">
        <v>141.5</v>
      </c>
    </row>
    <row r="386" spans="1:2" x14ac:dyDescent="0.2">
      <c r="A386" s="11">
        <v>381</v>
      </c>
      <c r="B386" s="9">
        <v>104.72999999999999</v>
      </c>
    </row>
    <row r="387" spans="1:2" x14ac:dyDescent="0.2">
      <c r="A387" s="11">
        <v>382</v>
      </c>
      <c r="B387" s="9">
        <v>255.83333333333331</v>
      </c>
    </row>
    <row r="388" spans="1:2" x14ac:dyDescent="0.2">
      <c r="A388" s="11">
        <v>383</v>
      </c>
      <c r="B388" s="9">
        <v>206.70670670670671</v>
      </c>
    </row>
    <row r="389" spans="1:2" x14ac:dyDescent="0.2">
      <c r="A389" s="11">
        <v>384</v>
      </c>
      <c r="B389" s="9">
        <v>112.105</v>
      </c>
    </row>
    <row r="390" spans="1:2" x14ac:dyDescent="0.2">
      <c r="A390" s="11">
        <v>385</v>
      </c>
      <c r="B390" s="9">
        <v>105.982</v>
      </c>
    </row>
    <row r="391" spans="1:2" x14ac:dyDescent="0.2">
      <c r="A391" s="11">
        <v>386</v>
      </c>
      <c r="B391" s="9">
        <v>100.16666666666667</v>
      </c>
    </row>
    <row r="392" spans="1:2" x14ac:dyDescent="0.2">
      <c r="A392" s="11">
        <v>387</v>
      </c>
      <c r="B392" s="9">
        <v>213.98947368421051</v>
      </c>
    </row>
    <row r="393" spans="1:2" x14ac:dyDescent="0.2">
      <c r="A393" s="11">
        <v>388</v>
      </c>
      <c r="B393" s="9">
        <v>126.16000000000001</v>
      </c>
    </row>
    <row r="394" spans="1:2" x14ac:dyDescent="0.2">
      <c r="A394" s="11">
        <v>389</v>
      </c>
      <c r="B394" s="9">
        <v>181.53547058823528</v>
      </c>
    </row>
    <row r="395" spans="1:2" x14ac:dyDescent="0.2">
      <c r="A395" s="11">
        <v>390</v>
      </c>
      <c r="B395" s="9">
        <v>100</v>
      </c>
    </row>
    <row r="396" spans="1:2" x14ac:dyDescent="0.2">
      <c r="A396" s="11">
        <v>391</v>
      </c>
      <c r="B396" s="9">
        <v>100.61</v>
      </c>
    </row>
    <row r="397" spans="1:2" x14ac:dyDescent="0.2">
      <c r="A397" s="11">
        <v>392</v>
      </c>
      <c r="B397" s="9">
        <v>100.9027027027027</v>
      </c>
    </row>
    <row r="398" spans="1:2" x14ac:dyDescent="0.2">
      <c r="A398" s="11">
        <v>393</v>
      </c>
      <c r="B398" s="9">
        <v>110.446</v>
      </c>
    </row>
    <row r="399" spans="1:2" x14ac:dyDescent="0.2">
      <c r="A399" s="11">
        <v>394</v>
      </c>
      <c r="B399" s="9">
        <v>111.8936170212766</v>
      </c>
    </row>
    <row r="400" spans="1:2" x14ac:dyDescent="0.2">
      <c r="A400" s="11">
        <v>395</v>
      </c>
      <c r="B400" s="9">
        <v>108.04450000000001</v>
      </c>
    </row>
    <row r="401" spans="1:2" x14ac:dyDescent="0.2">
      <c r="A401" s="11">
        <v>396</v>
      </c>
      <c r="B401" s="9">
        <v>106.66666666666667</v>
      </c>
    </row>
    <row r="402" spans="1:2" x14ac:dyDescent="0.2">
      <c r="A402" s="11">
        <v>397</v>
      </c>
      <c r="B402" s="9">
        <v>103.90027322404372</v>
      </c>
    </row>
    <row r="403" spans="1:2" x14ac:dyDescent="0.2">
      <c r="A403" s="11">
        <v>398</v>
      </c>
      <c r="B403" s="9">
        <v>125.16000000000001</v>
      </c>
    </row>
    <row r="404" spans="1:2" x14ac:dyDescent="0.2">
      <c r="A404" s="11">
        <v>399</v>
      </c>
      <c r="B404" s="9">
        <v>106.80499999999999</v>
      </c>
    </row>
    <row r="405" spans="1:2" x14ac:dyDescent="0.2">
      <c r="A405" s="11">
        <v>400</v>
      </c>
      <c r="B405" s="9">
        <v>112.30249999999999</v>
      </c>
    </row>
    <row r="406" spans="1:2" x14ac:dyDescent="0.2">
      <c r="A406" s="11">
        <v>401</v>
      </c>
      <c r="B406" s="9">
        <v>103.812</v>
      </c>
    </row>
    <row r="407" spans="1:2" x14ac:dyDescent="0.2">
      <c r="A407" s="11">
        <v>402</v>
      </c>
      <c r="B407" s="9">
        <v>141.65</v>
      </c>
    </row>
    <row r="408" spans="1:2" x14ac:dyDescent="0.2">
      <c r="A408" s="11">
        <v>403</v>
      </c>
      <c r="B408" s="9">
        <v>105.25999999999999</v>
      </c>
    </row>
    <row r="409" spans="1:2" x14ac:dyDescent="0.2">
      <c r="A409" s="11">
        <v>404</v>
      </c>
      <c r="B409" s="9">
        <v>103.09142857142857</v>
      </c>
    </row>
    <row r="410" spans="1:2" x14ac:dyDescent="0.2">
      <c r="A410" s="11">
        <v>405</v>
      </c>
      <c r="B410" s="9">
        <v>107.65957446808511</v>
      </c>
    </row>
    <row r="411" spans="1:2" x14ac:dyDescent="0.2">
      <c r="A411" s="11">
        <v>406</v>
      </c>
      <c r="B411" s="9">
        <v>107.70464285714286</v>
      </c>
    </row>
    <row r="412" spans="1:2" x14ac:dyDescent="0.2">
      <c r="A412" s="11">
        <v>407</v>
      </c>
      <c r="B412" s="9">
        <v>101.55000000000001</v>
      </c>
    </row>
    <row r="413" spans="1:2" x14ac:dyDescent="0.2">
      <c r="A413" s="11">
        <v>408</v>
      </c>
      <c r="B413" s="9">
        <v>101.43766666666667</v>
      </c>
    </row>
    <row r="414" spans="1:2" x14ac:dyDescent="0.2">
      <c r="A414" s="11">
        <v>409</v>
      </c>
      <c r="B414" s="9">
        <v>136.80000000000001</v>
      </c>
    </row>
    <row r="415" spans="1:2" x14ac:dyDescent="0.2">
      <c r="A415" s="11">
        <v>410</v>
      </c>
      <c r="B415" s="9">
        <v>128.29999999999998</v>
      </c>
    </row>
    <row r="416" spans="1:2" x14ac:dyDescent="0.2">
      <c r="A416" s="11">
        <v>411</v>
      </c>
      <c r="B416" s="9">
        <v>101.05</v>
      </c>
    </row>
    <row r="417" spans="1:2" x14ac:dyDescent="0.2">
      <c r="A417" s="11">
        <v>412</v>
      </c>
      <c r="B417" s="9">
        <v>126.84</v>
      </c>
    </row>
    <row r="418" spans="1:2" x14ac:dyDescent="0.2">
      <c r="A418" s="11">
        <v>413</v>
      </c>
      <c r="B418" s="9">
        <v>105.0859375</v>
      </c>
    </row>
    <row r="419" spans="1:2" x14ac:dyDescent="0.2">
      <c r="A419" s="11">
        <v>414</v>
      </c>
      <c r="B419" s="9">
        <v>102.85405405405406</v>
      </c>
    </row>
    <row r="420" spans="1:2" x14ac:dyDescent="0.2">
      <c r="A420" s="11">
        <v>415</v>
      </c>
      <c r="B420" s="9">
        <v>102.14714285714285</v>
      </c>
    </row>
    <row r="421" spans="1:2" x14ac:dyDescent="0.2">
      <c r="A421" s="11">
        <v>416</v>
      </c>
      <c r="B421" s="9">
        <v>120.21700000000001</v>
      </c>
    </row>
    <row r="422" spans="1:2" x14ac:dyDescent="0.2">
      <c r="A422" s="11">
        <v>417</v>
      </c>
      <c r="B422" s="9">
        <v>100.24761904761905</v>
      </c>
    </row>
    <row r="423" spans="1:2" x14ac:dyDescent="0.2">
      <c r="A423" s="11">
        <v>418</v>
      </c>
      <c r="B423" s="9">
        <v>100.63392857142857</v>
      </c>
    </row>
    <row r="424" spans="1:2" x14ac:dyDescent="0.2">
      <c r="A424" s="11">
        <v>419</v>
      </c>
      <c r="B424" s="9">
        <v>100.4375</v>
      </c>
    </row>
    <row r="425" spans="1:2" x14ac:dyDescent="0.2">
      <c r="A425" s="11">
        <v>420</v>
      </c>
      <c r="B425" s="9">
        <v>0.43939393939393934</v>
      </c>
    </row>
    <row r="426" spans="1:2" x14ac:dyDescent="0.2">
      <c r="A426" s="11">
        <v>421</v>
      </c>
      <c r="B426" s="9">
        <v>2.0066666666666668</v>
      </c>
    </row>
    <row r="427" spans="1:2" x14ac:dyDescent="0.2">
      <c r="A427" s="11">
        <v>422</v>
      </c>
      <c r="B427" s="9">
        <v>1.075</v>
      </c>
    </row>
    <row r="428" spans="1:2" x14ac:dyDescent="0.2">
      <c r="A428" s="11">
        <v>423</v>
      </c>
      <c r="B428" s="9">
        <v>0.76500000000000001</v>
      </c>
    </row>
    <row r="429" spans="1:2" x14ac:dyDescent="0.2">
      <c r="A429" s="11">
        <v>424</v>
      </c>
      <c r="B429" s="9">
        <v>6.7966666666666677</v>
      </c>
    </row>
    <row r="430" spans="1:2" x14ac:dyDescent="0.2">
      <c r="A430" s="11">
        <v>425</v>
      </c>
      <c r="B430" s="9">
        <v>1.2E-2</v>
      </c>
    </row>
    <row r="431" spans="1:2" x14ac:dyDescent="0.2">
      <c r="A431" s="11">
        <v>426</v>
      </c>
      <c r="B431" s="9">
        <v>1.3299999999999998</v>
      </c>
    </row>
    <row r="432" spans="1:2" x14ac:dyDescent="0.2">
      <c r="A432" s="11">
        <v>427</v>
      </c>
      <c r="B432" s="9">
        <v>0</v>
      </c>
    </row>
    <row r="433" spans="1:2" x14ac:dyDescent="0.2">
      <c r="A433" s="11">
        <v>428</v>
      </c>
      <c r="B433" s="9">
        <v>5.6333333333333329</v>
      </c>
    </row>
    <row r="434" spans="1:2" x14ac:dyDescent="0.2">
      <c r="A434" s="11">
        <v>429</v>
      </c>
      <c r="B434" s="9">
        <v>0</v>
      </c>
    </row>
    <row r="435" spans="1:2" x14ac:dyDescent="0.2">
      <c r="A435" s="11">
        <v>430</v>
      </c>
      <c r="B435" s="9">
        <v>2.4</v>
      </c>
    </row>
    <row r="436" spans="1:2" x14ac:dyDescent="0.2">
      <c r="A436" s="11">
        <v>431</v>
      </c>
      <c r="B436" s="9">
        <v>13.833333333333334</v>
      </c>
    </row>
    <row r="437" spans="1:2" x14ac:dyDescent="0.2">
      <c r="A437" s="11">
        <v>432</v>
      </c>
      <c r="B437" s="9">
        <v>9.5</v>
      </c>
    </row>
    <row r="438" spans="1:2" x14ac:dyDescent="0.2">
      <c r="A438" s="11">
        <v>433</v>
      </c>
      <c r="B438" s="9">
        <v>0</v>
      </c>
    </row>
    <row r="439" spans="1:2" x14ac:dyDescent="0.2">
      <c r="A439" s="11">
        <v>434</v>
      </c>
      <c r="B439" s="9">
        <v>5</v>
      </c>
    </row>
    <row r="440" spans="1:2" x14ac:dyDescent="0.2">
      <c r="A440" s="11">
        <v>435</v>
      </c>
      <c r="B440" s="9">
        <v>2.7272727272727275E-3</v>
      </c>
    </row>
    <row r="441" spans="1:2" x14ac:dyDescent="0.2">
      <c r="A441" s="11">
        <v>436</v>
      </c>
      <c r="B441" s="9">
        <v>0</v>
      </c>
    </row>
    <row r="442" spans="1:2" x14ac:dyDescent="0.2">
      <c r="A442" s="11">
        <v>437</v>
      </c>
      <c r="B442" s="9">
        <v>0</v>
      </c>
    </row>
    <row r="443" spans="1:2" x14ac:dyDescent="0.2">
      <c r="A443" s="11">
        <v>438</v>
      </c>
      <c r="B443" s="9">
        <v>9.379999999999999</v>
      </c>
    </row>
    <row r="444" spans="1:2" x14ac:dyDescent="0.2">
      <c r="A444" s="11">
        <v>439</v>
      </c>
      <c r="B444" s="9">
        <v>0</v>
      </c>
    </row>
    <row r="445" spans="1:2" x14ac:dyDescent="0.2">
      <c r="A445" s="11">
        <v>440</v>
      </c>
      <c r="B445" s="9">
        <v>0.1</v>
      </c>
    </row>
    <row r="446" spans="1:2" x14ac:dyDescent="0.2">
      <c r="A446" s="11">
        <v>441</v>
      </c>
      <c r="B446" s="9">
        <v>0</v>
      </c>
    </row>
    <row r="447" spans="1:2" x14ac:dyDescent="0.2">
      <c r="A447" s="11">
        <v>442</v>
      </c>
      <c r="B447" s="9">
        <v>39.358823529411765</v>
      </c>
    </row>
    <row r="448" spans="1:2" x14ac:dyDescent="0.2">
      <c r="A448" s="11">
        <v>443</v>
      </c>
      <c r="B448" s="9">
        <v>0.1</v>
      </c>
    </row>
    <row r="449" spans="1:2" x14ac:dyDescent="0.2">
      <c r="A449" s="11">
        <v>444</v>
      </c>
      <c r="B449" s="9">
        <v>5</v>
      </c>
    </row>
    <row r="450" spans="1:2" x14ac:dyDescent="0.2">
      <c r="A450" s="11">
        <v>445</v>
      </c>
      <c r="B450" s="9">
        <v>3.3333333333333335E-3</v>
      </c>
    </row>
    <row r="451" spans="1:2" x14ac:dyDescent="0.2">
      <c r="A451" s="11">
        <v>446</v>
      </c>
      <c r="B451" s="9">
        <v>7.2952380952380951</v>
      </c>
    </row>
    <row r="452" spans="1:2" x14ac:dyDescent="0.2">
      <c r="A452" s="11">
        <v>447</v>
      </c>
      <c r="B452" s="9">
        <v>1.6666666666666666E-2</v>
      </c>
    </row>
    <row r="453" spans="1:2" x14ac:dyDescent="0.2">
      <c r="A453" s="11">
        <v>448</v>
      </c>
      <c r="B453" s="9">
        <v>3.2804000000000002</v>
      </c>
    </row>
    <row r="454" spans="1:2" x14ac:dyDescent="0.2">
      <c r="A454" s="11">
        <v>449</v>
      </c>
      <c r="B454" s="9">
        <v>2.25</v>
      </c>
    </row>
    <row r="455" spans="1:2" x14ac:dyDescent="0.2">
      <c r="A455" s="11">
        <v>450</v>
      </c>
      <c r="B455" s="9">
        <v>0.79200000000000004</v>
      </c>
    </row>
    <row r="456" spans="1:2" x14ac:dyDescent="0.2">
      <c r="A456" s="11">
        <v>451</v>
      </c>
      <c r="B456" s="9">
        <v>0</v>
      </c>
    </row>
    <row r="457" spans="1:2" x14ac:dyDescent="0.2">
      <c r="A457" s="11">
        <v>452</v>
      </c>
      <c r="B457" s="9">
        <v>64</v>
      </c>
    </row>
    <row r="458" spans="1:2" x14ac:dyDescent="0.2">
      <c r="A458" s="11">
        <v>453</v>
      </c>
      <c r="B458" s="9">
        <v>2.7404479578392621E-2</v>
      </c>
    </row>
    <row r="459" spans="1:2" x14ac:dyDescent="0.2">
      <c r="A459" s="11">
        <v>454</v>
      </c>
      <c r="B459" s="9">
        <v>0.82000000000000006</v>
      </c>
    </row>
    <row r="460" spans="1:2" x14ac:dyDescent="0.2">
      <c r="A460" s="11">
        <v>455</v>
      </c>
      <c r="B460" s="9">
        <v>6.9230769230769221E-2</v>
      </c>
    </row>
    <row r="461" spans="1:2" x14ac:dyDescent="0.2">
      <c r="A461" s="11">
        <v>456</v>
      </c>
      <c r="B461" s="9">
        <v>0.68631863186318631</v>
      </c>
    </row>
    <row r="462" spans="1:2" x14ac:dyDescent="0.2">
      <c r="A462" s="11">
        <v>457</v>
      </c>
      <c r="B462" s="9">
        <v>0</v>
      </c>
    </row>
    <row r="463" spans="1:2" x14ac:dyDescent="0.2">
      <c r="A463" s="11">
        <v>458</v>
      </c>
      <c r="B463" s="9">
        <v>8.2100000000000009</v>
      </c>
    </row>
    <row r="464" spans="1:2" x14ac:dyDescent="0.2">
      <c r="A464" s="11">
        <v>459</v>
      </c>
      <c r="B464" s="9">
        <v>6.4102564102564097E-2</v>
      </c>
    </row>
    <row r="465" spans="1:2" x14ac:dyDescent="0.2">
      <c r="A465" s="11">
        <v>460</v>
      </c>
      <c r="B465" s="9">
        <v>0.29411764705882354</v>
      </c>
    </row>
    <row r="466" spans="1:2" x14ac:dyDescent="0.2">
      <c r="A466" s="11">
        <v>461</v>
      </c>
      <c r="B466" s="9">
        <v>0</v>
      </c>
    </row>
    <row r="467" spans="1:2" x14ac:dyDescent="0.2">
      <c r="A467" s="11">
        <v>462</v>
      </c>
      <c r="B467" s="9">
        <v>0</v>
      </c>
    </row>
    <row r="468" spans="1:2" x14ac:dyDescent="0.2">
      <c r="A468" s="11">
        <v>463</v>
      </c>
      <c r="B468" s="9">
        <v>2.2727272727272729</v>
      </c>
    </row>
    <row r="469" spans="1:2" x14ac:dyDescent="0.2">
      <c r="A469" s="11">
        <v>464</v>
      </c>
      <c r="B469" s="9">
        <v>9.9009900990099015E-2</v>
      </c>
    </row>
    <row r="470" spans="1:2" x14ac:dyDescent="0.2">
      <c r="A470" s="11">
        <v>465</v>
      </c>
      <c r="B470" s="9">
        <v>26.953125</v>
      </c>
    </row>
    <row r="471" spans="1:2" x14ac:dyDescent="0.2">
      <c r="A471" s="11">
        <v>466</v>
      </c>
      <c r="B471" s="9">
        <v>0.76</v>
      </c>
    </row>
    <row r="472" spans="1:2" x14ac:dyDescent="0.2">
      <c r="A472" s="11">
        <v>467</v>
      </c>
      <c r="B472" s="9">
        <v>21.574999999999999</v>
      </c>
    </row>
    <row r="473" spans="1:2" x14ac:dyDescent="0.2">
      <c r="A473" s="11">
        <v>468</v>
      </c>
      <c r="B473" s="9">
        <v>0</v>
      </c>
    </row>
    <row r="474" spans="1:2" x14ac:dyDescent="0.2">
      <c r="A474" s="11">
        <v>469</v>
      </c>
      <c r="B474" s="9">
        <v>0</v>
      </c>
    </row>
    <row r="475" spans="1:2" x14ac:dyDescent="0.2">
      <c r="A475" s="11">
        <v>470</v>
      </c>
      <c r="B475" s="9">
        <v>1.02</v>
      </c>
    </row>
    <row r="476" spans="1:2" x14ac:dyDescent="0.2">
      <c r="A476" s="11">
        <v>471</v>
      </c>
      <c r="B476" s="9">
        <v>11.892727272727273</v>
      </c>
    </row>
    <row r="477" spans="1:2" x14ac:dyDescent="0.2">
      <c r="A477" s="11">
        <v>472</v>
      </c>
      <c r="B477" s="9">
        <v>17.625</v>
      </c>
    </row>
    <row r="478" spans="1:2" x14ac:dyDescent="0.2">
      <c r="A478" s="11">
        <v>473</v>
      </c>
      <c r="B478" s="9">
        <v>2.87</v>
      </c>
    </row>
    <row r="479" spans="1:2" x14ac:dyDescent="0.2">
      <c r="A479" s="11">
        <v>474</v>
      </c>
      <c r="B479" s="9">
        <v>3.0303030303030304E-2</v>
      </c>
    </row>
    <row r="480" spans="1:2" x14ac:dyDescent="0.2">
      <c r="A480" s="11">
        <v>475</v>
      </c>
      <c r="B480" s="9">
        <v>0</v>
      </c>
    </row>
    <row r="481" spans="1:2" x14ac:dyDescent="0.2">
      <c r="A481" s="11">
        <v>476</v>
      </c>
      <c r="B481" s="9">
        <v>2.230268181818182</v>
      </c>
    </row>
    <row r="482" spans="1:2" x14ac:dyDescent="0.2">
      <c r="A482" s="11">
        <v>477</v>
      </c>
      <c r="B482" s="9">
        <v>0</v>
      </c>
    </row>
    <row r="483" spans="1:2" x14ac:dyDescent="0.2">
      <c r="A483" s="11">
        <v>478</v>
      </c>
      <c r="B483" s="9">
        <v>0</v>
      </c>
    </row>
    <row r="484" spans="1:2" x14ac:dyDescent="0.2">
      <c r="A484" s="11">
        <v>479</v>
      </c>
      <c r="B484" s="9">
        <v>32.56</v>
      </c>
    </row>
    <row r="485" spans="1:2" x14ac:dyDescent="0.2">
      <c r="A485" s="11">
        <v>480</v>
      </c>
      <c r="B485" s="9">
        <v>19.41</v>
      </c>
    </row>
    <row r="486" spans="1:2" x14ac:dyDescent="0.2">
      <c r="A486" s="11">
        <v>481</v>
      </c>
      <c r="B486" s="9">
        <v>6.1</v>
      </c>
    </row>
    <row r="487" spans="1:2" x14ac:dyDescent="0.2">
      <c r="A487" s="11">
        <v>482</v>
      </c>
      <c r="B487" s="9">
        <v>0.1</v>
      </c>
    </row>
    <row r="488" spans="1:2" x14ac:dyDescent="0.2">
      <c r="A488" s="11">
        <v>483</v>
      </c>
      <c r="B488" s="9">
        <v>50.2</v>
      </c>
    </row>
    <row r="489" spans="1:2" x14ac:dyDescent="0.2">
      <c r="A489" s="11">
        <v>484</v>
      </c>
      <c r="B489" s="9">
        <v>0.18625</v>
      </c>
    </row>
    <row r="490" spans="1:2" x14ac:dyDescent="0.2">
      <c r="A490" s="11">
        <v>485</v>
      </c>
      <c r="B490" s="9">
        <v>21.906971229845084</v>
      </c>
    </row>
    <row r="491" spans="1:2" x14ac:dyDescent="0.2">
      <c r="A491" s="11">
        <v>486</v>
      </c>
      <c r="B491" s="9">
        <v>9.0909090909090905E-3</v>
      </c>
    </row>
    <row r="492" spans="1:2" x14ac:dyDescent="0.2">
      <c r="A492" s="11">
        <v>487</v>
      </c>
      <c r="B492" s="9">
        <v>0</v>
      </c>
    </row>
    <row r="493" spans="1:2" x14ac:dyDescent="0.2">
      <c r="A493" s="11">
        <v>488</v>
      </c>
      <c r="B493" s="9">
        <v>0</v>
      </c>
    </row>
    <row r="494" spans="1:2" x14ac:dyDescent="0.2">
      <c r="A494" s="11">
        <v>489</v>
      </c>
      <c r="B494" s="9">
        <v>0.28667813379201834</v>
      </c>
    </row>
    <row r="495" spans="1:2" x14ac:dyDescent="0.2">
      <c r="A495" s="11">
        <v>490</v>
      </c>
      <c r="B495" s="9">
        <v>0</v>
      </c>
    </row>
    <row r="496" spans="1:2" x14ac:dyDescent="0.2">
      <c r="A496" s="11">
        <v>491</v>
      </c>
      <c r="B496" s="9">
        <v>0</v>
      </c>
    </row>
    <row r="497" spans="1:2" x14ac:dyDescent="0.2">
      <c r="A497" s="11">
        <v>492</v>
      </c>
      <c r="B497" s="9">
        <v>0</v>
      </c>
    </row>
    <row r="498" spans="1:2" x14ac:dyDescent="0.2">
      <c r="A498" s="11">
        <v>493</v>
      </c>
      <c r="B498" s="9">
        <v>0</v>
      </c>
    </row>
    <row r="499" spans="1:2" x14ac:dyDescent="0.2">
      <c r="A499" s="11">
        <v>494</v>
      </c>
      <c r="B499" s="9">
        <v>0.155</v>
      </c>
    </row>
    <row r="500" spans="1:2" x14ac:dyDescent="0.2">
      <c r="A500" s="11">
        <v>495</v>
      </c>
      <c r="B500" s="9">
        <v>0</v>
      </c>
    </row>
    <row r="501" spans="1:2" x14ac:dyDescent="0.2">
      <c r="A501" s="11">
        <v>496</v>
      </c>
      <c r="B501" s="9">
        <v>1.6666666666666668E-3</v>
      </c>
    </row>
    <row r="502" spans="1:2" x14ac:dyDescent="0.2">
      <c r="A502" s="11">
        <v>497</v>
      </c>
      <c r="B502" s="9">
        <v>0.6696428571428571</v>
      </c>
    </row>
    <row r="503" spans="1:2" x14ac:dyDescent="0.2">
      <c r="A503" s="11">
        <v>498</v>
      </c>
      <c r="B503" s="9">
        <v>4.5985132395404564</v>
      </c>
    </row>
    <row r="504" spans="1:2" x14ac:dyDescent="0.2">
      <c r="A504" s="11">
        <v>499</v>
      </c>
      <c r="B504" s="9">
        <v>9.5500000000000007</v>
      </c>
    </row>
    <row r="505" spans="1:2" x14ac:dyDescent="0.2">
      <c r="A505" s="11">
        <v>500</v>
      </c>
      <c r="B505" s="9">
        <v>3.3076923076923079</v>
      </c>
    </row>
    <row r="506" spans="1:2" x14ac:dyDescent="0.2">
      <c r="A506" s="11">
        <v>501</v>
      </c>
      <c r="B506" s="9">
        <v>0</v>
      </c>
    </row>
    <row r="507" spans="1:2" x14ac:dyDescent="0.2">
      <c r="A507" s="11">
        <v>502</v>
      </c>
      <c r="B507" s="9">
        <v>1.1499999999999999</v>
      </c>
    </row>
    <row r="508" spans="1:2" x14ac:dyDescent="0.2">
      <c r="A508" s="11">
        <v>503</v>
      </c>
      <c r="B508" s="9">
        <v>1.7538461538461538</v>
      </c>
    </row>
    <row r="509" spans="1:2" x14ac:dyDescent="0.2">
      <c r="A509" s="11">
        <v>504</v>
      </c>
      <c r="B509" s="9">
        <v>1.3673469387755102</v>
      </c>
    </row>
    <row r="510" spans="1:2" x14ac:dyDescent="0.2">
      <c r="A510" s="11">
        <v>505</v>
      </c>
      <c r="B510" s="9">
        <v>0.43333333333333329</v>
      </c>
    </row>
    <row r="511" spans="1:2" x14ac:dyDescent="0.2">
      <c r="A511" s="11">
        <v>506</v>
      </c>
      <c r="B511" s="9">
        <v>0.125</v>
      </c>
    </row>
    <row r="512" spans="1:2" x14ac:dyDescent="0.2">
      <c r="A512" s="11">
        <v>507</v>
      </c>
      <c r="B512" s="9">
        <v>3.2</v>
      </c>
    </row>
    <row r="513" spans="1:2" x14ac:dyDescent="0.2">
      <c r="A513" s="11">
        <v>508</v>
      </c>
      <c r="B513" s="9">
        <v>0.8</v>
      </c>
    </row>
    <row r="514" spans="1:2" x14ac:dyDescent="0.2">
      <c r="A514" s="11">
        <v>509</v>
      </c>
      <c r="B514" s="9">
        <v>0.2</v>
      </c>
    </row>
    <row r="515" spans="1:2" x14ac:dyDescent="0.2">
      <c r="A515" s="11">
        <v>510</v>
      </c>
      <c r="B515" s="9">
        <v>0</v>
      </c>
    </row>
    <row r="516" spans="1:2" x14ac:dyDescent="0.2">
      <c r="A516" s="11">
        <v>511</v>
      </c>
      <c r="B516" s="9">
        <v>3</v>
      </c>
    </row>
    <row r="517" spans="1:2" x14ac:dyDescent="0.2">
      <c r="A517" s="11">
        <v>512</v>
      </c>
      <c r="B517" s="9">
        <v>0.13749999999999998</v>
      </c>
    </row>
    <row r="518" spans="1:2" x14ac:dyDescent="0.2">
      <c r="A518" s="11">
        <v>513</v>
      </c>
      <c r="B518" s="9">
        <v>13.923999999999999</v>
      </c>
    </row>
    <row r="519" spans="1:2" x14ac:dyDescent="0.2">
      <c r="A519" s="11">
        <v>514</v>
      </c>
      <c r="B519" s="9">
        <v>3.3333333333333335</v>
      </c>
    </row>
    <row r="520" spans="1:2" x14ac:dyDescent="0.2">
      <c r="A520" s="11">
        <v>515</v>
      </c>
      <c r="B520" s="9">
        <v>25.41340206185567</v>
      </c>
    </row>
    <row r="521" spans="1:2" x14ac:dyDescent="0.2">
      <c r="A521" s="11">
        <v>516</v>
      </c>
      <c r="B521" s="9">
        <v>0</v>
      </c>
    </row>
    <row r="522" spans="1:2" x14ac:dyDescent="0.2">
      <c r="A522" s="11">
        <v>517</v>
      </c>
      <c r="B522" s="9">
        <v>1.3666666666666667</v>
      </c>
    </row>
    <row r="523" spans="1:2" x14ac:dyDescent="0.2">
      <c r="A523" s="11">
        <v>518</v>
      </c>
      <c r="B523" s="9">
        <v>0</v>
      </c>
    </row>
    <row r="524" spans="1:2" x14ac:dyDescent="0.2">
      <c r="A524" s="11">
        <v>519</v>
      </c>
      <c r="B524" s="9">
        <v>22.881426547787683</v>
      </c>
    </row>
    <row r="525" spans="1:2" x14ac:dyDescent="0.2">
      <c r="A525" s="11">
        <v>520</v>
      </c>
      <c r="B525" s="9">
        <v>102.1</v>
      </c>
    </row>
    <row r="526" spans="1:2" x14ac:dyDescent="0.2">
      <c r="A526" s="11">
        <v>521</v>
      </c>
      <c r="B526" s="9">
        <v>104.64</v>
      </c>
    </row>
    <row r="527" spans="1:2" x14ac:dyDescent="0.2">
      <c r="A527" s="11">
        <v>522</v>
      </c>
      <c r="B527" s="9">
        <v>114.66666666666667</v>
      </c>
    </row>
    <row r="528" spans="1:2" x14ac:dyDescent="0.2">
      <c r="A528" s="11">
        <v>523</v>
      </c>
      <c r="B528" s="9">
        <v>120.6</v>
      </c>
    </row>
    <row r="529" spans="1:2" x14ac:dyDescent="0.2">
      <c r="A529" s="11">
        <v>524</v>
      </c>
      <c r="B529" s="9">
        <v>108.67285714285715</v>
      </c>
    </row>
    <row r="530" spans="1:2" x14ac:dyDescent="0.2">
      <c r="A530" s="11">
        <v>525</v>
      </c>
      <c r="B530" s="9">
        <v>100</v>
      </c>
    </row>
    <row r="531" spans="1:2" x14ac:dyDescent="0.2">
      <c r="A531" s="11">
        <v>526</v>
      </c>
      <c r="B531" s="9">
        <v>113.99999999999999</v>
      </c>
    </row>
    <row r="532" spans="1:2" x14ac:dyDescent="0.2">
      <c r="A532" s="11">
        <v>527</v>
      </c>
      <c r="B532" s="9">
        <v>100.85</v>
      </c>
    </row>
    <row r="533" spans="1:2" x14ac:dyDescent="0.2">
      <c r="A533" s="11">
        <v>528</v>
      </c>
      <c r="B533" s="9">
        <v>115.65217391304347</v>
      </c>
    </row>
    <row r="534" spans="1:2" x14ac:dyDescent="0.2">
      <c r="A534" s="11">
        <v>529</v>
      </c>
      <c r="B534" s="9">
        <v>130.41666666666666</v>
      </c>
    </row>
    <row r="535" spans="1:2" x14ac:dyDescent="0.2">
      <c r="A535" s="11">
        <v>530</v>
      </c>
      <c r="B535" s="9">
        <v>107.78267254038178</v>
      </c>
    </row>
    <row r="536" spans="1:2" x14ac:dyDescent="0.2">
      <c r="A536" s="11">
        <v>531</v>
      </c>
      <c r="B536" s="9">
        <v>100</v>
      </c>
    </row>
    <row r="537" spans="1:2" x14ac:dyDescent="0.2">
      <c r="A537" s="11">
        <v>532</v>
      </c>
      <c r="B537" s="9">
        <v>123.25</v>
      </c>
    </row>
    <row r="538" spans="1:2" x14ac:dyDescent="0.2">
      <c r="A538" s="11">
        <v>533</v>
      </c>
      <c r="B538" s="9">
        <v>100.2</v>
      </c>
    </row>
    <row r="539" spans="1:2" x14ac:dyDescent="0.2">
      <c r="A539" s="11">
        <v>534</v>
      </c>
      <c r="B539" s="9">
        <v>104.66666666666666</v>
      </c>
    </row>
    <row r="540" spans="1:2" x14ac:dyDescent="0.2">
      <c r="A540" s="11">
        <v>535</v>
      </c>
      <c r="B540" s="9">
        <v>102.49999999999999</v>
      </c>
    </row>
    <row r="541" spans="1:2" x14ac:dyDescent="0.2">
      <c r="A541" s="11">
        <v>536</v>
      </c>
      <c r="B541" s="9">
        <v>118.25757575757576</v>
      </c>
    </row>
    <row r="542" spans="1:2" x14ac:dyDescent="0.2">
      <c r="A542" s="11">
        <v>537</v>
      </c>
      <c r="B542" s="9">
        <v>120.5</v>
      </c>
    </row>
    <row r="543" spans="1:2" x14ac:dyDescent="0.2">
      <c r="A543" s="11">
        <v>538</v>
      </c>
      <c r="B543" s="9">
        <v>302.42</v>
      </c>
    </row>
    <row r="544" spans="1:2" x14ac:dyDescent="0.2">
      <c r="A544" s="11">
        <v>539</v>
      </c>
      <c r="B544" s="9">
        <v>100.64400000000001</v>
      </c>
    </row>
    <row r="545" spans="1:2" x14ac:dyDescent="0.2">
      <c r="A545" s="11">
        <v>540</v>
      </c>
      <c r="B545" s="9">
        <v>6.6666666666666671E-3</v>
      </c>
    </row>
    <row r="546" spans="1:2" x14ac:dyDescent="0.2">
      <c r="A546" s="11">
        <v>541</v>
      </c>
      <c r="B546" s="9">
        <v>0.55555555555555558</v>
      </c>
    </row>
    <row r="547" spans="1:2" x14ac:dyDescent="0.2">
      <c r="A547" s="11">
        <v>542</v>
      </c>
      <c r="B547" s="9">
        <v>3.9999999999999996E-4</v>
      </c>
    </row>
    <row r="548" spans="1:2" x14ac:dyDescent="0.2">
      <c r="A548" s="11">
        <v>543</v>
      </c>
      <c r="B548" s="9">
        <v>0.31818181818181818</v>
      </c>
    </row>
    <row r="549" spans="1:2" x14ac:dyDescent="0.2">
      <c r="A549" s="11">
        <v>544</v>
      </c>
      <c r="B549" s="9">
        <v>1.2</v>
      </c>
    </row>
    <row r="550" spans="1:2" x14ac:dyDescent="0.2">
      <c r="A550" s="11">
        <v>545</v>
      </c>
      <c r="B550" s="9">
        <v>27.383999999999997</v>
      </c>
    </row>
    <row r="551" spans="1:2" x14ac:dyDescent="0.2">
      <c r="A551" s="11">
        <v>546</v>
      </c>
      <c r="B551" s="9">
        <v>8.666666666666667E-2</v>
      </c>
    </row>
    <row r="552" spans="1:2" x14ac:dyDescent="0.2">
      <c r="A552" s="11">
        <v>547</v>
      </c>
      <c r="B552" s="9">
        <v>0</v>
      </c>
    </row>
    <row r="553" spans="1:2" x14ac:dyDescent="0.2">
      <c r="A553" s="11">
        <v>548</v>
      </c>
      <c r="B553" s="9">
        <v>0.09</v>
      </c>
    </row>
    <row r="554" spans="1:2" x14ac:dyDescent="0.2">
      <c r="A554" s="11">
        <v>549</v>
      </c>
      <c r="B554" s="9">
        <v>2.7199999999999998</v>
      </c>
    </row>
    <row r="555" spans="1:2" x14ac:dyDescent="0.2">
      <c r="A555" s="11">
        <v>550</v>
      </c>
      <c r="B555" s="9">
        <v>0.70000000000000007</v>
      </c>
    </row>
    <row r="556" spans="1:2" x14ac:dyDescent="0.2">
      <c r="A556" s="11">
        <v>551</v>
      </c>
      <c r="B556" s="9">
        <v>5.0413333333333332</v>
      </c>
    </row>
    <row r="557" spans="1:2" x14ac:dyDescent="0.2">
      <c r="A557" s="11">
        <v>552</v>
      </c>
      <c r="B557" s="9">
        <v>0</v>
      </c>
    </row>
    <row r="558" spans="1:2" x14ac:dyDescent="0.2">
      <c r="A558" s="11">
        <v>553</v>
      </c>
      <c r="B558" s="9">
        <v>0.49199999999999999</v>
      </c>
    </row>
    <row r="559" spans="1:2" x14ac:dyDescent="0.2">
      <c r="A559" s="11">
        <v>554</v>
      </c>
      <c r="B559" s="9">
        <v>36.589147286821706</v>
      </c>
    </row>
    <row r="560" spans="1:2" x14ac:dyDescent="0.2">
      <c r="A560" s="11">
        <v>555</v>
      </c>
      <c r="B560" s="9">
        <v>0</v>
      </c>
    </row>
    <row r="561" spans="1:2" x14ac:dyDescent="0.2">
      <c r="A561" s="11">
        <v>556</v>
      </c>
      <c r="B561" s="9">
        <v>2.5</v>
      </c>
    </row>
    <row r="562" spans="1:2" x14ac:dyDescent="0.2">
      <c r="A562" s="11">
        <v>557</v>
      </c>
      <c r="B562" s="9">
        <v>0.91066666666666674</v>
      </c>
    </row>
    <row r="563" spans="1:2" x14ac:dyDescent="0.2">
      <c r="A563" s="11">
        <v>558</v>
      </c>
      <c r="B563" s="9">
        <v>0</v>
      </c>
    </row>
    <row r="564" spans="1:2" x14ac:dyDescent="0.2">
      <c r="A564" s="11">
        <v>559</v>
      </c>
      <c r="B564" s="9">
        <v>2.0833333333333336E-2</v>
      </c>
    </row>
    <row r="565" spans="1:2" x14ac:dyDescent="0.2">
      <c r="A565" s="11">
        <v>560</v>
      </c>
      <c r="B565" s="9">
        <v>1.2E-2</v>
      </c>
    </row>
    <row r="566" spans="1:2" x14ac:dyDescent="0.2">
      <c r="A566" s="11">
        <v>561</v>
      </c>
      <c r="B566" s="9">
        <v>0.36666666666666664</v>
      </c>
    </row>
    <row r="567" spans="1:2" x14ac:dyDescent="0.2">
      <c r="A567" s="11">
        <v>562</v>
      </c>
      <c r="B567" s="9">
        <v>0</v>
      </c>
    </row>
    <row r="568" spans="1:2" x14ac:dyDescent="0.2">
      <c r="A568" s="11">
        <v>563</v>
      </c>
      <c r="B568" s="9">
        <v>9.0666666666666659E-2</v>
      </c>
    </row>
    <row r="569" spans="1:2" x14ac:dyDescent="0.2">
      <c r="A569" s="11">
        <v>564</v>
      </c>
      <c r="B569" s="9">
        <v>5.5555555555555558E-3</v>
      </c>
    </row>
    <row r="570" spans="1:2" x14ac:dyDescent="0.2">
      <c r="A570" s="11">
        <v>565</v>
      </c>
      <c r="B570" s="9">
        <v>0</v>
      </c>
    </row>
    <row r="571" spans="1:2" x14ac:dyDescent="0.2">
      <c r="A571" s="11">
        <v>566</v>
      </c>
      <c r="B571" s="9">
        <v>0.02</v>
      </c>
    </row>
    <row r="572" spans="1:2" x14ac:dyDescent="0.2">
      <c r="A572" s="11">
        <v>567</v>
      </c>
      <c r="B572" s="9">
        <v>0</v>
      </c>
    </row>
    <row r="573" spans="1:2" x14ac:dyDescent="0.2">
      <c r="A573" s="11">
        <v>568</v>
      </c>
      <c r="B573" s="9">
        <v>1</v>
      </c>
    </row>
    <row r="574" spans="1:2" x14ac:dyDescent="0.2">
      <c r="A574" s="11">
        <v>569</v>
      </c>
      <c r="B574" s="9">
        <v>0.8</v>
      </c>
    </row>
    <row r="575" spans="1:2" x14ac:dyDescent="0.2">
      <c r="A575" s="11">
        <v>570</v>
      </c>
      <c r="B575" s="9">
        <v>0.16705882352941176</v>
      </c>
    </row>
    <row r="576" spans="1:2" x14ac:dyDescent="0.2">
      <c r="A576" s="11">
        <v>571</v>
      </c>
      <c r="B576" s="9">
        <v>0.42399999999999999</v>
      </c>
    </row>
    <row r="577" spans="1:2" x14ac:dyDescent="0.2">
      <c r="A577" s="11">
        <v>572</v>
      </c>
      <c r="B577" s="9">
        <v>0</v>
      </c>
    </row>
    <row r="578" spans="1:2" x14ac:dyDescent="0.2">
      <c r="A578" s="11">
        <v>573</v>
      </c>
      <c r="B578" s="9">
        <v>0.38925389253892539</v>
      </c>
    </row>
    <row r="579" spans="1:2" x14ac:dyDescent="0.2">
      <c r="A579" s="11">
        <v>574</v>
      </c>
      <c r="B579" s="9">
        <v>0.7155635062611807</v>
      </c>
    </row>
    <row r="580" spans="1:2" x14ac:dyDescent="0.2">
      <c r="A580" s="11">
        <v>575</v>
      </c>
      <c r="B580" s="9">
        <v>0.43166666666666664</v>
      </c>
    </row>
    <row r="581" spans="1:2" x14ac:dyDescent="0.2">
      <c r="A581" s="11">
        <v>576</v>
      </c>
      <c r="B581" s="9">
        <v>1.25E-3</v>
      </c>
    </row>
    <row r="582" spans="1:2" x14ac:dyDescent="0.2">
      <c r="A582" s="11">
        <v>577</v>
      </c>
      <c r="B582" s="9">
        <v>0.2</v>
      </c>
    </row>
    <row r="583" spans="1:2" x14ac:dyDescent="0.2">
      <c r="A583" s="11">
        <v>578</v>
      </c>
      <c r="B583" s="9">
        <v>1.12E-2</v>
      </c>
    </row>
    <row r="584" spans="1:2" x14ac:dyDescent="0.2">
      <c r="A584" s="11">
        <v>579</v>
      </c>
      <c r="B584" s="9">
        <v>1.4583333333333333</v>
      </c>
    </row>
    <row r="585" spans="1:2" x14ac:dyDescent="0.2">
      <c r="A585" s="11">
        <v>580</v>
      </c>
      <c r="B585" s="9">
        <v>3.3333333333333333E-2</v>
      </c>
    </row>
    <row r="586" spans="1:2" x14ac:dyDescent="0.2">
      <c r="A586" s="11">
        <v>581</v>
      </c>
      <c r="B586" s="9">
        <v>0</v>
      </c>
    </row>
    <row r="587" spans="1:2" x14ac:dyDescent="0.2">
      <c r="A587" s="11">
        <v>582</v>
      </c>
      <c r="B587" s="9">
        <v>0</v>
      </c>
    </row>
    <row r="588" spans="1:2" x14ac:dyDescent="0.2">
      <c r="A588" s="11">
        <v>583</v>
      </c>
      <c r="B588" s="9">
        <v>1.1111111111111112E-2</v>
      </c>
    </row>
    <row r="589" spans="1:2" x14ac:dyDescent="0.2">
      <c r="A589" s="11">
        <v>584</v>
      </c>
      <c r="B589" s="9">
        <v>1</v>
      </c>
    </row>
    <row r="590" spans="1:2" x14ac:dyDescent="0.2">
      <c r="A590" s="11">
        <v>585</v>
      </c>
      <c r="B590" s="9">
        <v>0</v>
      </c>
    </row>
    <row r="591" spans="1:2" x14ac:dyDescent="0.2">
      <c r="A591" s="11">
        <v>586</v>
      </c>
      <c r="B591" s="9">
        <v>0.55999999999999994</v>
      </c>
    </row>
    <row r="592" spans="1:2" x14ac:dyDescent="0.2">
      <c r="A592" s="11">
        <v>587</v>
      </c>
      <c r="B592" s="9">
        <v>9.0833333333333339</v>
      </c>
    </row>
    <row r="593" spans="1:2" x14ac:dyDescent="0.2">
      <c r="A593" s="11">
        <v>588</v>
      </c>
      <c r="B593" s="9">
        <v>3.3444444444444441</v>
      </c>
    </row>
    <row r="594" spans="1:2" x14ac:dyDescent="0.2">
      <c r="A594" s="11">
        <v>589</v>
      </c>
      <c r="B594" s="9">
        <v>1.3333333333333334E-2</v>
      </c>
    </row>
    <row r="595" spans="1:2" x14ac:dyDescent="0.2">
      <c r="A595" s="11">
        <v>590</v>
      </c>
      <c r="B595" s="9">
        <v>4.46</v>
      </c>
    </row>
    <row r="596" spans="1:2" x14ac:dyDescent="0.2">
      <c r="A596" s="11">
        <v>591</v>
      </c>
      <c r="B596" s="9">
        <v>6.0999999999999999E-2</v>
      </c>
    </row>
    <row r="597" spans="1:2" x14ac:dyDescent="0.2">
      <c r="A597" s="11">
        <v>592</v>
      </c>
      <c r="B597" s="9">
        <v>3.3333333333333335</v>
      </c>
    </row>
    <row r="598" spans="1:2" x14ac:dyDescent="0.2">
      <c r="A598" s="11">
        <v>593</v>
      </c>
      <c r="B598" s="9">
        <v>23</v>
      </c>
    </row>
    <row r="599" spans="1:2" x14ac:dyDescent="0.2">
      <c r="A599" s="11">
        <v>594</v>
      </c>
      <c r="B599" s="9">
        <v>0.104</v>
      </c>
    </row>
    <row r="600" spans="1:2" x14ac:dyDescent="0.2">
      <c r="A600" s="11">
        <v>595</v>
      </c>
      <c r="B600" s="9">
        <v>0.42599999999999999</v>
      </c>
    </row>
    <row r="601" spans="1:2" x14ac:dyDescent="0.2">
      <c r="A601" s="11">
        <v>596</v>
      </c>
      <c r="B601" s="9">
        <v>0.03</v>
      </c>
    </row>
    <row r="602" spans="1:2" x14ac:dyDescent="0.2">
      <c r="A602" s="11">
        <v>597</v>
      </c>
      <c r="B602" s="9">
        <v>0.26666666666666666</v>
      </c>
    </row>
    <row r="603" spans="1:2" x14ac:dyDescent="0.2">
      <c r="A603" s="11">
        <v>598</v>
      </c>
      <c r="B603" s="9">
        <v>34</v>
      </c>
    </row>
    <row r="604" spans="1:2" x14ac:dyDescent="0.2">
      <c r="A604" s="11">
        <v>599</v>
      </c>
      <c r="B604" s="9">
        <v>6.2E-2</v>
      </c>
    </row>
    <row r="605" spans="1:2" x14ac:dyDescent="0.2">
      <c r="A605" s="11">
        <v>600</v>
      </c>
      <c r="B605" s="9">
        <v>2</v>
      </c>
    </row>
    <row r="606" spans="1:2" x14ac:dyDescent="0.2">
      <c r="A606" s="11">
        <v>601</v>
      </c>
      <c r="B606" s="9">
        <v>1.4000000000000001</v>
      </c>
    </row>
    <row r="607" spans="1:2" x14ac:dyDescent="0.2">
      <c r="A607" s="11">
        <v>602</v>
      </c>
      <c r="B607" s="9">
        <v>0</v>
      </c>
    </row>
    <row r="608" spans="1:2" x14ac:dyDescent="0.2">
      <c r="A608" s="11">
        <v>603</v>
      </c>
      <c r="B608" s="9">
        <v>3.9334666666666664</v>
      </c>
    </row>
    <row r="609" spans="1:2" x14ac:dyDescent="0.2">
      <c r="A609" s="11">
        <v>604</v>
      </c>
      <c r="B609" s="9">
        <v>0</v>
      </c>
    </row>
    <row r="610" spans="1:2" x14ac:dyDescent="0.2">
      <c r="A610" s="11">
        <v>605</v>
      </c>
      <c r="B610" s="9">
        <v>2.62</v>
      </c>
    </row>
    <row r="611" spans="1:2" x14ac:dyDescent="0.2">
      <c r="A611" s="11">
        <v>606</v>
      </c>
      <c r="B611" s="9">
        <v>0.2</v>
      </c>
    </row>
    <row r="612" spans="1:2" x14ac:dyDescent="0.2">
      <c r="A612" s="11">
        <v>607</v>
      </c>
      <c r="B612" s="9">
        <v>0</v>
      </c>
    </row>
    <row r="613" spans="1:2" x14ac:dyDescent="0.2">
      <c r="A613" s="11">
        <v>608</v>
      </c>
      <c r="B613" s="9">
        <v>0.97400000000000009</v>
      </c>
    </row>
    <row r="614" spans="1:2" x14ac:dyDescent="0.2">
      <c r="A614" s="11">
        <v>609</v>
      </c>
      <c r="B614" s="9">
        <v>0.64102564102564097</v>
      </c>
    </row>
    <row r="615" spans="1:2" x14ac:dyDescent="0.2">
      <c r="A615" s="11">
        <v>610</v>
      </c>
      <c r="B615" s="9">
        <v>0</v>
      </c>
    </row>
    <row r="616" spans="1:2" x14ac:dyDescent="0.2">
      <c r="A616" s="11">
        <v>611</v>
      </c>
      <c r="B616" s="9">
        <v>0</v>
      </c>
    </row>
    <row r="617" spans="1:2" x14ac:dyDescent="0.2">
      <c r="A617" s="11">
        <v>612</v>
      </c>
      <c r="B617" s="9">
        <v>0</v>
      </c>
    </row>
    <row r="618" spans="1:2" x14ac:dyDescent="0.2">
      <c r="A618" s="11">
        <v>613</v>
      </c>
      <c r="B618" s="9">
        <v>21.363333333333333</v>
      </c>
    </row>
    <row r="619" spans="1:2" x14ac:dyDescent="0.2">
      <c r="A619" s="11">
        <v>614</v>
      </c>
      <c r="B619" s="9">
        <v>0</v>
      </c>
    </row>
    <row r="620" spans="1:2" x14ac:dyDescent="0.2">
      <c r="A620" s="11">
        <v>615</v>
      </c>
      <c r="B620" s="9">
        <v>0</v>
      </c>
    </row>
    <row r="621" spans="1:2" x14ac:dyDescent="0.2">
      <c r="A621" s="11">
        <v>616</v>
      </c>
      <c r="B621" s="9">
        <v>0</v>
      </c>
    </row>
    <row r="622" spans="1:2" x14ac:dyDescent="0.2">
      <c r="A622" s="11">
        <v>617</v>
      </c>
      <c r="B622" s="9">
        <v>3</v>
      </c>
    </row>
    <row r="623" spans="1:2" x14ac:dyDescent="0.2">
      <c r="A623" s="11">
        <v>618</v>
      </c>
      <c r="B623" s="9">
        <v>0</v>
      </c>
    </row>
    <row r="624" spans="1:2" x14ac:dyDescent="0.2">
      <c r="A624" s="11">
        <v>619</v>
      </c>
      <c r="B624" s="9">
        <v>3.9999999999999996E-5</v>
      </c>
    </row>
    <row r="625" spans="1:2" x14ac:dyDescent="0.2">
      <c r="A625" s="11">
        <v>620</v>
      </c>
      <c r="B625" s="9">
        <v>1</v>
      </c>
    </row>
    <row r="626" spans="1:2" x14ac:dyDescent="0.2">
      <c r="A626" s="11">
        <v>621</v>
      </c>
      <c r="B626" s="9">
        <v>1.044</v>
      </c>
    </row>
    <row r="627" spans="1:2" x14ac:dyDescent="0.2">
      <c r="A627" s="11">
        <v>622</v>
      </c>
      <c r="B627" s="9">
        <v>5.6833333333333336</v>
      </c>
    </row>
    <row r="628" spans="1:2" x14ac:dyDescent="0.2">
      <c r="A628" s="11">
        <v>623</v>
      </c>
      <c r="B628" s="9">
        <v>0</v>
      </c>
    </row>
    <row r="629" spans="1:2" x14ac:dyDescent="0.2">
      <c r="A629" s="11">
        <v>624</v>
      </c>
      <c r="B629" s="9">
        <v>0</v>
      </c>
    </row>
    <row r="630" spans="1:2" x14ac:dyDescent="0.2">
      <c r="A630" s="11">
        <v>625</v>
      </c>
      <c r="B630" s="9">
        <v>0</v>
      </c>
    </row>
    <row r="631" spans="1:2" x14ac:dyDescent="0.2">
      <c r="A631" s="11">
        <v>626</v>
      </c>
      <c r="B631" s="9">
        <v>17.380000000000003</v>
      </c>
    </row>
    <row r="632" spans="1:2" x14ac:dyDescent="0.2">
      <c r="A632" s="11">
        <v>627</v>
      </c>
      <c r="B632" s="9">
        <v>0.02</v>
      </c>
    </row>
    <row r="633" spans="1:2" x14ac:dyDescent="0.2">
      <c r="A633" s="11">
        <v>628</v>
      </c>
      <c r="B633" s="9">
        <v>0</v>
      </c>
    </row>
    <row r="634" spans="1:2" x14ac:dyDescent="0.2">
      <c r="A634" s="11">
        <v>629</v>
      </c>
      <c r="B634" s="9">
        <v>0.17500000000000002</v>
      </c>
    </row>
    <row r="635" spans="1:2" x14ac:dyDescent="0.2">
      <c r="A635" s="11">
        <v>630</v>
      </c>
      <c r="B635" s="9">
        <v>8.3340278356529712E-2</v>
      </c>
    </row>
    <row r="636" spans="1:2" x14ac:dyDescent="0.2">
      <c r="A636" s="11">
        <v>631</v>
      </c>
      <c r="B636" s="9">
        <v>1.38</v>
      </c>
    </row>
    <row r="637" spans="1:2" x14ac:dyDescent="0.2">
      <c r="A637" s="11">
        <v>632</v>
      </c>
      <c r="B637" s="9">
        <v>0</v>
      </c>
    </row>
    <row r="638" spans="1:2" x14ac:dyDescent="0.2">
      <c r="A638" s="11">
        <v>633</v>
      </c>
      <c r="B638" s="9">
        <v>12.45</v>
      </c>
    </row>
    <row r="639" spans="1:2" x14ac:dyDescent="0.2">
      <c r="A639" s="11">
        <v>634</v>
      </c>
      <c r="B639" s="9">
        <v>0.02</v>
      </c>
    </row>
    <row r="640" spans="1:2" x14ac:dyDescent="0.2">
      <c r="A640" s="11">
        <v>635</v>
      </c>
      <c r="B640" s="9">
        <v>8.0000000000000002E-3</v>
      </c>
    </row>
    <row r="641" spans="1:2" x14ac:dyDescent="0.2">
      <c r="A641" s="11">
        <v>636</v>
      </c>
      <c r="B641" s="9">
        <v>0.2</v>
      </c>
    </row>
    <row r="642" spans="1:2" x14ac:dyDescent="0.2">
      <c r="A642" s="11">
        <v>637</v>
      </c>
      <c r="B642" s="9">
        <v>0</v>
      </c>
    </row>
    <row r="643" spans="1:2" x14ac:dyDescent="0.2">
      <c r="A643" s="11">
        <v>638</v>
      </c>
      <c r="B643" s="9">
        <v>9.0000000000000011E-3</v>
      </c>
    </row>
    <row r="644" spans="1:2" x14ac:dyDescent="0.2">
      <c r="A644" s="11">
        <v>639</v>
      </c>
      <c r="B644" s="9">
        <v>9.9999999999999991E-5</v>
      </c>
    </row>
    <row r="645" spans="1:2" x14ac:dyDescent="0.2">
      <c r="A645" s="11">
        <v>640</v>
      </c>
      <c r="B645" s="9">
        <v>144.28571428571428</v>
      </c>
    </row>
    <row r="646" spans="1:2" x14ac:dyDescent="0.2">
      <c r="A646" s="11">
        <v>641</v>
      </c>
      <c r="B646" s="9">
        <v>119.16249999999999</v>
      </c>
    </row>
    <row r="647" spans="1:2" x14ac:dyDescent="0.2">
      <c r="A647" s="11">
        <v>642</v>
      </c>
      <c r="B647" s="9">
        <v>1460.4850000000001</v>
      </c>
    </row>
    <row r="648" spans="1:2" x14ac:dyDescent="0.2">
      <c r="A648" s="11">
        <v>643</v>
      </c>
      <c r="B648" s="9">
        <v>105.80799999999999</v>
      </c>
    </row>
    <row r="649" spans="1:2" x14ac:dyDescent="0.2">
      <c r="A649" s="11">
        <v>644</v>
      </c>
      <c r="B649" s="9">
        <v>300.11791999999997</v>
      </c>
    </row>
    <row r="650" spans="1:2" x14ac:dyDescent="0.2">
      <c r="A650" s="11">
        <v>645</v>
      </c>
      <c r="B650" s="9">
        <v>278.7</v>
      </c>
    </row>
    <row r="651" spans="1:2" x14ac:dyDescent="0.2">
      <c r="A651" s="11">
        <v>646</v>
      </c>
      <c r="B651" s="9">
        <v>131.87625</v>
      </c>
    </row>
    <row r="652" spans="1:2" x14ac:dyDescent="0.2">
      <c r="A652" s="11">
        <v>647</v>
      </c>
      <c r="B652" s="9">
        <v>107.05</v>
      </c>
    </row>
    <row r="653" spans="1:2" x14ac:dyDescent="0.2">
      <c r="A653" s="11">
        <v>648</v>
      </c>
      <c r="B653" s="9">
        <v>126.82285714285715</v>
      </c>
    </row>
    <row r="654" spans="1:2" x14ac:dyDescent="0.2">
      <c r="A654" s="11">
        <v>649</v>
      </c>
      <c r="B654" s="9">
        <v>139.96</v>
      </c>
    </row>
    <row r="655" spans="1:2" x14ac:dyDescent="0.2">
      <c r="A655" s="11">
        <v>650</v>
      </c>
      <c r="B655" s="9">
        <v>112.4</v>
      </c>
    </row>
    <row r="656" spans="1:2" x14ac:dyDescent="0.2">
      <c r="A656" s="11">
        <v>651</v>
      </c>
      <c r="B656" s="9">
        <v>100.52799999999999</v>
      </c>
    </row>
    <row r="657" spans="1:2" x14ac:dyDescent="0.2">
      <c r="A657" s="11">
        <v>652</v>
      </c>
      <c r="B657" s="9">
        <v>100.46666666666665</v>
      </c>
    </row>
    <row r="658" spans="1:2" x14ac:dyDescent="0.2">
      <c r="A658" s="11">
        <v>653</v>
      </c>
      <c r="B658" s="9">
        <v>141.446</v>
      </c>
    </row>
    <row r="659" spans="1:2" x14ac:dyDescent="0.2">
      <c r="A659" s="11">
        <v>654</v>
      </c>
      <c r="B659" s="9">
        <v>267.29166666666669</v>
      </c>
    </row>
    <row r="660" spans="1:2" x14ac:dyDescent="0.2">
      <c r="A660" s="11">
        <v>655</v>
      </c>
      <c r="B660" s="9">
        <v>146.88749999999999</v>
      </c>
    </row>
    <row r="661" spans="1:2" x14ac:dyDescent="0.2">
      <c r="A661" s="11">
        <v>656</v>
      </c>
      <c r="B661" s="9">
        <v>213.56</v>
      </c>
    </row>
    <row r="662" spans="1:2" x14ac:dyDescent="0.2">
      <c r="A662" s="11">
        <v>657</v>
      </c>
      <c r="B662" s="9">
        <v>125.69999999999999</v>
      </c>
    </row>
    <row r="663" spans="1:2" x14ac:dyDescent="0.2">
      <c r="A663" s="11">
        <v>658</v>
      </c>
      <c r="B663" s="9">
        <v>104.46206037108834</v>
      </c>
    </row>
    <row r="664" spans="1:2" x14ac:dyDescent="0.2">
      <c r="A664" s="11">
        <v>659</v>
      </c>
      <c r="B664" s="9">
        <v>100.56666666666668</v>
      </c>
    </row>
    <row r="665" spans="1:2" x14ac:dyDescent="0.2">
      <c r="A665" s="11">
        <v>660</v>
      </c>
      <c r="B665" s="9">
        <v>3.0579999999999998</v>
      </c>
    </row>
    <row r="666" spans="1:2" x14ac:dyDescent="0.2">
      <c r="A666" s="11">
        <v>661</v>
      </c>
      <c r="B666" s="9">
        <v>0.95</v>
      </c>
    </row>
    <row r="667" spans="1:2" x14ac:dyDescent="0.2">
      <c r="A667" s="11">
        <v>662</v>
      </c>
      <c r="B667" s="9">
        <v>0.4</v>
      </c>
    </row>
    <row r="668" spans="1:2" x14ac:dyDescent="0.2">
      <c r="A668" s="11">
        <v>663</v>
      </c>
      <c r="B668" s="9">
        <v>0.35000000000000003</v>
      </c>
    </row>
    <row r="669" spans="1:2" x14ac:dyDescent="0.2">
      <c r="A669" s="11">
        <v>664</v>
      </c>
      <c r="B669" s="9">
        <v>7.5333333333333332</v>
      </c>
    </row>
    <row r="670" spans="1:2" x14ac:dyDescent="0.2">
      <c r="A670" s="11">
        <v>665</v>
      </c>
      <c r="B670" s="9">
        <v>18.64</v>
      </c>
    </row>
    <row r="671" spans="1:2" x14ac:dyDescent="0.2">
      <c r="A671" s="11">
        <v>666</v>
      </c>
      <c r="B671" s="9">
        <v>4.0000000000000001E-3</v>
      </c>
    </row>
    <row r="672" spans="1:2" x14ac:dyDescent="0.2">
      <c r="A672" s="11">
        <v>667</v>
      </c>
      <c r="B672" s="9">
        <v>10.02</v>
      </c>
    </row>
    <row r="673" spans="1:2" x14ac:dyDescent="0.2">
      <c r="A673" s="11">
        <v>668</v>
      </c>
      <c r="B673" s="9">
        <v>4.5600000000000005</v>
      </c>
    </row>
    <row r="674" spans="1:2" x14ac:dyDescent="0.2">
      <c r="A674" s="11">
        <v>669</v>
      </c>
      <c r="B674" s="9">
        <v>21.5075</v>
      </c>
    </row>
    <row r="675" spans="1:2" x14ac:dyDescent="0.2">
      <c r="A675" s="11">
        <v>670</v>
      </c>
      <c r="B675" s="9">
        <v>29.276666666666667</v>
      </c>
    </row>
    <row r="676" spans="1:2" x14ac:dyDescent="0.2">
      <c r="A676" s="11">
        <v>671</v>
      </c>
      <c r="B676" s="9">
        <v>39.426666666666662</v>
      </c>
    </row>
    <row r="677" spans="1:2" x14ac:dyDescent="0.2">
      <c r="A677" s="11">
        <v>672</v>
      </c>
      <c r="B677" s="9">
        <v>21.628</v>
      </c>
    </row>
    <row r="678" spans="1:2" x14ac:dyDescent="0.2">
      <c r="A678" s="11">
        <v>673</v>
      </c>
      <c r="B678" s="9">
        <v>0.20500000000000002</v>
      </c>
    </row>
    <row r="679" spans="1:2" x14ac:dyDescent="0.2">
      <c r="A679" s="11">
        <v>674</v>
      </c>
      <c r="B679" s="9">
        <v>0.03</v>
      </c>
    </row>
    <row r="680" spans="1:2" x14ac:dyDescent="0.2">
      <c r="A680" s="11">
        <v>675</v>
      </c>
      <c r="B680" s="9">
        <v>14.85</v>
      </c>
    </row>
    <row r="681" spans="1:2" x14ac:dyDescent="0.2">
      <c r="A681" s="11">
        <v>676</v>
      </c>
      <c r="B681" s="9">
        <v>1.4710000000000001</v>
      </c>
    </row>
    <row r="682" spans="1:2" x14ac:dyDescent="0.2">
      <c r="A682" s="11">
        <v>677</v>
      </c>
      <c r="B682" s="9">
        <v>25.584</v>
      </c>
    </row>
    <row r="683" spans="1:2" x14ac:dyDescent="0.2">
      <c r="A683" s="11">
        <v>678</v>
      </c>
      <c r="B683" s="9">
        <v>3.8206896551724134</v>
      </c>
    </row>
    <row r="684" spans="1:2" x14ac:dyDescent="0.2">
      <c r="A684" s="11">
        <v>679</v>
      </c>
      <c r="B684" s="9">
        <v>15.485964912280703</v>
      </c>
    </row>
    <row r="685" spans="1:2" x14ac:dyDescent="0.2">
      <c r="A685" s="11">
        <v>680</v>
      </c>
      <c r="B685" s="9">
        <v>25.912000000000003</v>
      </c>
    </row>
    <row r="686" spans="1:2" x14ac:dyDescent="0.2">
      <c r="A686" s="11">
        <v>681</v>
      </c>
      <c r="B686" s="9">
        <v>0.04</v>
      </c>
    </row>
    <row r="687" spans="1:2" x14ac:dyDescent="0.2">
      <c r="A687" s="11">
        <v>682</v>
      </c>
      <c r="B687" s="9">
        <v>0.106</v>
      </c>
    </row>
    <row r="688" spans="1:2" x14ac:dyDescent="0.2">
      <c r="A688" s="11">
        <v>683</v>
      </c>
      <c r="B688" s="9">
        <v>0.85142857142857142</v>
      </c>
    </row>
    <row r="689" spans="1:2" x14ac:dyDescent="0.2">
      <c r="A689" s="11">
        <v>684</v>
      </c>
      <c r="B689" s="9">
        <v>7.4837500000000006</v>
      </c>
    </row>
    <row r="690" spans="1:2" x14ac:dyDescent="0.2">
      <c r="A690" s="11">
        <v>685</v>
      </c>
      <c r="B690" s="9">
        <v>27.650000000000002</v>
      </c>
    </row>
    <row r="691" spans="1:2" x14ac:dyDescent="0.2">
      <c r="A691" s="11">
        <v>686</v>
      </c>
      <c r="B691" s="9">
        <v>0</v>
      </c>
    </row>
    <row r="692" spans="1:2" x14ac:dyDescent="0.2">
      <c r="A692" s="11">
        <v>687</v>
      </c>
      <c r="B692" s="9">
        <v>3.55</v>
      </c>
    </row>
    <row r="693" spans="1:2" x14ac:dyDescent="0.2">
      <c r="A693" s="11">
        <v>688</v>
      </c>
      <c r="B693" s="9">
        <v>72.989999999999995</v>
      </c>
    </row>
    <row r="694" spans="1:2" x14ac:dyDescent="0.2">
      <c r="A694" s="11">
        <v>689</v>
      </c>
      <c r="B694" s="9">
        <v>57.648750000000007</v>
      </c>
    </row>
    <row r="695" spans="1:2" x14ac:dyDescent="0.2">
      <c r="A695" s="11">
        <v>690</v>
      </c>
      <c r="B695" s="9">
        <v>12.34</v>
      </c>
    </row>
    <row r="696" spans="1:2" x14ac:dyDescent="0.2">
      <c r="A696" s="11">
        <v>691</v>
      </c>
      <c r="B696" s="9">
        <v>0.52</v>
      </c>
    </row>
    <row r="697" spans="1:2" x14ac:dyDescent="0.2">
      <c r="A697" s="11">
        <v>692</v>
      </c>
      <c r="B697" s="9">
        <v>6.5299999999999994</v>
      </c>
    </row>
    <row r="698" spans="1:2" x14ac:dyDescent="0.2">
      <c r="A698" s="11">
        <v>693</v>
      </c>
      <c r="B698" s="9">
        <v>35.338000000000001</v>
      </c>
    </row>
    <row r="699" spans="1:2" x14ac:dyDescent="0.2">
      <c r="A699" s="11">
        <v>694</v>
      </c>
      <c r="B699" s="9">
        <v>0.39333333333333331</v>
      </c>
    </row>
    <row r="700" spans="1:2" x14ac:dyDescent="0.2">
      <c r="A700" s="11">
        <v>695</v>
      </c>
      <c r="B700" s="9">
        <v>1.06</v>
      </c>
    </row>
    <row r="701" spans="1:2" x14ac:dyDescent="0.2">
      <c r="A701" s="11">
        <v>696</v>
      </c>
      <c r="B701" s="9">
        <v>5.7142857142857147E-4</v>
      </c>
    </row>
    <row r="702" spans="1:2" x14ac:dyDescent="0.2">
      <c r="A702" s="11">
        <v>697</v>
      </c>
      <c r="B702" s="9">
        <v>46.379999999999995</v>
      </c>
    </row>
    <row r="703" spans="1:2" x14ac:dyDescent="0.2">
      <c r="A703" s="11">
        <v>698</v>
      </c>
      <c r="B703" s="9">
        <v>15.39</v>
      </c>
    </row>
    <row r="704" spans="1:2" x14ac:dyDescent="0.2">
      <c r="A704" s="11">
        <v>699</v>
      </c>
      <c r="B704" s="9">
        <v>82.422107692307705</v>
      </c>
    </row>
    <row r="705" spans="1:2" x14ac:dyDescent="0.2">
      <c r="A705" s="11">
        <v>700</v>
      </c>
      <c r="B705" s="9">
        <v>2.6866666666666665</v>
      </c>
    </row>
    <row r="706" spans="1:2" x14ac:dyDescent="0.2">
      <c r="A706" s="11">
        <v>701</v>
      </c>
      <c r="B706" s="9">
        <v>26.6</v>
      </c>
    </row>
    <row r="707" spans="1:2" x14ac:dyDescent="0.2">
      <c r="A707" s="11">
        <v>702</v>
      </c>
      <c r="B707" s="9">
        <v>30.813400000000001</v>
      </c>
    </row>
    <row r="708" spans="1:2" x14ac:dyDescent="0.2">
      <c r="A708" s="11">
        <v>703</v>
      </c>
      <c r="B708" s="9">
        <v>5.58</v>
      </c>
    </row>
    <row r="709" spans="1:2" x14ac:dyDescent="0.2">
      <c r="A709" s="11">
        <v>704</v>
      </c>
      <c r="B709" s="9">
        <v>0.87454545454545463</v>
      </c>
    </row>
    <row r="710" spans="1:2" x14ac:dyDescent="0.2">
      <c r="A710" s="11">
        <v>705</v>
      </c>
      <c r="B710" s="9">
        <v>0.97699999999999987</v>
      </c>
    </row>
    <row r="711" spans="1:2" x14ac:dyDescent="0.2">
      <c r="A711" s="11">
        <v>706</v>
      </c>
      <c r="B711" s="9">
        <v>0</v>
      </c>
    </row>
    <row r="712" spans="1:2" x14ac:dyDescent="0.2">
      <c r="A712" s="11">
        <v>707</v>
      </c>
      <c r="B712" s="9">
        <v>78.927352941176466</v>
      </c>
    </row>
    <row r="713" spans="1:2" x14ac:dyDescent="0.2">
      <c r="A713" s="11">
        <v>708</v>
      </c>
      <c r="B713" s="9">
        <v>22.092500000000001</v>
      </c>
    </row>
    <row r="714" spans="1:2" x14ac:dyDescent="0.2">
      <c r="A714" s="11">
        <v>709</v>
      </c>
      <c r="B714" s="9">
        <v>0.40666666666666662</v>
      </c>
    </row>
    <row r="715" spans="1:2" x14ac:dyDescent="0.2">
      <c r="A715" s="11">
        <v>710</v>
      </c>
      <c r="B715" s="9">
        <v>0</v>
      </c>
    </row>
    <row r="716" spans="1:2" x14ac:dyDescent="0.2">
      <c r="A716" s="11">
        <v>711</v>
      </c>
      <c r="B716" s="9">
        <v>33.790999999999997</v>
      </c>
    </row>
    <row r="717" spans="1:2" x14ac:dyDescent="0.2">
      <c r="A717" s="11">
        <v>712</v>
      </c>
      <c r="B717" s="9">
        <v>0.21649484536082475</v>
      </c>
    </row>
    <row r="718" spans="1:2" x14ac:dyDescent="0.2">
      <c r="A718" s="11">
        <v>713</v>
      </c>
      <c r="B718" s="9">
        <v>0.79600000000000004</v>
      </c>
    </row>
    <row r="719" spans="1:2" x14ac:dyDescent="0.2">
      <c r="A719" s="11">
        <v>714</v>
      </c>
      <c r="B719" s="9">
        <v>14.993333333333334</v>
      </c>
    </row>
    <row r="720" spans="1:2" x14ac:dyDescent="0.2">
      <c r="A720" s="11">
        <v>715</v>
      </c>
      <c r="B720" s="9">
        <v>5.0509090909090908</v>
      </c>
    </row>
    <row r="721" spans="1:2" x14ac:dyDescent="0.2">
      <c r="A721" s="11">
        <v>716</v>
      </c>
      <c r="B721" s="9">
        <v>10.214285714285715</v>
      </c>
    </row>
    <row r="722" spans="1:2" x14ac:dyDescent="0.2">
      <c r="A722" s="11">
        <v>717</v>
      </c>
      <c r="B722" s="9">
        <v>0.30499999999999999</v>
      </c>
    </row>
    <row r="723" spans="1:2" x14ac:dyDescent="0.2">
      <c r="A723" s="11">
        <v>718</v>
      </c>
      <c r="B723" s="9">
        <v>0.75</v>
      </c>
    </row>
    <row r="724" spans="1:2" x14ac:dyDescent="0.2">
      <c r="A724" s="11">
        <v>719</v>
      </c>
      <c r="B724" s="9">
        <v>1.2933333333333332</v>
      </c>
    </row>
    <row r="725" spans="1:2" x14ac:dyDescent="0.2">
      <c r="A725" s="11">
        <v>720</v>
      </c>
      <c r="B725" s="9">
        <v>143.94736842105263</v>
      </c>
    </row>
    <row r="726" spans="1:2" x14ac:dyDescent="0.2">
      <c r="A726" s="11">
        <v>721</v>
      </c>
      <c r="B726" s="9">
        <v>122.10975609756099</v>
      </c>
    </row>
    <row r="727" spans="1:2" x14ac:dyDescent="0.2">
      <c r="A727" s="11">
        <v>722</v>
      </c>
      <c r="B727" s="9">
        <v>132.024</v>
      </c>
    </row>
    <row r="728" spans="1:2" x14ac:dyDescent="0.2">
      <c r="A728" s="11">
        <v>723</v>
      </c>
      <c r="B728" s="9">
        <v>109.38000000000001</v>
      </c>
    </row>
    <row r="729" spans="1:2" x14ac:dyDescent="0.2">
      <c r="A729" s="11">
        <v>724</v>
      </c>
      <c r="B729" s="9">
        <v>105.47157142857144</v>
      </c>
    </row>
    <row r="730" spans="1:2" x14ac:dyDescent="0.2">
      <c r="A730" s="11">
        <v>725</v>
      </c>
      <c r="B730" s="9">
        <v>100.35000000000001</v>
      </c>
    </row>
    <row r="731" spans="1:2" x14ac:dyDescent="0.2">
      <c r="A731" s="11">
        <v>726</v>
      </c>
      <c r="B731" s="9">
        <v>101.4</v>
      </c>
    </row>
    <row r="732" spans="1:2" x14ac:dyDescent="0.2">
      <c r="A732" s="11">
        <v>727</v>
      </c>
      <c r="B732" s="9">
        <v>155.51428571428571</v>
      </c>
    </row>
    <row r="733" spans="1:2" x14ac:dyDescent="0.2">
      <c r="A733" s="11">
        <v>728</v>
      </c>
      <c r="B733" s="9">
        <v>105.566</v>
      </c>
    </row>
    <row r="734" spans="1:2" x14ac:dyDescent="0.2">
      <c r="A734" s="11">
        <v>729</v>
      </c>
      <c r="B734" s="9">
        <v>130.65</v>
      </c>
    </row>
    <row r="735" spans="1:2" x14ac:dyDescent="0.2">
      <c r="A735" s="11">
        <v>730</v>
      </c>
      <c r="B735" s="9">
        <v>132.19</v>
      </c>
    </row>
    <row r="736" spans="1:2" x14ac:dyDescent="0.2">
      <c r="A736" s="11">
        <v>731</v>
      </c>
      <c r="B736" s="9">
        <v>126</v>
      </c>
    </row>
    <row r="737" spans="1:2" x14ac:dyDescent="0.2">
      <c r="A737" s="11">
        <v>732</v>
      </c>
      <c r="B737" s="9">
        <v>160</v>
      </c>
    </row>
    <row r="738" spans="1:2" x14ac:dyDescent="0.2">
      <c r="A738" s="11">
        <v>733</v>
      </c>
      <c r="B738" s="9">
        <v>120.48</v>
      </c>
    </row>
    <row r="739" spans="1:2" x14ac:dyDescent="0.2">
      <c r="A739" s="11">
        <v>734</v>
      </c>
      <c r="B739" s="9">
        <v>125.52941176470588</v>
      </c>
    </row>
    <row r="740" spans="1:2" x14ac:dyDescent="0.2">
      <c r="A740" s="11">
        <v>735</v>
      </c>
      <c r="B740" s="9">
        <v>114.40638297872341</v>
      </c>
    </row>
    <row r="741" spans="1:2" x14ac:dyDescent="0.2">
      <c r="A741" s="11">
        <v>736</v>
      </c>
      <c r="B741" s="9">
        <v>315.13888888888891</v>
      </c>
    </row>
    <row r="742" spans="1:2" x14ac:dyDescent="0.2">
      <c r="A742" s="11">
        <v>737</v>
      </c>
      <c r="B742" s="9">
        <v>122.39999999999999</v>
      </c>
    </row>
    <row r="743" spans="1:2" x14ac:dyDescent="0.2">
      <c r="A743" s="11">
        <v>738</v>
      </c>
      <c r="B743" s="9">
        <v>106.73333333333332</v>
      </c>
    </row>
    <row r="744" spans="1:2" x14ac:dyDescent="0.2">
      <c r="A744" s="11">
        <v>739</v>
      </c>
      <c r="B744" s="9">
        <v>158.33333333333331</v>
      </c>
    </row>
    <row r="745" spans="1:2" x14ac:dyDescent="0.2">
      <c r="A745" s="11">
        <v>740</v>
      </c>
      <c r="B745" s="9">
        <v>107.4</v>
      </c>
    </row>
    <row r="746" spans="1:2" x14ac:dyDescent="0.2">
      <c r="A746" s="11">
        <v>741</v>
      </c>
      <c r="B746" s="9">
        <v>102.25999999999999</v>
      </c>
    </row>
    <row r="747" spans="1:2" x14ac:dyDescent="0.2">
      <c r="A747" s="11">
        <v>742</v>
      </c>
      <c r="B747" s="9">
        <v>110.71428571428572</v>
      </c>
    </row>
    <row r="748" spans="1:2" x14ac:dyDescent="0.2">
      <c r="A748" s="11">
        <v>743</v>
      </c>
      <c r="B748" s="9">
        <v>148</v>
      </c>
    </row>
    <row r="749" spans="1:2" x14ac:dyDescent="0.2">
      <c r="A749" s="11">
        <v>744</v>
      </c>
      <c r="B749" s="9">
        <v>102.32000000000001</v>
      </c>
    </row>
    <row r="750" spans="1:2" x14ac:dyDescent="0.2">
      <c r="A750" s="11">
        <v>745</v>
      </c>
      <c r="B750" s="9">
        <v>179.09909909909908</v>
      </c>
    </row>
    <row r="751" spans="1:2" x14ac:dyDescent="0.2">
      <c r="A751" s="11">
        <v>746</v>
      </c>
      <c r="B751" s="9">
        <v>111.08135252761969</v>
      </c>
    </row>
    <row r="752" spans="1:2" x14ac:dyDescent="0.2">
      <c r="A752" s="11">
        <v>747</v>
      </c>
      <c r="B752" s="9">
        <v>100.04285714285714</v>
      </c>
    </row>
    <row r="753" spans="1:2" x14ac:dyDescent="0.2">
      <c r="A753" s="11">
        <v>748</v>
      </c>
      <c r="B753" s="9">
        <v>100.25</v>
      </c>
    </row>
    <row r="754" spans="1:2" x14ac:dyDescent="0.2">
      <c r="A754" s="11">
        <v>749</v>
      </c>
      <c r="B754" s="9">
        <v>105.56</v>
      </c>
    </row>
    <row r="755" spans="1:2" x14ac:dyDescent="0.2">
      <c r="A755" s="11">
        <v>750</v>
      </c>
      <c r="B755" s="9">
        <v>102.58775877587757</v>
      </c>
    </row>
    <row r="756" spans="1:2" x14ac:dyDescent="0.2">
      <c r="A756" s="11">
        <v>751</v>
      </c>
      <c r="B756" s="9">
        <v>118.5</v>
      </c>
    </row>
    <row r="757" spans="1:2" x14ac:dyDescent="0.2">
      <c r="A757" s="11">
        <v>752</v>
      </c>
      <c r="B757" s="9">
        <v>111.7</v>
      </c>
    </row>
    <row r="758" spans="1:2" x14ac:dyDescent="0.2">
      <c r="A758" s="11">
        <v>753</v>
      </c>
      <c r="B758" s="9">
        <v>128</v>
      </c>
    </row>
    <row r="759" spans="1:2" x14ac:dyDescent="0.2">
      <c r="A759" s="11">
        <v>754</v>
      </c>
      <c r="B759" s="9">
        <v>103.75000000000001</v>
      </c>
    </row>
    <row r="760" spans="1:2" x14ac:dyDescent="0.2">
      <c r="A760" s="11">
        <v>755</v>
      </c>
      <c r="B760" s="9">
        <v>101.9076</v>
      </c>
    </row>
    <row r="761" spans="1:2" x14ac:dyDescent="0.2">
      <c r="A761" s="11">
        <v>756</v>
      </c>
      <c r="B761" s="9">
        <v>117.71428571428571</v>
      </c>
    </row>
    <row r="762" spans="1:2" x14ac:dyDescent="0.2">
      <c r="A762" s="11">
        <v>757</v>
      </c>
      <c r="B762" s="9">
        <v>238</v>
      </c>
    </row>
    <row r="763" spans="1:2" x14ac:dyDescent="0.2">
      <c r="A763" s="11">
        <v>758</v>
      </c>
      <c r="B763" s="9">
        <v>102</v>
      </c>
    </row>
    <row r="764" spans="1:2" x14ac:dyDescent="0.2">
      <c r="A764" s="11">
        <v>759</v>
      </c>
      <c r="B764" s="9">
        <v>101.92000000000002</v>
      </c>
    </row>
    <row r="765" spans="1:2" x14ac:dyDescent="0.2">
      <c r="A765" s="11">
        <v>760</v>
      </c>
      <c r="B765" s="9">
        <v>0</v>
      </c>
    </row>
    <row r="766" spans="1:2" x14ac:dyDescent="0.2">
      <c r="A766" s="11">
        <v>761</v>
      </c>
      <c r="B766" s="9">
        <v>4.7</v>
      </c>
    </row>
    <row r="767" spans="1:2" x14ac:dyDescent="0.2">
      <c r="A767" s="11">
        <v>762</v>
      </c>
      <c r="B767" s="9">
        <v>0</v>
      </c>
    </row>
    <row r="768" spans="1:2" x14ac:dyDescent="0.2">
      <c r="A768" s="11">
        <v>763</v>
      </c>
      <c r="B768" s="9">
        <v>0.11655011655011654</v>
      </c>
    </row>
    <row r="769" spans="1:2" x14ac:dyDescent="0.2">
      <c r="A769" s="11">
        <v>764</v>
      </c>
      <c r="B769" s="9">
        <v>0</v>
      </c>
    </row>
    <row r="770" spans="1:2" x14ac:dyDescent="0.2">
      <c r="A770" s="11">
        <v>765</v>
      </c>
      <c r="B770" s="9">
        <v>36.014285714285712</v>
      </c>
    </row>
    <row r="771" spans="1:2" x14ac:dyDescent="0.2">
      <c r="A771" s="11">
        <v>766</v>
      </c>
      <c r="B771" s="9">
        <v>0</v>
      </c>
    </row>
    <row r="772" spans="1:2" x14ac:dyDescent="0.2">
      <c r="A772" s="11">
        <v>767</v>
      </c>
      <c r="B772" s="9">
        <v>3.54</v>
      </c>
    </row>
    <row r="773" spans="1:2" x14ac:dyDescent="0.2">
      <c r="A773" s="11">
        <v>768</v>
      </c>
      <c r="B773" s="9">
        <v>0</v>
      </c>
    </row>
    <row r="774" spans="1:2" x14ac:dyDescent="0.2">
      <c r="A774" s="11">
        <v>769</v>
      </c>
      <c r="B774" s="9">
        <v>41.4</v>
      </c>
    </row>
    <row r="775" spans="1:2" x14ac:dyDescent="0.2">
      <c r="A775" s="11">
        <v>770</v>
      </c>
      <c r="B775" s="9">
        <v>0</v>
      </c>
    </row>
    <row r="776" spans="1:2" x14ac:dyDescent="0.2">
      <c r="A776" s="11">
        <v>771</v>
      </c>
      <c r="B776" s="9">
        <v>2.6315789473684209E-2</v>
      </c>
    </row>
    <row r="777" spans="1:2" x14ac:dyDescent="0.2">
      <c r="A777" s="11">
        <v>772</v>
      </c>
      <c r="B777" s="9">
        <v>3.3333333333333335</v>
      </c>
    </row>
    <row r="778" spans="1:2" x14ac:dyDescent="0.2">
      <c r="A778" s="11">
        <v>773</v>
      </c>
      <c r="B778" s="9">
        <v>0.85129023676509719</v>
      </c>
    </row>
    <row r="779" spans="1:2" x14ac:dyDescent="0.2">
      <c r="A779" s="11">
        <v>774</v>
      </c>
      <c r="B779" s="9">
        <v>70.199999999999989</v>
      </c>
    </row>
    <row r="780" spans="1:2" x14ac:dyDescent="0.2">
      <c r="A780" s="11">
        <v>775</v>
      </c>
      <c r="B780" s="9">
        <v>1.7000000000000002</v>
      </c>
    </row>
    <row r="781" spans="1:2" x14ac:dyDescent="0.2">
      <c r="A781" s="11">
        <v>776</v>
      </c>
      <c r="B781" s="9">
        <v>51.4</v>
      </c>
    </row>
    <row r="782" spans="1:2" x14ac:dyDescent="0.2">
      <c r="A782" s="11">
        <v>777</v>
      </c>
      <c r="B782" s="9">
        <v>0.70000000000000007</v>
      </c>
    </row>
    <row r="783" spans="1:2" x14ac:dyDescent="0.2">
      <c r="A783" s="11">
        <v>778</v>
      </c>
      <c r="B783" s="9">
        <v>0.4</v>
      </c>
    </row>
    <row r="784" spans="1:2" x14ac:dyDescent="0.2">
      <c r="A784" s="11">
        <v>779</v>
      </c>
      <c r="B784" s="9">
        <v>2.666666666666667</v>
      </c>
    </row>
    <row r="785" spans="1:2" x14ac:dyDescent="0.2">
      <c r="A785" s="11">
        <v>780</v>
      </c>
      <c r="B785" s="9">
        <v>104</v>
      </c>
    </row>
    <row r="786" spans="1:2" x14ac:dyDescent="0.2">
      <c r="A786" s="11">
        <v>781</v>
      </c>
      <c r="B786" s="9">
        <v>133.15375</v>
      </c>
    </row>
    <row r="787" spans="1:2" x14ac:dyDescent="0.2">
      <c r="A787" s="11">
        <v>782</v>
      </c>
      <c r="B787" s="9">
        <v>100</v>
      </c>
    </row>
    <row r="788" spans="1:2" x14ac:dyDescent="0.2">
      <c r="A788" s="11">
        <v>783</v>
      </c>
      <c r="B788" s="9">
        <v>148.13333333333333</v>
      </c>
    </row>
    <row r="789" spans="1:2" x14ac:dyDescent="0.2">
      <c r="A789" s="11">
        <v>784</v>
      </c>
      <c r="B789" s="9">
        <v>102.49999999999999</v>
      </c>
    </row>
    <row r="790" spans="1:2" x14ac:dyDescent="0.2">
      <c r="A790" s="11">
        <v>785</v>
      </c>
      <c r="B790" s="9">
        <v>180.62799999999999</v>
      </c>
    </row>
    <row r="791" spans="1:2" x14ac:dyDescent="0.2">
      <c r="A791" s="11">
        <v>786</v>
      </c>
      <c r="B791" s="9">
        <v>142.79999999999998</v>
      </c>
    </row>
    <row r="792" spans="1:2" x14ac:dyDescent="0.2">
      <c r="A792" s="11">
        <v>787</v>
      </c>
      <c r="B792" s="9">
        <v>114.16666666666666</v>
      </c>
    </row>
    <row r="793" spans="1:2" x14ac:dyDescent="0.2">
      <c r="A793" s="11">
        <v>788</v>
      </c>
      <c r="B793" s="9">
        <v>203.505</v>
      </c>
    </row>
    <row r="794" spans="1:2" x14ac:dyDescent="0.2">
      <c r="A794" s="11">
        <v>789</v>
      </c>
      <c r="B794" s="9">
        <v>109.41176470588236</v>
      </c>
    </row>
    <row r="795" spans="1:2" x14ac:dyDescent="0.2">
      <c r="A795" s="11">
        <v>790</v>
      </c>
      <c r="B795" s="9">
        <v>144.37459999999999</v>
      </c>
    </row>
    <row r="796" spans="1:2" x14ac:dyDescent="0.2">
      <c r="A796" s="11">
        <v>791</v>
      </c>
      <c r="B796" s="9">
        <v>103.86666666666666</v>
      </c>
    </row>
    <row r="797" spans="1:2" x14ac:dyDescent="0.2">
      <c r="A797" s="11">
        <v>792</v>
      </c>
      <c r="B797" s="9">
        <v>100.44440000000002</v>
      </c>
    </row>
    <row r="798" spans="1:2" x14ac:dyDescent="0.2">
      <c r="A798" s="11">
        <v>793</v>
      </c>
      <c r="B798" s="9">
        <v>102.77927272727271</v>
      </c>
    </row>
    <row r="799" spans="1:2" x14ac:dyDescent="0.2">
      <c r="A799" s="11">
        <v>794</v>
      </c>
      <c r="B799" s="9">
        <v>105.31250000000001</v>
      </c>
    </row>
    <row r="800" spans="1:2" x14ac:dyDescent="0.2">
      <c r="A800" s="11">
        <v>795</v>
      </c>
      <c r="B800" s="9">
        <v>111.78571428571429</v>
      </c>
    </row>
    <row r="801" spans="1:2" x14ac:dyDescent="0.2">
      <c r="A801" s="11">
        <v>796</v>
      </c>
      <c r="B801" s="9">
        <v>101.35000000000001</v>
      </c>
    </row>
    <row r="802" spans="1:2" x14ac:dyDescent="0.2">
      <c r="A802" s="11">
        <v>797</v>
      </c>
      <c r="B802" s="9">
        <v>107.53333333333333</v>
      </c>
    </row>
    <row r="803" spans="1:2" x14ac:dyDescent="0.2">
      <c r="A803" s="11">
        <v>798</v>
      </c>
      <c r="B803" s="9">
        <v>114.88571428571429</v>
      </c>
    </row>
    <row r="804" spans="1:2" x14ac:dyDescent="0.2">
      <c r="A804" s="11">
        <v>799</v>
      </c>
      <c r="B804" s="9">
        <v>100.02</v>
      </c>
    </row>
    <row r="805" spans="1:2" x14ac:dyDescent="0.2">
      <c r="A805" s="11">
        <v>800</v>
      </c>
      <c r="B805" s="9">
        <v>152.13333333333335</v>
      </c>
    </row>
    <row r="806" spans="1:2" x14ac:dyDescent="0.2">
      <c r="A806" s="11">
        <v>801</v>
      </c>
      <c r="B806" s="9">
        <v>111.52149999999999</v>
      </c>
    </row>
    <row r="807" spans="1:2" x14ac:dyDescent="0.2">
      <c r="A807" s="11">
        <v>802</v>
      </c>
      <c r="B807" s="9">
        <v>101.33333333333334</v>
      </c>
    </row>
    <row r="808" spans="1:2" x14ac:dyDescent="0.2">
      <c r="A808" s="11">
        <v>803</v>
      </c>
      <c r="B808" s="9">
        <v>123.2608695652174</v>
      </c>
    </row>
    <row r="809" spans="1:2" x14ac:dyDescent="0.2">
      <c r="A809" s="11">
        <v>804</v>
      </c>
      <c r="B809" s="9">
        <v>100</v>
      </c>
    </row>
    <row r="810" spans="1:2" x14ac:dyDescent="0.2">
      <c r="A810" s="11">
        <v>805</v>
      </c>
      <c r="B810" s="9">
        <v>105</v>
      </c>
    </row>
    <row r="811" spans="1:2" x14ac:dyDescent="0.2">
      <c r="A811" s="11">
        <v>806</v>
      </c>
      <c r="B811" s="9">
        <v>104.4375</v>
      </c>
    </row>
    <row r="812" spans="1:2" x14ac:dyDescent="0.2">
      <c r="A812" s="11">
        <v>807</v>
      </c>
      <c r="B812" s="9">
        <v>105.125</v>
      </c>
    </row>
    <row r="813" spans="1:2" x14ac:dyDescent="0.2">
      <c r="A813" s="11">
        <v>808</v>
      </c>
      <c r="B813" s="9">
        <v>100</v>
      </c>
    </row>
    <row r="814" spans="1:2" x14ac:dyDescent="0.2">
      <c r="A814" s="11">
        <v>809</v>
      </c>
      <c r="B814" s="9">
        <v>103.77499999999999</v>
      </c>
    </row>
    <row r="815" spans="1:2" x14ac:dyDescent="0.2">
      <c r="A815" s="11">
        <v>810</v>
      </c>
      <c r="B815" s="9">
        <v>105</v>
      </c>
    </row>
    <row r="816" spans="1:2" x14ac:dyDescent="0.2">
      <c r="A816" s="11">
        <v>811</v>
      </c>
      <c r="B816" s="9">
        <v>104</v>
      </c>
    </row>
    <row r="817" spans="1:2" x14ac:dyDescent="0.2">
      <c r="A817" s="11">
        <v>812</v>
      </c>
      <c r="B817" s="9">
        <v>151.83333333333334</v>
      </c>
    </row>
    <row r="818" spans="1:2" x14ac:dyDescent="0.2">
      <c r="A818" s="11">
        <v>813</v>
      </c>
      <c r="B818" s="9">
        <v>159.99600000000001</v>
      </c>
    </row>
    <row r="819" spans="1:2" x14ac:dyDescent="0.2">
      <c r="A819" s="11">
        <v>814</v>
      </c>
      <c r="B819" s="9">
        <v>127.3</v>
      </c>
    </row>
    <row r="820" spans="1:2" x14ac:dyDescent="0.2">
      <c r="A820" s="11">
        <v>815</v>
      </c>
      <c r="B820" s="9">
        <v>107</v>
      </c>
    </row>
    <row r="821" spans="1:2" x14ac:dyDescent="0.2">
      <c r="A821" s="11">
        <v>816</v>
      </c>
      <c r="B821" s="9">
        <v>115.12214285714286</v>
      </c>
    </row>
    <row r="822" spans="1:2" x14ac:dyDescent="0.2">
      <c r="A822" s="11">
        <v>817</v>
      </c>
      <c r="B822" s="9">
        <v>137.11066666666665</v>
      </c>
    </row>
    <row r="823" spans="1:2" x14ac:dyDescent="0.2">
      <c r="A823" s="11">
        <v>818</v>
      </c>
      <c r="B823" s="9">
        <v>155.71428571428572</v>
      </c>
    </row>
    <row r="824" spans="1:2" x14ac:dyDescent="0.2">
      <c r="A824" s="11">
        <v>819</v>
      </c>
      <c r="B824" s="9">
        <v>108.74999999999999</v>
      </c>
    </row>
    <row r="825" spans="1:2" x14ac:dyDescent="0.2">
      <c r="A825" s="11">
        <v>820</v>
      </c>
      <c r="B825" s="9">
        <v>134.05000000000001</v>
      </c>
    </row>
    <row r="826" spans="1:2" x14ac:dyDescent="0.2">
      <c r="A826" s="11">
        <v>821</v>
      </c>
      <c r="B826" s="9">
        <v>100</v>
      </c>
    </row>
    <row r="827" spans="1:2" x14ac:dyDescent="0.2">
      <c r="A827" s="11">
        <v>822</v>
      </c>
      <c r="B827" s="9">
        <v>119.16666666666667</v>
      </c>
    </row>
    <row r="828" spans="1:2" x14ac:dyDescent="0.2">
      <c r="A828" s="11">
        <v>823</v>
      </c>
      <c r="B828" s="9">
        <v>179.5</v>
      </c>
    </row>
    <row r="829" spans="1:2" x14ac:dyDescent="0.2">
      <c r="A829" s="11">
        <v>824</v>
      </c>
      <c r="B829" s="9">
        <v>134.38124999999999</v>
      </c>
    </row>
    <row r="830" spans="1:2" x14ac:dyDescent="0.2">
      <c r="A830" s="11">
        <v>825</v>
      </c>
      <c r="B830" s="9">
        <v>100.43200000000002</v>
      </c>
    </row>
    <row r="831" spans="1:2" x14ac:dyDescent="0.2">
      <c r="A831" s="11">
        <v>826</v>
      </c>
      <c r="B831" s="9">
        <v>101.45454545454547</v>
      </c>
    </row>
    <row r="832" spans="1:2" x14ac:dyDescent="0.2">
      <c r="A832" s="11">
        <v>827</v>
      </c>
      <c r="B832" s="9">
        <v>103.33333333333334</v>
      </c>
    </row>
    <row r="833" spans="1:2" x14ac:dyDescent="0.2">
      <c r="A833" s="11">
        <v>828</v>
      </c>
      <c r="B833" s="9">
        <v>107</v>
      </c>
    </row>
    <row r="834" spans="1:2" x14ac:dyDescent="0.2">
      <c r="A834" s="11">
        <v>829</v>
      </c>
      <c r="B834" s="9">
        <v>104</v>
      </c>
    </row>
    <row r="835" spans="1:2" x14ac:dyDescent="0.2">
      <c r="A835" s="11">
        <v>830</v>
      </c>
      <c r="B835" s="9">
        <v>107.83333333333334</v>
      </c>
    </row>
    <row r="836" spans="1:2" x14ac:dyDescent="0.2">
      <c r="A836" s="11">
        <v>831</v>
      </c>
      <c r="B836" s="9">
        <v>233.33333333333334</v>
      </c>
    </row>
    <row r="837" spans="1:2" x14ac:dyDescent="0.2">
      <c r="A837" s="11">
        <v>832</v>
      </c>
      <c r="B837" s="9">
        <v>100.60706666666665</v>
      </c>
    </row>
    <row r="838" spans="1:2" x14ac:dyDescent="0.2">
      <c r="A838" s="11">
        <v>833</v>
      </c>
      <c r="B838" s="9">
        <v>101.66666666666666</v>
      </c>
    </row>
    <row r="839" spans="1:2" x14ac:dyDescent="0.2">
      <c r="A839" s="11">
        <v>834</v>
      </c>
      <c r="B839" s="9">
        <v>131.0181818181818</v>
      </c>
    </row>
    <row r="840" spans="1:2" x14ac:dyDescent="0.2">
      <c r="A840" s="11">
        <v>835</v>
      </c>
      <c r="B840" s="9">
        <v>117.25000000000001</v>
      </c>
    </row>
    <row r="841" spans="1:2" x14ac:dyDescent="0.2">
      <c r="A841" s="11">
        <v>836</v>
      </c>
      <c r="B841" s="9">
        <v>100.93039999999999</v>
      </c>
    </row>
    <row r="842" spans="1:2" x14ac:dyDescent="0.2">
      <c r="A842" s="11">
        <v>837</v>
      </c>
      <c r="B842" s="9">
        <v>121.8</v>
      </c>
    </row>
    <row r="843" spans="1:2" x14ac:dyDescent="0.2">
      <c r="A843" s="11">
        <v>838</v>
      </c>
      <c r="B843" s="9">
        <v>145.4</v>
      </c>
    </row>
    <row r="844" spans="1:2" x14ac:dyDescent="0.2">
      <c r="A844" s="11">
        <v>839</v>
      </c>
      <c r="B844" s="9">
        <v>116.61660000000001</v>
      </c>
    </row>
    <row r="845" spans="1:2" x14ac:dyDescent="0.2">
      <c r="A845" s="11">
        <v>840</v>
      </c>
      <c r="B845" s="9">
        <v>120.4166</v>
      </c>
    </row>
    <row r="846" spans="1:2" x14ac:dyDescent="0.2">
      <c r="A846" s="11">
        <v>841</v>
      </c>
      <c r="B846" s="9">
        <v>101.32000000000001</v>
      </c>
    </row>
    <row r="847" spans="1:2" x14ac:dyDescent="0.2">
      <c r="A847" s="11">
        <v>842</v>
      </c>
      <c r="B847" s="9">
        <v>104.32</v>
      </c>
    </row>
    <row r="848" spans="1:2" x14ac:dyDescent="0.2">
      <c r="A848" s="11">
        <v>843</v>
      </c>
      <c r="B848" s="9">
        <v>267.13333333333333</v>
      </c>
    </row>
    <row r="849" spans="1:2" x14ac:dyDescent="0.2">
      <c r="A849" s="11">
        <v>844</v>
      </c>
      <c r="B849" s="9">
        <v>194.13333333333333</v>
      </c>
    </row>
    <row r="850" spans="1:2" x14ac:dyDescent="0.2">
      <c r="A850" s="11">
        <v>845</v>
      </c>
      <c r="B850" s="9">
        <v>120.3802</v>
      </c>
    </row>
    <row r="851" spans="1:2" x14ac:dyDescent="0.2">
      <c r="A851" s="11">
        <v>846</v>
      </c>
      <c r="B851" s="9">
        <v>122.00090909090908</v>
      </c>
    </row>
    <row r="852" spans="1:2" x14ac:dyDescent="0.2">
      <c r="A852" s="11">
        <v>847</v>
      </c>
      <c r="B852" s="9">
        <v>100</v>
      </c>
    </row>
    <row r="853" spans="1:2" x14ac:dyDescent="0.2">
      <c r="A853" s="11">
        <v>848</v>
      </c>
      <c r="B853" s="9">
        <v>100</v>
      </c>
    </row>
    <row r="854" spans="1:2" x14ac:dyDescent="0.2">
      <c r="A854" s="11">
        <v>849</v>
      </c>
      <c r="B854" s="9">
        <v>119.9</v>
      </c>
    </row>
    <row r="855" spans="1:2" x14ac:dyDescent="0.2">
      <c r="A855" s="11">
        <v>850</v>
      </c>
      <c r="B855" s="9">
        <v>155.17499999999998</v>
      </c>
    </row>
    <row r="856" spans="1:2" x14ac:dyDescent="0.2">
      <c r="A856" s="11">
        <v>851</v>
      </c>
      <c r="B856" s="9">
        <v>130.44999999999999</v>
      </c>
    </row>
    <row r="857" spans="1:2" x14ac:dyDescent="0.2">
      <c r="A857" s="11">
        <v>852</v>
      </c>
      <c r="B857" s="9">
        <v>104.97142857142859</v>
      </c>
    </row>
    <row r="858" spans="1:2" x14ac:dyDescent="0.2">
      <c r="A858" s="11">
        <v>853</v>
      </c>
      <c r="B858" s="9">
        <v>100</v>
      </c>
    </row>
    <row r="859" spans="1:2" x14ac:dyDescent="0.2">
      <c r="A859" s="11">
        <v>854</v>
      </c>
      <c r="B859" s="9">
        <v>118.2205035971223</v>
      </c>
    </row>
    <row r="860" spans="1:2" x14ac:dyDescent="0.2">
      <c r="A860" s="11">
        <v>855</v>
      </c>
      <c r="B860" s="9">
        <v>103.44827586206897</v>
      </c>
    </row>
    <row r="861" spans="1:2" x14ac:dyDescent="0.2">
      <c r="A861" s="11">
        <v>856</v>
      </c>
      <c r="B861" s="9">
        <v>218.00000000000003</v>
      </c>
    </row>
    <row r="862" spans="1:2" x14ac:dyDescent="0.2">
      <c r="A862" s="11">
        <v>857</v>
      </c>
      <c r="B862" s="9">
        <v>100</v>
      </c>
    </row>
    <row r="863" spans="1:2" x14ac:dyDescent="0.2">
      <c r="A863" s="11">
        <v>858</v>
      </c>
      <c r="B863" s="9">
        <v>144.00583333333333</v>
      </c>
    </row>
    <row r="864" spans="1:2" x14ac:dyDescent="0.2">
      <c r="A864" s="11">
        <v>859</v>
      </c>
      <c r="B864" s="9">
        <v>104.67500000000001</v>
      </c>
    </row>
    <row r="865" spans="1:2" x14ac:dyDescent="0.2">
      <c r="A865" s="11">
        <v>860</v>
      </c>
      <c r="B865" s="9">
        <v>18.142857142857142</v>
      </c>
    </row>
    <row r="866" spans="1:2" x14ac:dyDescent="0.2">
      <c r="A866" s="11">
        <v>861</v>
      </c>
      <c r="B866" s="9">
        <v>2.2444444444444445</v>
      </c>
    </row>
    <row r="867" spans="1:2" x14ac:dyDescent="0.2">
      <c r="A867" s="11">
        <v>862</v>
      </c>
      <c r="B867" s="9">
        <v>0.33999999999999997</v>
      </c>
    </row>
    <row r="868" spans="1:2" x14ac:dyDescent="0.2">
      <c r="A868" s="11">
        <v>863</v>
      </c>
      <c r="B868" s="9">
        <v>4.5</v>
      </c>
    </row>
    <row r="869" spans="1:2" x14ac:dyDescent="0.2">
      <c r="A869" s="11">
        <v>864</v>
      </c>
      <c r="B869" s="9">
        <v>41.53846153846154</v>
      </c>
    </row>
    <row r="870" spans="1:2" x14ac:dyDescent="0.2">
      <c r="A870" s="11">
        <v>865</v>
      </c>
      <c r="B870" s="9">
        <v>2.0454545454545454</v>
      </c>
    </row>
    <row r="871" spans="1:2" x14ac:dyDescent="0.2">
      <c r="A871" s="11">
        <v>866</v>
      </c>
      <c r="B871" s="9">
        <v>18.285714285714285</v>
      </c>
    </row>
    <row r="872" spans="1:2" x14ac:dyDescent="0.2">
      <c r="A872" s="11">
        <v>867</v>
      </c>
      <c r="B872" s="9">
        <v>24.02</v>
      </c>
    </row>
    <row r="873" spans="1:2" x14ac:dyDescent="0.2">
      <c r="A873" s="11">
        <v>868</v>
      </c>
      <c r="B873" s="9">
        <v>0.1111111111111111</v>
      </c>
    </row>
    <row r="874" spans="1:2" x14ac:dyDescent="0.2">
      <c r="A874" s="11">
        <v>869</v>
      </c>
      <c r="B874" s="9">
        <v>11.818181818181818</v>
      </c>
    </row>
    <row r="875" spans="1:2" x14ac:dyDescent="0.2">
      <c r="A875" s="11">
        <v>870</v>
      </c>
      <c r="B875" s="9">
        <v>0.31</v>
      </c>
    </row>
    <row r="876" spans="1:2" x14ac:dyDescent="0.2">
      <c r="A876" s="11">
        <v>871</v>
      </c>
      <c r="B876" s="9">
        <v>5.416666666666667</v>
      </c>
    </row>
    <row r="877" spans="1:2" x14ac:dyDescent="0.2">
      <c r="A877" s="11">
        <v>872</v>
      </c>
      <c r="B877" s="9">
        <v>0.8125</v>
      </c>
    </row>
    <row r="878" spans="1:2" x14ac:dyDescent="0.2">
      <c r="A878" s="11">
        <v>873</v>
      </c>
      <c r="B878" s="9">
        <v>1.2857142857142856</v>
      </c>
    </row>
    <row r="879" spans="1:2" x14ac:dyDescent="0.2">
      <c r="A879" s="11">
        <v>874</v>
      </c>
      <c r="B879" s="9">
        <v>24.333333333333336</v>
      </c>
    </row>
    <row r="880" spans="1:2" x14ac:dyDescent="0.2">
      <c r="A880" s="11">
        <v>875</v>
      </c>
      <c r="B880" s="9">
        <v>0</v>
      </c>
    </row>
    <row r="881" spans="1:2" x14ac:dyDescent="0.2">
      <c r="A881" s="11">
        <v>876</v>
      </c>
      <c r="B881" s="9">
        <v>40.799492385786799</v>
      </c>
    </row>
    <row r="882" spans="1:2" x14ac:dyDescent="0.2">
      <c r="A882" s="11">
        <v>877</v>
      </c>
      <c r="B882" s="9">
        <v>67.55</v>
      </c>
    </row>
    <row r="883" spans="1:2" x14ac:dyDescent="0.2">
      <c r="A883" s="11">
        <v>878</v>
      </c>
      <c r="B883" s="9">
        <v>1.3</v>
      </c>
    </row>
    <row r="884" spans="1:2" x14ac:dyDescent="0.2">
      <c r="A884" s="11">
        <v>879</v>
      </c>
      <c r="B884" s="9">
        <v>30.666666666666664</v>
      </c>
    </row>
    <row r="885" spans="1:2" x14ac:dyDescent="0.2">
      <c r="A885" s="11">
        <v>880</v>
      </c>
      <c r="B885" s="9">
        <v>2.9894179894179893</v>
      </c>
    </row>
    <row r="886" spans="1:2" x14ac:dyDescent="0.2">
      <c r="A886" s="11">
        <v>881</v>
      </c>
      <c r="B886" s="9">
        <v>0.8</v>
      </c>
    </row>
    <row r="887" spans="1:2" x14ac:dyDescent="0.2">
      <c r="A887" s="11">
        <v>882</v>
      </c>
      <c r="B887" s="9">
        <v>20.133333333333333</v>
      </c>
    </row>
    <row r="888" spans="1:2" x14ac:dyDescent="0.2">
      <c r="A888" s="11">
        <v>883</v>
      </c>
      <c r="B888" s="9">
        <v>40.020000000000003</v>
      </c>
    </row>
    <row r="889" spans="1:2" x14ac:dyDescent="0.2">
      <c r="A889" s="11">
        <v>884</v>
      </c>
      <c r="B889" s="9">
        <v>1</v>
      </c>
    </row>
    <row r="890" spans="1:2" x14ac:dyDescent="0.2">
      <c r="A890" s="11">
        <v>885</v>
      </c>
      <c r="B890" s="9">
        <v>75</v>
      </c>
    </row>
    <row r="891" spans="1:2" x14ac:dyDescent="0.2">
      <c r="A891" s="11">
        <v>886</v>
      </c>
      <c r="B891" s="9">
        <v>41</v>
      </c>
    </row>
    <row r="892" spans="1:2" x14ac:dyDescent="0.2">
      <c r="A892" s="11">
        <v>887</v>
      </c>
      <c r="B892" s="9">
        <v>0</v>
      </c>
    </row>
    <row r="893" spans="1:2" x14ac:dyDescent="0.2">
      <c r="A893" s="11">
        <v>888</v>
      </c>
      <c r="B893" s="9">
        <v>7.1999999999999993</v>
      </c>
    </row>
    <row r="894" spans="1:2" x14ac:dyDescent="0.2">
      <c r="A894" s="11">
        <v>889</v>
      </c>
      <c r="B894" s="9">
        <v>9.4412800000000008</v>
      </c>
    </row>
    <row r="895" spans="1:2" x14ac:dyDescent="0.2">
      <c r="A895" s="11">
        <v>890</v>
      </c>
      <c r="B895" s="9">
        <v>4.1666666666666661</v>
      </c>
    </row>
    <row r="896" spans="1:2" x14ac:dyDescent="0.2">
      <c r="A896" s="11">
        <v>891</v>
      </c>
      <c r="B896" s="9">
        <v>3.25</v>
      </c>
    </row>
    <row r="897" spans="1:2" x14ac:dyDescent="0.2">
      <c r="A897" s="11">
        <v>892</v>
      </c>
      <c r="B897" s="9">
        <v>40.75</v>
      </c>
    </row>
    <row r="898" spans="1:2" x14ac:dyDescent="0.2">
      <c r="A898" s="11">
        <v>893</v>
      </c>
      <c r="B898" s="9">
        <v>10</v>
      </c>
    </row>
    <row r="899" spans="1:2" x14ac:dyDescent="0.2">
      <c r="A899" s="11">
        <v>894</v>
      </c>
      <c r="B899" s="9">
        <v>39.17</v>
      </c>
    </row>
    <row r="900" spans="1:2" x14ac:dyDescent="0.2">
      <c r="A900" s="11">
        <v>895</v>
      </c>
      <c r="B900" s="9">
        <v>2.4375</v>
      </c>
    </row>
    <row r="901" spans="1:2" x14ac:dyDescent="0.2">
      <c r="A901" s="11">
        <v>896</v>
      </c>
      <c r="B901" s="9">
        <v>40</v>
      </c>
    </row>
    <row r="902" spans="1:2" x14ac:dyDescent="0.2">
      <c r="A902" s="11">
        <v>897</v>
      </c>
      <c r="B902" s="9">
        <v>0</v>
      </c>
    </row>
    <row r="903" spans="1:2" x14ac:dyDescent="0.2">
      <c r="A903" s="11">
        <v>898</v>
      </c>
      <c r="B903" s="9">
        <v>2.8000000000000003</v>
      </c>
    </row>
    <row r="904" spans="1:2" x14ac:dyDescent="0.2">
      <c r="A904" s="11">
        <v>899</v>
      </c>
      <c r="B904" s="9">
        <v>37.333333333333336</v>
      </c>
    </row>
    <row r="905" spans="1:2" x14ac:dyDescent="0.2">
      <c r="A905" s="11">
        <v>900</v>
      </c>
      <c r="B905" s="9">
        <v>0.42</v>
      </c>
    </row>
    <row r="906" spans="1:2" x14ac:dyDescent="0.2">
      <c r="A906" s="11">
        <v>901</v>
      </c>
      <c r="B906" s="9">
        <v>0</v>
      </c>
    </row>
    <row r="907" spans="1:2" x14ac:dyDescent="0.2">
      <c r="A907" s="11">
        <v>902</v>
      </c>
      <c r="B907" s="9">
        <v>0.3</v>
      </c>
    </row>
    <row r="908" spans="1:2" x14ac:dyDescent="0.2">
      <c r="A908" s="11">
        <v>903</v>
      </c>
      <c r="B908" s="9">
        <v>3.2</v>
      </c>
    </row>
    <row r="909" spans="1:2" x14ac:dyDescent="0.2">
      <c r="A909" s="11">
        <v>904</v>
      </c>
      <c r="B909" s="9">
        <v>0.30199999999999999</v>
      </c>
    </row>
    <row r="910" spans="1:2" x14ac:dyDescent="0.2">
      <c r="A910" s="11">
        <v>905</v>
      </c>
      <c r="B910" s="9">
        <v>3.0153846153846153</v>
      </c>
    </row>
    <row r="911" spans="1:2" x14ac:dyDescent="0.2">
      <c r="A911" s="11">
        <v>906</v>
      </c>
      <c r="B911" s="9">
        <v>0</v>
      </c>
    </row>
    <row r="912" spans="1:2" x14ac:dyDescent="0.2">
      <c r="A912" s="11">
        <v>907</v>
      </c>
      <c r="B912" s="9">
        <v>0</v>
      </c>
    </row>
    <row r="913" spans="1:2" x14ac:dyDescent="0.2">
      <c r="A913" s="11">
        <v>908</v>
      </c>
      <c r="B913" s="9">
        <v>0</v>
      </c>
    </row>
    <row r="914" spans="1:2" x14ac:dyDescent="0.2">
      <c r="A914" s="11">
        <v>909</v>
      </c>
      <c r="B914" s="9">
        <v>3.25</v>
      </c>
    </row>
    <row r="915" spans="1:2" x14ac:dyDescent="0.2">
      <c r="A915" s="11">
        <v>910</v>
      </c>
      <c r="B915" s="9">
        <v>22.363636363636363</v>
      </c>
    </row>
    <row r="916" spans="1:2" x14ac:dyDescent="0.2">
      <c r="A916" s="11">
        <v>911</v>
      </c>
      <c r="B916" s="9">
        <v>0</v>
      </c>
    </row>
    <row r="917" spans="1:2" x14ac:dyDescent="0.2">
      <c r="A917" s="11">
        <v>912</v>
      </c>
      <c r="B917" s="9">
        <v>0.85714285714285721</v>
      </c>
    </row>
    <row r="918" spans="1:2" x14ac:dyDescent="0.2">
      <c r="A918" s="11">
        <v>913</v>
      </c>
      <c r="B918" s="9">
        <v>6.6066666666666665</v>
      </c>
    </row>
    <row r="919" spans="1:2" x14ac:dyDescent="0.2">
      <c r="A919" s="11">
        <v>914</v>
      </c>
      <c r="B919" s="9">
        <v>0</v>
      </c>
    </row>
    <row r="920" spans="1:2" x14ac:dyDescent="0.2">
      <c r="A920" s="11">
        <v>915</v>
      </c>
      <c r="B920" s="9">
        <v>5.7692307692307692</v>
      </c>
    </row>
    <row r="921" spans="1:2" x14ac:dyDescent="0.2">
      <c r="A921" s="11">
        <v>916</v>
      </c>
      <c r="B921" s="9">
        <v>0</v>
      </c>
    </row>
    <row r="922" spans="1:2" x14ac:dyDescent="0.2">
      <c r="A922" s="11">
        <v>917</v>
      </c>
      <c r="B922" s="9">
        <v>0.6</v>
      </c>
    </row>
    <row r="923" spans="1:2" x14ac:dyDescent="0.2">
      <c r="A923" s="11">
        <v>918</v>
      </c>
      <c r="B923" s="9">
        <v>5.0256410256410255</v>
      </c>
    </row>
    <row r="924" spans="1:2" x14ac:dyDescent="0.2">
      <c r="A924" s="11">
        <v>919</v>
      </c>
      <c r="B924" s="9">
        <v>0.5</v>
      </c>
    </row>
    <row r="925" spans="1:2" x14ac:dyDescent="0.2">
      <c r="A925" s="11">
        <v>920</v>
      </c>
      <c r="B925" s="9">
        <v>0</v>
      </c>
    </row>
    <row r="926" spans="1:2" x14ac:dyDescent="0.2">
      <c r="A926" s="11">
        <v>921</v>
      </c>
      <c r="B926" s="9">
        <v>30.9</v>
      </c>
    </row>
    <row r="927" spans="1:2" x14ac:dyDescent="0.2">
      <c r="A927" s="11">
        <v>922</v>
      </c>
      <c r="B927" s="9">
        <v>21.037037037037038</v>
      </c>
    </row>
    <row r="928" spans="1:2" x14ac:dyDescent="0.2">
      <c r="A928" s="11">
        <v>923</v>
      </c>
      <c r="B928" s="9">
        <v>2.1999999999999997</v>
      </c>
    </row>
    <row r="929" spans="1:2" x14ac:dyDescent="0.2">
      <c r="A929" s="11">
        <v>924</v>
      </c>
      <c r="B929" s="9">
        <v>10.9</v>
      </c>
    </row>
    <row r="930" spans="1:2" x14ac:dyDescent="0.2">
      <c r="A930" s="11">
        <v>925</v>
      </c>
      <c r="B930" s="9">
        <v>2.666666666666667</v>
      </c>
    </row>
    <row r="931" spans="1:2" x14ac:dyDescent="0.2">
      <c r="A931" s="11">
        <v>926</v>
      </c>
      <c r="B931" s="9">
        <v>0</v>
      </c>
    </row>
    <row r="932" spans="1:2" x14ac:dyDescent="0.2">
      <c r="A932" s="11">
        <v>927</v>
      </c>
      <c r="B932" s="9">
        <v>0</v>
      </c>
    </row>
    <row r="933" spans="1:2" x14ac:dyDescent="0.2">
      <c r="A933" s="11">
        <v>928</v>
      </c>
      <c r="B933" s="9">
        <v>10.86206896551724</v>
      </c>
    </row>
    <row r="934" spans="1:2" x14ac:dyDescent="0.2">
      <c r="A934" s="11">
        <v>929</v>
      </c>
      <c r="B934" s="9">
        <v>0</v>
      </c>
    </row>
    <row r="935" spans="1:2" x14ac:dyDescent="0.2">
      <c r="A935" s="11">
        <v>930</v>
      </c>
      <c r="B935" s="9">
        <v>38.333333333333336</v>
      </c>
    </row>
    <row r="936" spans="1:2" x14ac:dyDescent="0.2">
      <c r="A936" s="11">
        <v>931</v>
      </c>
      <c r="B936" s="9">
        <v>6.5500000000000007</v>
      </c>
    </row>
    <row r="937" spans="1:2" x14ac:dyDescent="0.2">
      <c r="A937" s="11">
        <v>932</v>
      </c>
      <c r="B937" s="9">
        <v>14.536842105263158</v>
      </c>
    </row>
    <row r="938" spans="1:2" x14ac:dyDescent="0.2">
      <c r="A938" s="11">
        <v>933</v>
      </c>
      <c r="B938" s="9">
        <v>6</v>
      </c>
    </row>
    <row r="939" spans="1:2" x14ac:dyDescent="0.2">
      <c r="A939" s="11">
        <v>934</v>
      </c>
      <c r="B939" s="9">
        <v>30.4</v>
      </c>
    </row>
    <row r="940" spans="1:2" x14ac:dyDescent="0.2">
      <c r="A940" s="11">
        <v>935</v>
      </c>
      <c r="B940" s="9">
        <v>1.4285714285714286</v>
      </c>
    </row>
    <row r="941" spans="1:2" x14ac:dyDescent="0.2">
      <c r="A941" s="11">
        <v>936</v>
      </c>
      <c r="B941" s="9">
        <v>0</v>
      </c>
    </row>
    <row r="942" spans="1:2" x14ac:dyDescent="0.2">
      <c r="A942" s="11">
        <v>937</v>
      </c>
      <c r="B942" s="9">
        <v>1.1428571428571428</v>
      </c>
    </row>
    <row r="943" spans="1:2" x14ac:dyDescent="0.2">
      <c r="A943" s="11">
        <v>938</v>
      </c>
      <c r="B943" s="9">
        <v>0.35714285714285715</v>
      </c>
    </row>
    <row r="944" spans="1:2" x14ac:dyDescent="0.2">
      <c r="A944" s="11">
        <v>939</v>
      </c>
      <c r="B944" s="9">
        <v>1.4545454545454546</v>
      </c>
    </row>
    <row r="945" spans="1:2" x14ac:dyDescent="0.2">
      <c r="A945" s="11">
        <v>940</v>
      </c>
      <c r="B945" s="9">
        <v>17.155555555555555</v>
      </c>
    </row>
    <row r="946" spans="1:2" x14ac:dyDescent="0.2">
      <c r="A946" s="11">
        <v>941</v>
      </c>
      <c r="B946" s="9">
        <v>2.3220000000000001</v>
      </c>
    </row>
    <row r="947" spans="1:2" x14ac:dyDescent="0.2">
      <c r="A947" s="11">
        <v>942</v>
      </c>
      <c r="B947" s="9">
        <v>8.9066666666666663</v>
      </c>
    </row>
    <row r="948" spans="1:2" x14ac:dyDescent="0.2">
      <c r="A948" s="11">
        <v>943</v>
      </c>
      <c r="B948" s="9">
        <v>9.6333333333333346</v>
      </c>
    </row>
    <row r="949" spans="1:2" x14ac:dyDescent="0.2">
      <c r="A949" s="11">
        <v>944</v>
      </c>
      <c r="B949" s="9">
        <v>13.325999999999999</v>
      </c>
    </row>
    <row r="950" spans="1:2" x14ac:dyDescent="0.2">
      <c r="A950" s="11">
        <v>945</v>
      </c>
      <c r="B950" s="9">
        <v>2.484</v>
      </c>
    </row>
    <row r="951" spans="1:2" x14ac:dyDescent="0.2">
      <c r="A951" s="11">
        <v>946</v>
      </c>
      <c r="B951" s="9">
        <v>1.9066666666666665</v>
      </c>
    </row>
    <row r="952" spans="1:2" x14ac:dyDescent="0.2">
      <c r="A952" s="11">
        <v>947</v>
      </c>
      <c r="B952" s="9">
        <v>0</v>
      </c>
    </row>
    <row r="953" spans="1:2" x14ac:dyDescent="0.2">
      <c r="A953" s="11">
        <v>948</v>
      </c>
      <c r="B953" s="9">
        <v>12</v>
      </c>
    </row>
    <row r="954" spans="1:2" x14ac:dyDescent="0.2">
      <c r="A954" s="11">
        <v>949</v>
      </c>
      <c r="B954" s="9">
        <v>1.365</v>
      </c>
    </row>
    <row r="955" spans="1:2" x14ac:dyDescent="0.2">
      <c r="A955" s="11">
        <v>950</v>
      </c>
      <c r="B955" s="9">
        <v>28.04</v>
      </c>
    </row>
    <row r="956" spans="1:2" x14ac:dyDescent="0.2">
      <c r="A956" s="11">
        <v>951</v>
      </c>
      <c r="B956" s="9">
        <v>38.39</v>
      </c>
    </row>
    <row r="957" spans="1:2" x14ac:dyDescent="0.2">
      <c r="A957" s="11">
        <v>952</v>
      </c>
      <c r="B957" s="9">
        <v>39.942857142857143</v>
      </c>
    </row>
    <row r="958" spans="1:2" x14ac:dyDescent="0.2">
      <c r="A958" s="11">
        <v>953</v>
      </c>
      <c r="B958" s="9">
        <v>0.84</v>
      </c>
    </row>
    <row r="959" spans="1:2" x14ac:dyDescent="0.2">
      <c r="A959" s="11">
        <v>954</v>
      </c>
      <c r="B959" s="9">
        <v>43.406666666666666</v>
      </c>
    </row>
    <row r="960" spans="1:2" x14ac:dyDescent="0.2">
      <c r="A960" s="11">
        <v>955</v>
      </c>
      <c r="B960" s="9">
        <v>5.6613333333333333</v>
      </c>
    </row>
    <row r="961" spans="1:2" x14ac:dyDescent="0.2">
      <c r="A961" s="11">
        <v>956</v>
      </c>
      <c r="B961" s="9">
        <v>1.722</v>
      </c>
    </row>
    <row r="962" spans="1:2" x14ac:dyDescent="0.2">
      <c r="A962" s="11">
        <v>957</v>
      </c>
      <c r="B962" s="9">
        <v>1.9416666666666664</v>
      </c>
    </row>
    <row r="963" spans="1:2" x14ac:dyDescent="0.2">
      <c r="A963" s="11">
        <v>958</v>
      </c>
      <c r="B963" s="9">
        <v>11.328275684711327</v>
      </c>
    </row>
    <row r="964" spans="1:2" x14ac:dyDescent="0.2">
      <c r="A964" s="11">
        <v>959</v>
      </c>
      <c r="B964" s="9">
        <v>38.86</v>
      </c>
    </row>
    <row r="965" spans="1:2" x14ac:dyDescent="0.2">
      <c r="A965" s="11">
        <v>960</v>
      </c>
      <c r="B965" s="9">
        <v>46.100628930817614</v>
      </c>
    </row>
    <row r="966" spans="1:2" x14ac:dyDescent="0.2">
      <c r="A966" s="11">
        <v>961</v>
      </c>
      <c r="B966" s="9">
        <v>42.188421052631583</v>
      </c>
    </row>
    <row r="967" spans="1:2" x14ac:dyDescent="0.2">
      <c r="A967" s="11">
        <v>962</v>
      </c>
      <c r="B967" s="9">
        <v>28.48</v>
      </c>
    </row>
    <row r="968" spans="1:2" x14ac:dyDescent="0.2">
      <c r="A968" s="11">
        <v>963</v>
      </c>
      <c r="B968" s="9">
        <v>1.077142857142857</v>
      </c>
    </row>
    <row r="969" spans="1:2" x14ac:dyDescent="0.2">
      <c r="A969" s="11">
        <v>964</v>
      </c>
      <c r="B969" s="9">
        <v>0.79909090909090907</v>
      </c>
    </row>
    <row r="970" spans="1:2" x14ac:dyDescent="0.2">
      <c r="A970" s="11">
        <v>965</v>
      </c>
      <c r="B970" s="9">
        <v>1.1919999999999999</v>
      </c>
    </row>
    <row r="971" spans="1:2" x14ac:dyDescent="0.2">
      <c r="A971" s="11">
        <v>966</v>
      </c>
      <c r="B971" s="9">
        <v>14.799999999999999</v>
      </c>
    </row>
    <row r="972" spans="1:2" x14ac:dyDescent="0.2">
      <c r="A972" s="11">
        <v>967</v>
      </c>
      <c r="B972" s="9">
        <v>17.810000000000002</v>
      </c>
    </row>
    <row r="973" spans="1:2" x14ac:dyDescent="0.2">
      <c r="A973" s="11">
        <v>968</v>
      </c>
      <c r="B973" s="9">
        <v>1.325</v>
      </c>
    </row>
    <row r="974" spans="1:2" x14ac:dyDescent="0.2">
      <c r="A974" s="11">
        <v>969</v>
      </c>
      <c r="B974" s="9">
        <v>46.666666666666664</v>
      </c>
    </row>
    <row r="975" spans="1:2" x14ac:dyDescent="0.2">
      <c r="A975" s="11">
        <v>970</v>
      </c>
      <c r="B975" s="9">
        <v>45.92</v>
      </c>
    </row>
    <row r="976" spans="1:2" x14ac:dyDescent="0.2">
      <c r="A976" s="11">
        <v>971</v>
      </c>
      <c r="B976" s="9">
        <v>0.22599999999999998</v>
      </c>
    </row>
    <row r="977" spans="1:2" x14ac:dyDescent="0.2">
      <c r="A977" s="11">
        <v>972</v>
      </c>
      <c r="B977" s="9">
        <v>34.625</v>
      </c>
    </row>
    <row r="978" spans="1:2" x14ac:dyDescent="0.2">
      <c r="A978" s="11">
        <v>973</v>
      </c>
      <c r="B978" s="9">
        <v>2.0549999999999997</v>
      </c>
    </row>
    <row r="979" spans="1:2" x14ac:dyDescent="0.2">
      <c r="A979" s="11">
        <v>974</v>
      </c>
      <c r="B979" s="9">
        <v>0.55999999999999994</v>
      </c>
    </row>
    <row r="980" spans="1:2" x14ac:dyDescent="0.2">
      <c r="A980" s="11">
        <v>975</v>
      </c>
      <c r="B980" s="9">
        <v>2.6069999999999998</v>
      </c>
    </row>
    <row r="981" spans="1:2" x14ac:dyDescent="0.2">
      <c r="A981" s="11">
        <v>976</v>
      </c>
      <c r="B981" s="9">
        <v>1.9259999999999999</v>
      </c>
    </row>
    <row r="982" spans="1:2" x14ac:dyDescent="0.2">
      <c r="A982" s="11">
        <v>977</v>
      </c>
      <c r="B982" s="9">
        <v>33.666666666666664</v>
      </c>
    </row>
    <row r="983" spans="1:2" x14ac:dyDescent="0.2">
      <c r="A983" s="11">
        <v>978</v>
      </c>
      <c r="B983" s="9">
        <v>56.263267182990241</v>
      </c>
    </row>
    <row r="984" spans="1:2" x14ac:dyDescent="0.2">
      <c r="A984" s="11">
        <v>979</v>
      </c>
      <c r="B984" s="9">
        <v>82.817599999999999</v>
      </c>
    </row>
    <row r="985" spans="1:2" x14ac:dyDescent="0.2">
      <c r="A985" s="11">
        <v>980</v>
      </c>
      <c r="B985" s="9">
        <v>14.860000000000001</v>
      </c>
    </row>
    <row r="986" spans="1:2" x14ac:dyDescent="0.2">
      <c r="A986" s="11">
        <v>981</v>
      </c>
      <c r="B986" s="9">
        <v>1.2375123751237513E-2</v>
      </c>
    </row>
    <row r="987" spans="1:2" x14ac:dyDescent="0.2">
      <c r="A987" s="11">
        <v>982</v>
      </c>
      <c r="B987" s="9">
        <v>1.7142857142857144E-2</v>
      </c>
    </row>
    <row r="988" spans="1:2" x14ac:dyDescent="0.2">
      <c r="A988" s="11">
        <v>983</v>
      </c>
      <c r="B988" s="9">
        <v>29.506136117214709</v>
      </c>
    </row>
    <row r="989" spans="1:2" x14ac:dyDescent="0.2">
      <c r="A989" s="11">
        <v>984</v>
      </c>
      <c r="B989" s="9">
        <v>1.06</v>
      </c>
    </row>
    <row r="990" spans="1:2" x14ac:dyDescent="0.2">
      <c r="A990" s="11">
        <v>985</v>
      </c>
      <c r="B990" s="9">
        <v>6.293333333333333</v>
      </c>
    </row>
    <row r="991" spans="1:2" x14ac:dyDescent="0.2">
      <c r="A991" s="11">
        <v>986</v>
      </c>
      <c r="B991" s="9">
        <v>12.75</v>
      </c>
    </row>
    <row r="992" spans="1:2" x14ac:dyDescent="0.2">
      <c r="A992" s="11">
        <v>987</v>
      </c>
      <c r="B992" s="9">
        <v>13.22</v>
      </c>
    </row>
    <row r="993" spans="1:2" x14ac:dyDescent="0.2">
      <c r="A993" s="11">
        <v>988</v>
      </c>
      <c r="B993" s="9">
        <v>0</v>
      </c>
    </row>
    <row r="994" spans="1:2" x14ac:dyDescent="0.2">
      <c r="A994" s="11">
        <v>989</v>
      </c>
      <c r="B994" s="9">
        <v>16.77</v>
      </c>
    </row>
    <row r="995" spans="1:2" x14ac:dyDescent="0.2">
      <c r="A995" s="11">
        <v>990</v>
      </c>
      <c r="B995" s="9">
        <v>0.104</v>
      </c>
    </row>
    <row r="996" spans="1:2" x14ac:dyDescent="0.2">
      <c r="A996" s="11">
        <v>991</v>
      </c>
      <c r="B996" s="9">
        <v>4.24</v>
      </c>
    </row>
    <row r="997" spans="1:2" x14ac:dyDescent="0.2">
      <c r="A997" s="11">
        <v>992</v>
      </c>
      <c r="B997" s="9">
        <v>0.46699999999999997</v>
      </c>
    </row>
    <row r="998" spans="1:2" x14ac:dyDescent="0.2">
      <c r="A998" s="11">
        <v>993</v>
      </c>
      <c r="B998" s="9">
        <v>25.087142857142858</v>
      </c>
    </row>
    <row r="999" spans="1:2" x14ac:dyDescent="0.2">
      <c r="A999" s="11">
        <v>994</v>
      </c>
      <c r="B999" s="9">
        <v>2.3345000000000002</v>
      </c>
    </row>
    <row r="1000" spans="1:2" x14ac:dyDescent="0.2">
      <c r="A1000" s="11">
        <v>995</v>
      </c>
      <c r="B1000" s="9">
        <v>7.26</v>
      </c>
    </row>
    <row r="1001" spans="1:2" x14ac:dyDescent="0.2">
      <c r="A1001" s="11">
        <v>996</v>
      </c>
      <c r="B1001" s="9">
        <v>1.625</v>
      </c>
    </row>
    <row r="1002" spans="1:2" x14ac:dyDescent="0.2">
      <c r="A1002" s="11">
        <v>997</v>
      </c>
      <c r="B1002" s="9">
        <v>1.3</v>
      </c>
    </row>
    <row r="1003" spans="1:2" x14ac:dyDescent="0.2">
      <c r="A1003" s="11">
        <v>998</v>
      </c>
      <c r="B1003" s="9">
        <v>58.558333333333337</v>
      </c>
    </row>
    <row r="1004" spans="1:2" x14ac:dyDescent="0.2">
      <c r="A1004" s="11">
        <v>999</v>
      </c>
      <c r="B1004" s="9">
        <v>7.7886666666666677</v>
      </c>
    </row>
    <row r="1005" spans="1:2" x14ac:dyDescent="0.2">
      <c r="A1005" s="11">
        <v>1000</v>
      </c>
      <c r="B1005" s="9">
        <v>2.2157147647256061</v>
      </c>
    </row>
    <row r="1006" spans="1:2" x14ac:dyDescent="0.2">
      <c r="A1006" s="11">
        <v>1001</v>
      </c>
      <c r="B1006" s="9">
        <v>104</v>
      </c>
    </row>
    <row r="1007" spans="1:2" x14ac:dyDescent="0.2">
      <c r="A1007" s="11">
        <v>1002</v>
      </c>
      <c r="B1007" s="9">
        <v>29.6029602960296</v>
      </c>
    </row>
    <row r="1008" spans="1:2" x14ac:dyDescent="0.2">
      <c r="A1008" s="11">
        <v>1003</v>
      </c>
      <c r="B1008" s="9">
        <v>16.055</v>
      </c>
    </row>
    <row r="1009" spans="1:2" x14ac:dyDescent="0.2">
      <c r="A1009" s="11">
        <v>1004</v>
      </c>
      <c r="B1009" s="9">
        <v>82.207999999999998</v>
      </c>
    </row>
    <row r="1010" spans="1:2" x14ac:dyDescent="0.2">
      <c r="A1010" s="11">
        <v>1005</v>
      </c>
      <c r="B1010" s="9">
        <v>75.051000000000002</v>
      </c>
    </row>
    <row r="1011" spans="1:2" x14ac:dyDescent="0.2">
      <c r="A1011" s="11">
        <v>1006</v>
      </c>
      <c r="B1011" s="9">
        <v>5.8500000000000005</v>
      </c>
    </row>
    <row r="1012" spans="1:2" x14ac:dyDescent="0.2">
      <c r="A1012" s="11">
        <v>1007</v>
      </c>
      <c r="B1012" s="9">
        <v>44.32</v>
      </c>
    </row>
    <row r="1013" spans="1:2" x14ac:dyDescent="0.2">
      <c r="A1013" s="11">
        <v>1008</v>
      </c>
      <c r="B1013" s="9">
        <v>0.26737967914438499</v>
      </c>
    </row>
    <row r="1014" spans="1:2" x14ac:dyDescent="0.2">
      <c r="A1014" s="11">
        <v>1009</v>
      </c>
      <c r="B1014" s="9">
        <v>13.13</v>
      </c>
    </row>
    <row r="1015" spans="1:2" x14ac:dyDescent="0.2">
      <c r="A1015" s="11">
        <v>1010</v>
      </c>
      <c r="B1015" s="9">
        <v>0.19088937093275488</v>
      </c>
    </row>
    <row r="1016" spans="1:2" x14ac:dyDescent="0.2">
      <c r="A1016" s="11">
        <v>1011</v>
      </c>
      <c r="B1016" s="9">
        <v>0.375</v>
      </c>
    </row>
    <row r="1017" spans="1:2" x14ac:dyDescent="0.2">
      <c r="A1017" s="11">
        <v>1012</v>
      </c>
      <c r="B1017" s="9">
        <v>21535.021000000001</v>
      </c>
    </row>
    <row r="1018" spans="1:2" x14ac:dyDescent="0.2">
      <c r="A1018" s="11">
        <v>1013</v>
      </c>
      <c r="B1018" s="9">
        <v>34.527999999999999</v>
      </c>
    </row>
    <row r="1019" spans="1:2" x14ac:dyDescent="0.2">
      <c r="A1019" s="11">
        <v>1014</v>
      </c>
      <c r="B1019" s="9">
        <v>30.599999999999998</v>
      </c>
    </row>
    <row r="1020" spans="1:2" x14ac:dyDescent="0.2">
      <c r="A1020" s="11">
        <v>1015</v>
      </c>
      <c r="B1020" s="9">
        <v>2.666666666666667</v>
      </c>
    </row>
    <row r="1021" spans="1:2" x14ac:dyDescent="0.2">
      <c r="A1021" s="11">
        <v>1016</v>
      </c>
      <c r="B1021" s="9">
        <v>2.8420000000000001</v>
      </c>
    </row>
    <row r="1022" spans="1:2" x14ac:dyDescent="0.2">
      <c r="A1022" s="11">
        <v>1017</v>
      </c>
      <c r="B1022" s="9">
        <v>22.878799999999998</v>
      </c>
    </row>
    <row r="1023" spans="1:2" x14ac:dyDescent="0.2">
      <c r="A1023" s="11">
        <v>1018</v>
      </c>
      <c r="B1023" s="9">
        <v>3.105</v>
      </c>
    </row>
    <row r="1024" spans="1:2" x14ac:dyDescent="0.2">
      <c r="A1024" s="11">
        <v>1019</v>
      </c>
      <c r="B1024" s="9">
        <v>47.333333333333336</v>
      </c>
    </row>
    <row r="1025" spans="1:2" x14ac:dyDescent="0.2">
      <c r="A1025" s="11">
        <v>1020</v>
      </c>
      <c r="B1025" s="9">
        <v>205.54838709677421</v>
      </c>
    </row>
    <row r="1026" spans="1:2" x14ac:dyDescent="0.2">
      <c r="A1026" s="11">
        <v>1021</v>
      </c>
      <c r="B1026" s="9">
        <v>351.80366666666669</v>
      </c>
    </row>
    <row r="1027" spans="1:2" x14ac:dyDescent="0.2">
      <c r="A1027" s="11">
        <v>1022</v>
      </c>
      <c r="B1027" s="9">
        <v>114.9</v>
      </c>
    </row>
    <row r="1028" spans="1:2" x14ac:dyDescent="0.2">
      <c r="A1028" s="11">
        <v>1023</v>
      </c>
      <c r="B1028" s="9">
        <v>237.15</v>
      </c>
    </row>
    <row r="1029" spans="1:2" x14ac:dyDescent="0.2">
      <c r="A1029" s="11">
        <v>1024</v>
      </c>
      <c r="B1029" s="9">
        <v>118.63774999999998</v>
      </c>
    </row>
    <row r="1030" spans="1:2" x14ac:dyDescent="0.2">
      <c r="A1030" s="11">
        <v>1025</v>
      </c>
      <c r="B1030" s="9">
        <v>109.92831428571431</v>
      </c>
    </row>
    <row r="1031" spans="1:2" x14ac:dyDescent="0.2">
      <c r="A1031" s="11">
        <v>1026</v>
      </c>
      <c r="B1031" s="9">
        <v>100.00828571428571</v>
      </c>
    </row>
    <row r="1032" spans="1:2" x14ac:dyDescent="0.2">
      <c r="A1032" s="11">
        <v>1027</v>
      </c>
      <c r="B1032" s="9">
        <v>103.09292094387415</v>
      </c>
    </row>
    <row r="1033" spans="1:2" x14ac:dyDescent="0.2">
      <c r="A1033" s="11">
        <v>1028</v>
      </c>
      <c r="B1033" s="9">
        <v>117.27000000000001</v>
      </c>
    </row>
    <row r="1034" spans="1:2" x14ac:dyDescent="0.2">
      <c r="A1034" s="11">
        <v>1029</v>
      </c>
      <c r="B1034" s="9">
        <v>111.75999999999999</v>
      </c>
    </row>
    <row r="1035" spans="1:2" x14ac:dyDescent="0.2">
      <c r="A1035" s="11">
        <v>1030</v>
      </c>
      <c r="B1035" s="9">
        <v>342.09999999999997</v>
      </c>
    </row>
    <row r="1036" spans="1:2" x14ac:dyDescent="0.2">
      <c r="A1036" s="11">
        <v>1031</v>
      </c>
      <c r="B1036" s="9">
        <v>107.4</v>
      </c>
    </row>
    <row r="1037" spans="1:2" x14ac:dyDescent="0.2">
      <c r="A1037" s="11">
        <v>1032</v>
      </c>
      <c r="B1037" s="9">
        <v>108.49703703703703</v>
      </c>
    </row>
    <row r="1038" spans="1:2" x14ac:dyDescent="0.2">
      <c r="A1038" s="11">
        <v>1033</v>
      </c>
      <c r="B1038" s="9">
        <v>102.86144578313252</v>
      </c>
    </row>
    <row r="1039" spans="1:2" x14ac:dyDescent="0.2">
      <c r="A1039" s="11">
        <v>1034</v>
      </c>
      <c r="B1039" s="9">
        <v>130.0018</v>
      </c>
    </row>
    <row r="1040" spans="1:2" x14ac:dyDescent="0.2">
      <c r="A1040" s="11">
        <v>1035</v>
      </c>
      <c r="B1040" s="9">
        <v>107.65217391304347</v>
      </c>
    </row>
    <row r="1041" spans="1:2" x14ac:dyDescent="0.2">
      <c r="A1041" s="11">
        <v>1036</v>
      </c>
      <c r="B1041" s="9">
        <v>112.36044444444444</v>
      </c>
    </row>
    <row r="1042" spans="1:2" x14ac:dyDescent="0.2">
      <c r="A1042" s="11">
        <v>1037</v>
      </c>
      <c r="B1042" s="9">
        <v>102.1</v>
      </c>
    </row>
    <row r="1043" spans="1:2" x14ac:dyDescent="0.2">
      <c r="A1043" s="11">
        <v>1038</v>
      </c>
      <c r="B1043" s="9">
        <v>145.33333333333334</v>
      </c>
    </row>
    <row r="1044" spans="1:2" x14ac:dyDescent="0.2">
      <c r="A1044" s="11">
        <v>1039</v>
      </c>
      <c r="B1044" s="9">
        <v>128.19999999999999</v>
      </c>
    </row>
    <row r="1045" spans="1:2" x14ac:dyDescent="0.2">
      <c r="A1045" s="11">
        <v>1040</v>
      </c>
      <c r="B1045" s="9">
        <v>0.29411764705882354</v>
      </c>
    </row>
    <row r="1046" spans="1:2" x14ac:dyDescent="0.2">
      <c r="A1046" s="11">
        <v>1041</v>
      </c>
      <c r="B1046" s="9">
        <v>0</v>
      </c>
    </row>
    <row r="1047" spans="1:2" x14ac:dyDescent="0.2">
      <c r="A1047" s="11">
        <v>1042</v>
      </c>
      <c r="B1047" s="9">
        <v>1.5384615384615385</v>
      </c>
    </row>
    <row r="1048" spans="1:2" x14ac:dyDescent="0.2">
      <c r="A1048" s="11">
        <v>1043</v>
      </c>
      <c r="B1048" s="9">
        <v>8.5370000000000008</v>
      </c>
    </row>
    <row r="1049" spans="1:2" x14ac:dyDescent="0.2">
      <c r="A1049" s="11">
        <v>1044</v>
      </c>
      <c r="B1049" s="9">
        <v>8.5714285714285715E-2</v>
      </c>
    </row>
    <row r="1050" spans="1:2" x14ac:dyDescent="0.2">
      <c r="A1050" s="11">
        <v>1045</v>
      </c>
      <c r="B1050" s="9">
        <v>2.6599999999999997</v>
      </c>
    </row>
    <row r="1051" spans="1:2" x14ac:dyDescent="0.2">
      <c r="A1051" s="11">
        <v>1046</v>
      </c>
      <c r="B1051" s="9">
        <v>0</v>
      </c>
    </row>
    <row r="1052" spans="1:2" x14ac:dyDescent="0.2">
      <c r="A1052" s="11">
        <v>1047</v>
      </c>
      <c r="B1052" s="9">
        <v>0.05</v>
      </c>
    </row>
    <row r="1053" spans="1:2" x14ac:dyDescent="0.2">
      <c r="A1053" s="11">
        <v>1048</v>
      </c>
      <c r="B1053" s="9">
        <v>1.4133333333333333</v>
      </c>
    </row>
    <row r="1054" spans="1:2" x14ac:dyDescent="0.2">
      <c r="A1054" s="11">
        <v>1049</v>
      </c>
      <c r="B1054" s="9">
        <v>0</v>
      </c>
    </row>
    <row r="1055" spans="1:2" x14ac:dyDescent="0.2">
      <c r="A1055" s="11">
        <v>1050</v>
      </c>
      <c r="B1055" s="9">
        <v>0</v>
      </c>
    </row>
    <row r="1056" spans="1:2" x14ac:dyDescent="0.2">
      <c r="A1056" s="11">
        <v>1051</v>
      </c>
      <c r="B1056" s="9">
        <v>0</v>
      </c>
    </row>
    <row r="1057" spans="1:2" x14ac:dyDescent="0.2">
      <c r="A1057" s="11">
        <v>1052</v>
      </c>
      <c r="B1057" s="9">
        <v>0</v>
      </c>
    </row>
    <row r="1058" spans="1:2" x14ac:dyDescent="0.2">
      <c r="A1058" s="11">
        <v>1053</v>
      </c>
      <c r="B1058" s="9">
        <v>1</v>
      </c>
    </row>
    <row r="1059" spans="1:2" x14ac:dyDescent="0.2">
      <c r="A1059" s="11">
        <v>1054</v>
      </c>
      <c r="B1059" s="9">
        <v>0</v>
      </c>
    </row>
    <row r="1060" spans="1:2" x14ac:dyDescent="0.2">
      <c r="A1060" s="11">
        <v>1055</v>
      </c>
      <c r="B1060" s="9">
        <v>0</v>
      </c>
    </row>
    <row r="1061" spans="1:2" x14ac:dyDescent="0.2">
      <c r="A1061" s="11">
        <v>1056</v>
      </c>
      <c r="B1061" s="9">
        <v>0</v>
      </c>
    </row>
    <row r="1062" spans="1:2" x14ac:dyDescent="0.2">
      <c r="A1062" s="11">
        <v>1057</v>
      </c>
      <c r="B1062" s="9">
        <v>0</v>
      </c>
    </row>
    <row r="1063" spans="1:2" x14ac:dyDescent="0.2">
      <c r="A1063" s="11">
        <v>1058</v>
      </c>
      <c r="B1063" s="9">
        <v>0</v>
      </c>
    </row>
    <row r="1064" spans="1:2" x14ac:dyDescent="0.2">
      <c r="A1064" s="11">
        <v>1059</v>
      </c>
      <c r="B1064" s="9">
        <v>0</v>
      </c>
    </row>
    <row r="1065" spans="1:2" x14ac:dyDescent="0.2">
      <c r="A1065" s="11">
        <v>1060</v>
      </c>
      <c r="B1065" s="9">
        <v>1</v>
      </c>
    </row>
    <row r="1066" spans="1:2" x14ac:dyDescent="0.2">
      <c r="A1066" s="11">
        <v>1061</v>
      </c>
      <c r="B1066" s="9">
        <v>0</v>
      </c>
    </row>
    <row r="1067" spans="1:2" x14ac:dyDescent="0.2">
      <c r="A1067" s="11">
        <v>1062</v>
      </c>
      <c r="B1067" s="9">
        <v>95.477386934673376</v>
      </c>
    </row>
    <row r="1068" spans="1:2" x14ac:dyDescent="0.2">
      <c r="A1068" s="11">
        <v>1063</v>
      </c>
      <c r="B1068" s="9">
        <v>0</v>
      </c>
    </row>
    <row r="1069" spans="1:2" x14ac:dyDescent="0.2">
      <c r="A1069" s="11">
        <v>1064</v>
      </c>
      <c r="B1069" s="9">
        <v>8.974444444444444</v>
      </c>
    </row>
    <row r="1070" spans="1:2" x14ac:dyDescent="0.2">
      <c r="A1070" s="11">
        <v>1065</v>
      </c>
      <c r="B1070" s="9">
        <v>2.7</v>
      </c>
    </row>
    <row r="1071" spans="1:2" x14ac:dyDescent="0.2">
      <c r="A1071" s="11">
        <v>1066</v>
      </c>
      <c r="B1071" s="9">
        <v>3.3673333333333333</v>
      </c>
    </row>
    <row r="1072" spans="1:2" x14ac:dyDescent="0.2">
      <c r="A1072" s="11">
        <v>1067</v>
      </c>
      <c r="B1072" s="9">
        <v>26</v>
      </c>
    </row>
    <row r="1073" spans="1:2" x14ac:dyDescent="0.2">
      <c r="A1073" s="11">
        <v>1068</v>
      </c>
      <c r="B1073" s="9">
        <v>0.15</v>
      </c>
    </row>
    <row r="1074" spans="1:2" x14ac:dyDescent="0.2">
      <c r="A1074" s="11">
        <v>1069</v>
      </c>
      <c r="B1074" s="9">
        <v>38.636363636363633</v>
      </c>
    </row>
    <row r="1075" spans="1:2" x14ac:dyDescent="0.2">
      <c r="A1075" s="11">
        <v>1070</v>
      </c>
      <c r="B1075" s="9">
        <v>0.70000000000000007</v>
      </c>
    </row>
    <row r="1076" spans="1:2" x14ac:dyDescent="0.2">
      <c r="A1076" s="11">
        <v>1071</v>
      </c>
      <c r="B1076" s="9">
        <v>0</v>
      </c>
    </row>
    <row r="1077" spans="1:2" x14ac:dyDescent="0.2">
      <c r="A1077" s="11">
        <v>1072</v>
      </c>
      <c r="B1077" s="9">
        <v>6.8000000000000005E-2</v>
      </c>
    </row>
    <row r="1078" spans="1:2" x14ac:dyDescent="0.2">
      <c r="A1078" s="11">
        <v>1073</v>
      </c>
      <c r="B1078" s="9">
        <v>1.3333333333333335</v>
      </c>
    </row>
    <row r="1079" spans="1:2" x14ac:dyDescent="0.2">
      <c r="A1079" s="11">
        <v>1074</v>
      </c>
      <c r="B1079" s="9">
        <v>6.3092592592592585</v>
      </c>
    </row>
    <row r="1080" spans="1:2" x14ac:dyDescent="0.2">
      <c r="A1080" s="11">
        <v>1075</v>
      </c>
      <c r="B1080" s="9">
        <v>4.5</v>
      </c>
    </row>
    <row r="1081" spans="1:2" x14ac:dyDescent="0.2">
      <c r="A1081" s="11">
        <v>1076</v>
      </c>
      <c r="B1081" s="9">
        <v>62.765333333333331</v>
      </c>
    </row>
    <row r="1082" spans="1:2" x14ac:dyDescent="0.2">
      <c r="A1082" s="11">
        <v>1077</v>
      </c>
      <c r="B1082" s="9">
        <v>29.376000000000001</v>
      </c>
    </row>
    <row r="1083" spans="1:2" x14ac:dyDescent="0.2">
      <c r="A1083" s="11">
        <v>1078</v>
      </c>
      <c r="B1083" s="9">
        <v>7.5</v>
      </c>
    </row>
    <row r="1084" spans="1:2" x14ac:dyDescent="0.2">
      <c r="A1084" s="11">
        <v>1079</v>
      </c>
      <c r="B1084" s="9">
        <v>2.6076923076923078</v>
      </c>
    </row>
    <row r="1085" spans="1:2" x14ac:dyDescent="0.2">
      <c r="A1085" s="11">
        <v>1080</v>
      </c>
      <c r="B1085" s="9">
        <v>9.1050000000000004</v>
      </c>
    </row>
    <row r="1086" spans="1:2" x14ac:dyDescent="0.2">
      <c r="A1086" s="11">
        <v>1081</v>
      </c>
      <c r="B1086" s="9">
        <v>1.7647058823529412E-2</v>
      </c>
    </row>
    <row r="1087" spans="1:2" x14ac:dyDescent="0.2">
      <c r="A1087" s="11">
        <v>1082</v>
      </c>
      <c r="B1087" s="9">
        <v>0.55999999999999994</v>
      </c>
    </row>
    <row r="1088" spans="1:2" x14ac:dyDescent="0.2">
      <c r="A1088" s="11">
        <v>1083</v>
      </c>
      <c r="B1088" s="9">
        <v>0.82000000000000006</v>
      </c>
    </row>
    <row r="1089" spans="1:2" x14ac:dyDescent="0.2">
      <c r="A1089" s="11">
        <v>1084</v>
      </c>
      <c r="B1089" s="9">
        <v>0</v>
      </c>
    </row>
    <row r="1090" spans="1:2" x14ac:dyDescent="0.2">
      <c r="A1090" s="11">
        <v>1085</v>
      </c>
      <c r="B1090" s="9">
        <v>3.42</v>
      </c>
    </row>
    <row r="1091" spans="1:2" x14ac:dyDescent="0.2">
      <c r="A1091" s="11">
        <v>1086</v>
      </c>
      <c r="B1091" s="9">
        <v>8.3333333333333343E-2</v>
      </c>
    </row>
    <row r="1092" spans="1:2" x14ac:dyDescent="0.2">
      <c r="A1092" s="11">
        <v>1087</v>
      </c>
      <c r="B1092" s="9">
        <v>0</v>
      </c>
    </row>
    <row r="1093" spans="1:2" x14ac:dyDescent="0.2">
      <c r="A1093" s="11">
        <v>1088</v>
      </c>
      <c r="B1093" s="9">
        <v>14.182977777777777</v>
      </c>
    </row>
    <row r="1094" spans="1:2" x14ac:dyDescent="0.2">
      <c r="A1094" s="11">
        <v>1089</v>
      </c>
      <c r="B1094" s="9">
        <v>7.8266666666666662</v>
      </c>
    </row>
    <row r="1095" spans="1:2" x14ac:dyDescent="0.2">
      <c r="A1095" s="11">
        <v>1090</v>
      </c>
      <c r="B1095" s="9">
        <v>3.8464497269020695E-2</v>
      </c>
    </row>
    <row r="1096" spans="1:2" x14ac:dyDescent="0.2">
      <c r="A1096" s="11">
        <v>1091</v>
      </c>
      <c r="B1096" s="9">
        <v>12.5</v>
      </c>
    </row>
    <row r="1097" spans="1:2" x14ac:dyDescent="0.2">
      <c r="A1097" s="11">
        <v>1092</v>
      </c>
      <c r="B1097" s="9">
        <v>1.05</v>
      </c>
    </row>
    <row r="1098" spans="1:2" x14ac:dyDescent="0.2">
      <c r="A1098" s="11">
        <v>1093</v>
      </c>
      <c r="B1098" s="9">
        <v>14.083333333333334</v>
      </c>
    </row>
    <row r="1099" spans="1:2" x14ac:dyDescent="0.2">
      <c r="A1099" s="11">
        <v>1094</v>
      </c>
      <c r="B1099" s="9">
        <v>18.300055555555556</v>
      </c>
    </row>
    <row r="1100" spans="1:2" x14ac:dyDescent="0.2">
      <c r="A1100" s="11">
        <v>1095</v>
      </c>
      <c r="B1100" s="9">
        <v>5.0347999999999997</v>
      </c>
    </row>
    <row r="1101" spans="1:2" x14ac:dyDescent="0.2">
      <c r="A1101" s="11">
        <v>1096</v>
      </c>
      <c r="B1101" s="9">
        <v>17.933333333333334</v>
      </c>
    </row>
    <row r="1102" spans="1:2" x14ac:dyDescent="0.2">
      <c r="A1102" s="11">
        <v>1097</v>
      </c>
      <c r="B1102" s="9">
        <v>4.7E-2</v>
      </c>
    </row>
    <row r="1103" spans="1:2" x14ac:dyDescent="0.2">
      <c r="A1103" s="11">
        <v>1098</v>
      </c>
      <c r="B1103" s="9">
        <v>7.2120000000000006</v>
      </c>
    </row>
    <row r="1104" spans="1:2" x14ac:dyDescent="0.2">
      <c r="A1104" s="11">
        <v>1099</v>
      </c>
      <c r="B1104" s="9">
        <v>0.5</v>
      </c>
    </row>
    <row r="1105" spans="1:2" x14ac:dyDescent="0.2">
      <c r="A1105" s="11">
        <v>1100</v>
      </c>
      <c r="B1105" s="9">
        <v>2.5</v>
      </c>
    </row>
    <row r="1106" spans="1:2" x14ac:dyDescent="0.2">
      <c r="A1106" s="11">
        <v>1101</v>
      </c>
      <c r="B1106" s="9">
        <v>4.1000000000000002E-2</v>
      </c>
    </row>
    <row r="1107" spans="1:2" x14ac:dyDescent="0.2">
      <c r="A1107" s="11">
        <v>1102</v>
      </c>
      <c r="B1107" s="9">
        <v>5.3125</v>
      </c>
    </row>
    <row r="1108" spans="1:2" x14ac:dyDescent="0.2">
      <c r="A1108" s="11">
        <v>1103</v>
      </c>
      <c r="B1108" s="9">
        <v>1.6199999999999999</v>
      </c>
    </row>
    <row r="1109" spans="1:2" x14ac:dyDescent="0.2">
      <c r="A1109" s="11">
        <v>1104</v>
      </c>
      <c r="B1109" s="9">
        <v>4.9516666666666671</v>
      </c>
    </row>
    <row r="1110" spans="1:2" x14ac:dyDescent="0.2">
      <c r="A1110" s="11">
        <v>1105</v>
      </c>
      <c r="B1110" s="9">
        <v>0.159</v>
      </c>
    </row>
    <row r="1111" spans="1:2" x14ac:dyDescent="0.2">
      <c r="A1111" s="11">
        <v>1106</v>
      </c>
      <c r="B1111" s="9">
        <v>41.25</v>
      </c>
    </row>
    <row r="1112" spans="1:2" x14ac:dyDescent="0.2">
      <c r="A1112" s="11">
        <v>1107</v>
      </c>
      <c r="B1112" s="9">
        <v>0</v>
      </c>
    </row>
    <row r="1113" spans="1:2" x14ac:dyDescent="0.2">
      <c r="A1113" s="11">
        <v>1108</v>
      </c>
      <c r="B1113" s="9">
        <v>2.93</v>
      </c>
    </row>
    <row r="1114" spans="1:2" x14ac:dyDescent="0.2">
      <c r="A1114" s="11">
        <v>1109</v>
      </c>
      <c r="B1114" s="9">
        <v>0.44999999999999996</v>
      </c>
    </row>
    <row r="1115" spans="1:2" x14ac:dyDescent="0.2">
      <c r="A1115" s="11">
        <v>1110</v>
      </c>
      <c r="B1115" s="9">
        <v>0.51</v>
      </c>
    </row>
    <row r="1116" spans="1:2" x14ac:dyDescent="0.2">
      <c r="A1116" s="11">
        <v>1111</v>
      </c>
      <c r="B1116" s="9">
        <v>0.04</v>
      </c>
    </row>
    <row r="1117" spans="1:2" x14ac:dyDescent="0.2">
      <c r="A1117" s="11">
        <v>1112</v>
      </c>
      <c r="B1117" s="9">
        <v>35.537409090909087</v>
      </c>
    </row>
    <row r="1118" spans="1:2" x14ac:dyDescent="0.2">
      <c r="A1118" s="11">
        <v>1113</v>
      </c>
      <c r="B1118" s="9">
        <v>0.5</v>
      </c>
    </row>
    <row r="1119" spans="1:2" x14ac:dyDescent="0.2">
      <c r="A1119" s="11">
        <v>1114</v>
      </c>
      <c r="B1119" s="9">
        <v>0.16666666666666669</v>
      </c>
    </row>
    <row r="1120" spans="1:2" x14ac:dyDescent="0.2">
      <c r="A1120" s="11">
        <v>1115</v>
      </c>
      <c r="B1120" s="9">
        <v>0.13250000000000001</v>
      </c>
    </row>
    <row r="1121" spans="1:2" x14ac:dyDescent="0.2">
      <c r="A1121" s="11">
        <v>1116</v>
      </c>
      <c r="B1121" s="9">
        <v>3.5704000000000007E-2</v>
      </c>
    </row>
    <row r="1122" spans="1:2" x14ac:dyDescent="0.2">
      <c r="A1122" s="11">
        <v>1117</v>
      </c>
      <c r="B1122" s="9">
        <v>8.3000000000000007</v>
      </c>
    </row>
    <row r="1123" spans="1:2" x14ac:dyDescent="0.2">
      <c r="A1123" s="11">
        <v>1118</v>
      </c>
      <c r="B1123" s="9">
        <v>2.4222222222222221</v>
      </c>
    </row>
    <row r="1124" spans="1:2" x14ac:dyDescent="0.2">
      <c r="A1124" s="11">
        <v>1119</v>
      </c>
      <c r="B1124" s="9">
        <v>0.23809523809523811</v>
      </c>
    </row>
    <row r="1125" spans="1:2" x14ac:dyDescent="0.2">
      <c r="A1125" s="11">
        <v>1120</v>
      </c>
      <c r="B1125" s="9">
        <v>0</v>
      </c>
    </row>
    <row r="1126" spans="1:2" x14ac:dyDescent="0.2">
      <c r="A1126" s="11">
        <v>1121</v>
      </c>
      <c r="B1126" s="9">
        <v>1.1599999999999999E-2</v>
      </c>
    </row>
    <row r="1127" spans="1:2" x14ac:dyDescent="0.2">
      <c r="A1127" s="11">
        <v>1122</v>
      </c>
      <c r="B1127" s="9">
        <v>0</v>
      </c>
    </row>
    <row r="1128" spans="1:2" x14ac:dyDescent="0.2">
      <c r="A1128" s="11">
        <v>1123</v>
      </c>
      <c r="B1128" s="9">
        <v>0.22</v>
      </c>
    </row>
    <row r="1129" spans="1:2" x14ac:dyDescent="0.2">
      <c r="A1129" s="11">
        <v>1124</v>
      </c>
      <c r="B1129" s="9">
        <v>0.47222222222222221</v>
      </c>
    </row>
    <row r="1130" spans="1:2" x14ac:dyDescent="0.2">
      <c r="A1130" s="11">
        <v>1125</v>
      </c>
      <c r="B1130" s="9">
        <v>0</v>
      </c>
    </row>
    <row r="1131" spans="1:2" x14ac:dyDescent="0.2">
      <c r="A1131" s="11">
        <v>1126</v>
      </c>
      <c r="B1131" s="9">
        <v>0.5</v>
      </c>
    </row>
    <row r="1132" spans="1:2" x14ac:dyDescent="0.2">
      <c r="A1132" s="11">
        <v>1127</v>
      </c>
      <c r="B1132" s="9">
        <v>1.6714285714285713</v>
      </c>
    </row>
    <row r="1133" spans="1:2" x14ac:dyDescent="0.2">
      <c r="A1133" s="11">
        <v>1128</v>
      </c>
      <c r="B1133" s="9">
        <v>0.1</v>
      </c>
    </row>
    <row r="1134" spans="1:2" x14ac:dyDescent="0.2">
      <c r="A1134" s="11">
        <v>1129</v>
      </c>
      <c r="B1134" s="9">
        <v>0.105</v>
      </c>
    </row>
    <row r="1135" spans="1:2" x14ac:dyDescent="0.2">
      <c r="A1135" s="11">
        <v>1130</v>
      </c>
      <c r="B1135" s="9">
        <v>0.22</v>
      </c>
    </row>
    <row r="1136" spans="1:2" x14ac:dyDescent="0.2">
      <c r="A1136" s="11">
        <v>1131</v>
      </c>
      <c r="B1136" s="9">
        <v>0</v>
      </c>
    </row>
    <row r="1137" spans="1:2" x14ac:dyDescent="0.2">
      <c r="A1137" s="11">
        <v>1132</v>
      </c>
      <c r="B1137" s="9">
        <v>14.38</v>
      </c>
    </row>
    <row r="1138" spans="1:2" x14ac:dyDescent="0.2">
      <c r="A1138" s="11">
        <v>1133</v>
      </c>
      <c r="B1138" s="9">
        <v>0.66666666666666674</v>
      </c>
    </row>
    <row r="1139" spans="1:2" x14ac:dyDescent="0.2">
      <c r="A1139" s="11">
        <v>1134</v>
      </c>
      <c r="B1139" s="9">
        <v>4.0000000000000001E-3</v>
      </c>
    </row>
    <row r="1140" spans="1:2" x14ac:dyDescent="0.2">
      <c r="A1140" s="11">
        <v>1135</v>
      </c>
      <c r="B1140" s="9">
        <v>5</v>
      </c>
    </row>
    <row r="1141" spans="1:2" x14ac:dyDescent="0.2">
      <c r="A1141" s="11">
        <v>1136</v>
      </c>
      <c r="B1141" s="9">
        <v>6.4439140811455857</v>
      </c>
    </row>
    <row r="1142" spans="1:2" x14ac:dyDescent="0.2">
      <c r="A1142" s="11">
        <v>1137</v>
      </c>
      <c r="B1142" s="9">
        <v>39.5</v>
      </c>
    </row>
    <row r="1143" spans="1:2" x14ac:dyDescent="0.2">
      <c r="A1143" s="11">
        <v>1138</v>
      </c>
      <c r="B1143" s="9">
        <v>0.35714285714285715</v>
      </c>
    </row>
    <row r="1144" spans="1:2" x14ac:dyDescent="0.2">
      <c r="A1144" s="11">
        <v>1139</v>
      </c>
      <c r="B1144" s="9">
        <v>6.25E-2</v>
      </c>
    </row>
    <row r="1145" spans="1:2" x14ac:dyDescent="0.2">
      <c r="A1145" s="11">
        <v>1140</v>
      </c>
      <c r="B1145" s="9">
        <v>0</v>
      </c>
    </row>
    <row r="1146" spans="1:2" x14ac:dyDescent="0.2">
      <c r="A1146" s="11">
        <v>1141</v>
      </c>
      <c r="B1146" s="9">
        <v>0</v>
      </c>
    </row>
    <row r="1147" spans="1:2" x14ac:dyDescent="0.2">
      <c r="A1147" s="11">
        <v>1142</v>
      </c>
      <c r="B1147" s="9">
        <v>0</v>
      </c>
    </row>
    <row r="1148" spans="1:2" x14ac:dyDescent="0.2">
      <c r="A1148" s="11">
        <v>1143</v>
      </c>
      <c r="B1148" s="9">
        <v>0.41333333333333333</v>
      </c>
    </row>
    <row r="1149" spans="1:2" x14ac:dyDescent="0.2">
      <c r="A1149" s="11">
        <v>1144</v>
      </c>
      <c r="B1149" s="9">
        <v>0</v>
      </c>
    </row>
    <row r="1150" spans="1:2" x14ac:dyDescent="0.2">
      <c r="A1150" s="11">
        <v>1145</v>
      </c>
      <c r="B1150" s="9">
        <v>0.125</v>
      </c>
    </row>
    <row r="1151" spans="1:2" x14ac:dyDescent="0.2">
      <c r="A1151" s="11">
        <v>1146</v>
      </c>
      <c r="B1151" s="9">
        <v>8.8333333333333339</v>
      </c>
    </row>
    <row r="1152" spans="1:2" x14ac:dyDescent="0.2">
      <c r="A1152" s="11">
        <v>1147</v>
      </c>
      <c r="B1152" s="9">
        <v>0</v>
      </c>
    </row>
    <row r="1153" spans="1:2" x14ac:dyDescent="0.2">
      <c r="A1153" s="11">
        <v>1148</v>
      </c>
      <c r="B1153" s="9">
        <v>0.48666666666666669</v>
      </c>
    </row>
    <row r="1154" spans="1:2" x14ac:dyDescent="0.2">
      <c r="A1154" s="11">
        <v>1149</v>
      </c>
      <c r="B1154" s="9">
        <v>0.15</v>
      </c>
    </row>
    <row r="1155" spans="1:2" x14ac:dyDescent="0.2">
      <c r="A1155" s="11">
        <v>1150</v>
      </c>
      <c r="B1155" s="9">
        <v>10.08</v>
      </c>
    </row>
    <row r="1156" spans="1:2" x14ac:dyDescent="0.2">
      <c r="A1156" s="11">
        <v>1151</v>
      </c>
      <c r="B1156" s="9">
        <v>0</v>
      </c>
    </row>
    <row r="1157" spans="1:2" x14ac:dyDescent="0.2">
      <c r="A1157" s="11">
        <v>1152</v>
      </c>
      <c r="B1157" s="9">
        <v>5.6937500000000005</v>
      </c>
    </row>
    <row r="1158" spans="1:2" x14ac:dyDescent="0.2">
      <c r="A1158" s="11">
        <v>1153</v>
      </c>
      <c r="B1158" s="9">
        <v>0.625</v>
      </c>
    </row>
    <row r="1159" spans="1:2" x14ac:dyDescent="0.2">
      <c r="A1159" s="11">
        <v>1154</v>
      </c>
      <c r="B1159" s="9">
        <v>6.5</v>
      </c>
    </row>
    <row r="1160" spans="1:2" x14ac:dyDescent="0.2">
      <c r="A1160" s="11">
        <v>1155</v>
      </c>
      <c r="B1160" s="9">
        <v>0.752</v>
      </c>
    </row>
    <row r="1161" spans="1:2" x14ac:dyDescent="0.2">
      <c r="A1161" s="11">
        <v>1156</v>
      </c>
      <c r="B1161" s="9">
        <v>0</v>
      </c>
    </row>
    <row r="1162" spans="1:2" x14ac:dyDescent="0.2">
      <c r="A1162" s="11">
        <v>1157</v>
      </c>
      <c r="B1162" s="9">
        <v>1.51</v>
      </c>
    </row>
    <row r="1163" spans="1:2" x14ac:dyDescent="0.2">
      <c r="A1163" s="11">
        <v>1158</v>
      </c>
      <c r="B1163" s="9">
        <v>0.46666666666666673</v>
      </c>
    </row>
    <row r="1164" spans="1:2" x14ac:dyDescent="0.2">
      <c r="A1164" s="11">
        <v>1159</v>
      </c>
      <c r="B1164" s="9">
        <v>0</v>
      </c>
    </row>
    <row r="1165" spans="1:2" x14ac:dyDescent="0.2">
      <c r="A1165" s="11">
        <v>1160</v>
      </c>
      <c r="B1165" s="9">
        <v>3.85</v>
      </c>
    </row>
    <row r="1166" spans="1:2" x14ac:dyDescent="0.2">
      <c r="A1166" s="11">
        <v>1161</v>
      </c>
      <c r="B1166" s="9">
        <v>0</v>
      </c>
    </row>
    <row r="1167" spans="1:2" x14ac:dyDescent="0.2">
      <c r="A1167" s="11">
        <v>1162</v>
      </c>
      <c r="B1167" s="9">
        <v>5.8333333333333341E-2</v>
      </c>
    </row>
    <row r="1168" spans="1:2" x14ac:dyDescent="0.2">
      <c r="A1168" s="11">
        <v>1163</v>
      </c>
      <c r="B1168" s="9">
        <v>0</v>
      </c>
    </row>
    <row r="1169" spans="1:2" x14ac:dyDescent="0.2">
      <c r="A1169" s="11">
        <v>1164</v>
      </c>
      <c r="B1169" s="9">
        <v>0</v>
      </c>
    </row>
    <row r="1170" spans="1:2" x14ac:dyDescent="0.2">
      <c r="A1170" s="11">
        <v>1165</v>
      </c>
      <c r="B1170" s="9">
        <v>20.705000000000002</v>
      </c>
    </row>
    <row r="1171" spans="1:2" x14ac:dyDescent="0.2">
      <c r="A1171" s="11">
        <v>1166</v>
      </c>
      <c r="B1171" s="9">
        <v>19.139999999999997</v>
      </c>
    </row>
    <row r="1172" spans="1:2" x14ac:dyDescent="0.2">
      <c r="A1172" s="11">
        <v>1167</v>
      </c>
      <c r="B1172" s="9">
        <v>1.6316666666666666</v>
      </c>
    </row>
    <row r="1173" spans="1:2" x14ac:dyDescent="0.2">
      <c r="A1173" s="11">
        <v>1168</v>
      </c>
      <c r="B1173" s="9">
        <v>5.6666666666666661</v>
      </c>
    </row>
    <row r="1174" spans="1:2" x14ac:dyDescent="0.2">
      <c r="A1174" s="11">
        <v>1169</v>
      </c>
      <c r="B1174" s="9">
        <v>0.16999999999999998</v>
      </c>
    </row>
    <row r="1175" spans="1:2" x14ac:dyDescent="0.2">
      <c r="A1175" s="11">
        <v>1170</v>
      </c>
      <c r="B1175" s="9">
        <v>0.4</v>
      </c>
    </row>
    <row r="1176" spans="1:2" x14ac:dyDescent="0.2">
      <c r="A1176" s="11">
        <v>1171</v>
      </c>
      <c r="B1176" s="9">
        <v>0.1</v>
      </c>
    </row>
    <row r="1177" spans="1:2" x14ac:dyDescent="0.2">
      <c r="A1177" s="11">
        <v>1172</v>
      </c>
      <c r="B1177" s="9">
        <v>0</v>
      </c>
    </row>
    <row r="1178" spans="1:2" x14ac:dyDescent="0.2">
      <c r="A1178" s="11">
        <v>1173</v>
      </c>
      <c r="B1178" s="9">
        <v>2.4E-2</v>
      </c>
    </row>
    <row r="1179" spans="1:2" x14ac:dyDescent="0.2">
      <c r="A1179" s="11">
        <v>1174</v>
      </c>
      <c r="B1179" s="9">
        <v>5.9066666666666672</v>
      </c>
    </row>
    <row r="1180" spans="1:2" x14ac:dyDescent="0.2">
      <c r="A1180" s="11">
        <v>1175</v>
      </c>
      <c r="B1180" s="9">
        <v>2.9250000000000003</v>
      </c>
    </row>
    <row r="1181" spans="1:2" x14ac:dyDescent="0.2">
      <c r="A1181" s="11">
        <v>1176</v>
      </c>
      <c r="B1181" s="9">
        <v>5.7142857142857143E-3</v>
      </c>
    </row>
    <row r="1182" spans="1:2" x14ac:dyDescent="0.2">
      <c r="A1182" s="11">
        <v>1177</v>
      </c>
      <c r="B1182" s="9">
        <v>0</v>
      </c>
    </row>
    <row r="1183" spans="1:2" x14ac:dyDescent="0.2">
      <c r="A1183" s="11">
        <v>1178</v>
      </c>
      <c r="B1183" s="9">
        <v>6.6666666666666671E-3</v>
      </c>
    </row>
    <row r="1184" spans="1:2" x14ac:dyDescent="0.2">
      <c r="A1184" s="11">
        <v>1179</v>
      </c>
      <c r="B1184" s="9">
        <v>5.3333333333333339</v>
      </c>
    </row>
    <row r="1185" spans="1:2" x14ac:dyDescent="0.2">
      <c r="A1185" s="11">
        <v>1180</v>
      </c>
      <c r="B1185" s="9">
        <v>11.75</v>
      </c>
    </row>
    <row r="1186" spans="1:2" x14ac:dyDescent="0.2">
      <c r="A1186" s="11">
        <v>1181</v>
      </c>
      <c r="B1186" s="9">
        <v>8.0000000000000002E-3</v>
      </c>
    </row>
    <row r="1187" spans="1:2" x14ac:dyDescent="0.2">
      <c r="A1187" s="11">
        <v>1182</v>
      </c>
      <c r="B1187" s="9">
        <v>4.2</v>
      </c>
    </row>
    <row r="1188" spans="1:2" x14ac:dyDescent="0.2">
      <c r="A1188" s="11">
        <v>1183</v>
      </c>
      <c r="B1188" s="9">
        <v>4</v>
      </c>
    </row>
    <row r="1189" spans="1:2" x14ac:dyDescent="0.2">
      <c r="A1189" s="11">
        <v>1184</v>
      </c>
      <c r="B1189" s="9">
        <v>104.93636363636362</v>
      </c>
    </row>
    <row r="1190" spans="1:2" x14ac:dyDescent="0.2">
      <c r="A1190" s="11">
        <v>1185</v>
      </c>
      <c r="B1190" s="9">
        <v>105.44</v>
      </c>
    </row>
    <row r="1191" spans="1:2" x14ac:dyDescent="0.2">
      <c r="A1191" s="11">
        <v>1186</v>
      </c>
      <c r="B1191" s="9">
        <v>106.73333333333332</v>
      </c>
    </row>
    <row r="1192" spans="1:2" x14ac:dyDescent="0.2">
      <c r="A1192" s="11">
        <v>1187</v>
      </c>
      <c r="B1192" s="9">
        <v>104.12571428571428</v>
      </c>
    </row>
    <row r="1193" spans="1:2" x14ac:dyDescent="0.2">
      <c r="A1193" s="11">
        <v>1188</v>
      </c>
      <c r="B1193" s="9">
        <v>160.54999999999998</v>
      </c>
    </row>
    <row r="1194" spans="1:2" x14ac:dyDescent="0.2">
      <c r="A1194" s="11">
        <v>1189</v>
      </c>
      <c r="B1194" s="9">
        <v>107.77777777777777</v>
      </c>
    </row>
    <row r="1195" spans="1:2" x14ac:dyDescent="0.2">
      <c r="A1195" s="11">
        <v>1190</v>
      </c>
      <c r="B1195" s="9">
        <v>135</v>
      </c>
    </row>
    <row r="1196" spans="1:2" x14ac:dyDescent="0.2">
      <c r="A1196" s="11">
        <v>1191</v>
      </c>
      <c r="B1196" s="9">
        <v>109.07407407407408</v>
      </c>
    </row>
    <row r="1197" spans="1:2" x14ac:dyDescent="0.2">
      <c r="A1197" s="11">
        <v>1192</v>
      </c>
      <c r="B1197" s="9">
        <v>290</v>
      </c>
    </row>
    <row r="1198" spans="1:2" x14ac:dyDescent="0.2">
      <c r="A1198" s="11">
        <v>1193</v>
      </c>
      <c r="B1198" s="9">
        <v>103.95714285714286</v>
      </c>
    </row>
    <row r="1199" spans="1:2" x14ac:dyDescent="0.2">
      <c r="A1199" s="11">
        <v>1194</v>
      </c>
      <c r="B1199" s="9">
        <v>322.24</v>
      </c>
    </row>
    <row r="1200" spans="1:2" x14ac:dyDescent="0.2">
      <c r="A1200" s="11">
        <v>1195</v>
      </c>
      <c r="B1200" s="9">
        <v>135</v>
      </c>
    </row>
    <row r="1201" spans="1:2" x14ac:dyDescent="0.2">
      <c r="A1201" s="11">
        <v>1196</v>
      </c>
      <c r="B1201" s="9">
        <v>269.91034482758624</v>
      </c>
    </row>
    <row r="1202" spans="1:2" x14ac:dyDescent="0.2">
      <c r="A1202" s="11">
        <v>1197</v>
      </c>
      <c r="B1202" s="9">
        <v>253.29333333333332</v>
      </c>
    </row>
    <row r="1203" spans="1:2" x14ac:dyDescent="0.2">
      <c r="A1203" s="11">
        <v>1198</v>
      </c>
      <c r="B1203" s="9">
        <v>260.59999999999997</v>
      </c>
    </row>
    <row r="1204" spans="1:2" x14ac:dyDescent="0.2">
      <c r="A1204" s="11">
        <v>1199</v>
      </c>
      <c r="B1204" s="9">
        <v>101.31677953348381</v>
      </c>
    </row>
    <row r="1205" spans="1:2" x14ac:dyDescent="0.2">
      <c r="A1205" s="11">
        <v>1200</v>
      </c>
      <c r="B1205" s="9">
        <v>125.60416666666667</v>
      </c>
    </row>
    <row r="1206" spans="1:2" x14ac:dyDescent="0.2">
      <c r="A1206" s="11">
        <v>1201</v>
      </c>
      <c r="B1206" s="9">
        <v>102.43783333333334</v>
      </c>
    </row>
    <row r="1207" spans="1:2" x14ac:dyDescent="0.2">
      <c r="A1207" s="11">
        <v>1202</v>
      </c>
      <c r="B1207" s="9">
        <v>199.244</v>
      </c>
    </row>
    <row r="1208" spans="1:2" x14ac:dyDescent="0.2">
      <c r="A1208" s="11">
        <v>1203</v>
      </c>
      <c r="B1208" s="9">
        <v>102.45398773006136</v>
      </c>
    </row>
    <row r="1209" spans="1:2" x14ac:dyDescent="0.2">
      <c r="A1209" s="11">
        <v>1204</v>
      </c>
      <c r="B1209" s="9">
        <v>102.94615384615385</v>
      </c>
    </row>
    <row r="1210" spans="1:2" x14ac:dyDescent="0.2">
      <c r="A1210" s="11">
        <v>1205</v>
      </c>
      <c r="B1210" s="9">
        <v>100.86153846153847</v>
      </c>
    </row>
    <row r="1211" spans="1:2" x14ac:dyDescent="0.2">
      <c r="A1211" s="11">
        <v>1206</v>
      </c>
      <c r="B1211" s="9">
        <v>114.99999999999999</v>
      </c>
    </row>
    <row r="1212" spans="1:2" x14ac:dyDescent="0.2">
      <c r="A1212" s="11">
        <v>1207</v>
      </c>
      <c r="B1212" s="9">
        <v>104.16766467065868</v>
      </c>
    </row>
    <row r="1213" spans="1:2" x14ac:dyDescent="0.2">
      <c r="A1213" s="11">
        <v>1208</v>
      </c>
      <c r="B1213" s="9">
        <v>155.29999999999998</v>
      </c>
    </row>
    <row r="1214" spans="1:2" x14ac:dyDescent="0.2">
      <c r="A1214" s="11">
        <v>1209</v>
      </c>
      <c r="B1214" s="9">
        <v>106</v>
      </c>
    </row>
    <row r="1215" spans="1:2" x14ac:dyDescent="0.2">
      <c r="A1215" s="11">
        <v>1210</v>
      </c>
      <c r="B1215" s="9">
        <v>254.31499999999997</v>
      </c>
    </row>
    <row r="1216" spans="1:2" x14ac:dyDescent="0.2">
      <c r="A1216" s="11">
        <v>1211</v>
      </c>
      <c r="B1216" s="9">
        <v>101.1</v>
      </c>
    </row>
    <row r="1217" spans="1:2" x14ac:dyDescent="0.2">
      <c r="A1217" s="11">
        <v>1212</v>
      </c>
      <c r="B1217" s="9">
        <v>129.04</v>
      </c>
    </row>
    <row r="1218" spans="1:2" x14ac:dyDescent="0.2">
      <c r="A1218" s="11">
        <v>1213</v>
      </c>
      <c r="B1218" s="9">
        <v>102.23076923076924</v>
      </c>
    </row>
    <row r="1219" spans="1:2" x14ac:dyDescent="0.2">
      <c r="A1219" s="11">
        <v>1214</v>
      </c>
      <c r="B1219" s="9">
        <v>131.80000000000001</v>
      </c>
    </row>
    <row r="1220" spans="1:2" x14ac:dyDescent="0.2">
      <c r="A1220" s="11">
        <v>1215</v>
      </c>
      <c r="B1220" s="9">
        <v>786.0802000000001</v>
      </c>
    </row>
    <row r="1221" spans="1:2" x14ac:dyDescent="0.2">
      <c r="A1221" s="11">
        <v>1216</v>
      </c>
      <c r="B1221" s="9">
        <v>145.70000000000002</v>
      </c>
    </row>
    <row r="1222" spans="1:2" x14ac:dyDescent="0.2">
      <c r="A1222" s="11">
        <v>1217</v>
      </c>
      <c r="B1222" s="9">
        <v>102.60000000000001</v>
      </c>
    </row>
    <row r="1223" spans="1:2" x14ac:dyDescent="0.2">
      <c r="A1223" s="11">
        <v>1218</v>
      </c>
      <c r="B1223" s="9">
        <v>172.27777777777777</v>
      </c>
    </row>
    <row r="1224" spans="1:2" x14ac:dyDescent="0.2">
      <c r="A1224" s="11">
        <v>1219</v>
      </c>
      <c r="B1224" s="9">
        <v>159.16819571865443</v>
      </c>
    </row>
    <row r="1225" spans="1:2" x14ac:dyDescent="0.2">
      <c r="A1225" s="11">
        <v>1220</v>
      </c>
      <c r="B1225" s="9">
        <v>103.76666666666668</v>
      </c>
    </row>
    <row r="1226" spans="1:2" x14ac:dyDescent="0.2">
      <c r="A1226" s="11">
        <v>1221</v>
      </c>
      <c r="B1226" s="9">
        <v>111.40954545454547</v>
      </c>
    </row>
    <row r="1227" spans="1:2" x14ac:dyDescent="0.2">
      <c r="A1227" s="11">
        <v>1222</v>
      </c>
      <c r="B1227" s="9">
        <v>280.375</v>
      </c>
    </row>
    <row r="1228" spans="1:2" x14ac:dyDescent="0.2">
      <c r="A1228" s="11">
        <v>1223</v>
      </c>
      <c r="B1228" s="9">
        <v>112.10606060606061</v>
      </c>
    </row>
    <row r="1229" spans="1:2" x14ac:dyDescent="0.2">
      <c r="A1229" s="11">
        <v>1224</v>
      </c>
      <c r="B1229" s="9">
        <v>7.0666666666666673</v>
      </c>
    </row>
    <row r="1230" spans="1:2" x14ac:dyDescent="0.2">
      <c r="A1230" s="11">
        <v>1225</v>
      </c>
      <c r="B1230" s="9">
        <v>4.3999999999999995</v>
      </c>
    </row>
    <row r="1231" spans="1:2" x14ac:dyDescent="0.2">
      <c r="A1231" s="11">
        <v>1226</v>
      </c>
      <c r="B1231" s="9">
        <v>3.8739999999999997</v>
      </c>
    </row>
    <row r="1232" spans="1:2" x14ac:dyDescent="0.2">
      <c r="A1232" s="11">
        <v>1227</v>
      </c>
      <c r="B1232" s="9">
        <v>0</v>
      </c>
    </row>
    <row r="1233" spans="1:2" x14ac:dyDescent="0.2">
      <c r="A1233" s="11">
        <v>1228</v>
      </c>
      <c r="B1233" s="9">
        <v>29.299999999999997</v>
      </c>
    </row>
    <row r="1234" spans="1:2" x14ac:dyDescent="0.2">
      <c r="A1234" s="11">
        <v>1229</v>
      </c>
      <c r="B1234" s="9">
        <v>0.90909090909090906</v>
      </c>
    </row>
    <row r="1235" spans="1:2" x14ac:dyDescent="0.2">
      <c r="A1235" s="11">
        <v>1230</v>
      </c>
      <c r="B1235" s="9">
        <v>0</v>
      </c>
    </row>
    <row r="1236" spans="1:2" x14ac:dyDescent="0.2">
      <c r="A1236" s="11">
        <v>1231</v>
      </c>
      <c r="B1236" s="9">
        <v>0</v>
      </c>
    </row>
    <row r="1237" spans="1:2" x14ac:dyDescent="0.2">
      <c r="A1237" s="11">
        <v>1232</v>
      </c>
      <c r="B1237" s="9">
        <v>0.8</v>
      </c>
    </row>
    <row r="1238" spans="1:2" x14ac:dyDescent="0.2">
      <c r="A1238" s="11">
        <v>1233</v>
      </c>
      <c r="B1238" s="9">
        <v>11.600000000000001</v>
      </c>
    </row>
    <row r="1239" spans="1:2" x14ac:dyDescent="0.2">
      <c r="A1239" s="11">
        <v>1234</v>
      </c>
      <c r="B1239" s="9">
        <v>0</v>
      </c>
    </row>
    <row r="1240" spans="1:2" x14ac:dyDescent="0.2">
      <c r="A1240" s="11">
        <v>1235</v>
      </c>
      <c r="B1240" s="9">
        <v>2.7873639500929119</v>
      </c>
    </row>
    <row r="1241" spans="1:2" x14ac:dyDescent="0.2">
      <c r="A1241" s="11">
        <v>1236</v>
      </c>
      <c r="B1241" s="9">
        <v>0</v>
      </c>
    </row>
    <row r="1242" spans="1:2" x14ac:dyDescent="0.2">
      <c r="A1242" s="11">
        <v>1237</v>
      </c>
      <c r="B1242" s="9">
        <v>0</v>
      </c>
    </row>
    <row r="1243" spans="1:2" x14ac:dyDescent="0.2">
      <c r="A1243" s="11">
        <v>1238</v>
      </c>
      <c r="B1243" s="9">
        <v>17.8</v>
      </c>
    </row>
    <row r="1244" spans="1:2" x14ac:dyDescent="0.2">
      <c r="A1244" s="11">
        <v>1239</v>
      </c>
      <c r="B1244" s="9">
        <v>0</v>
      </c>
    </row>
    <row r="1245" spans="1:2" x14ac:dyDescent="0.2">
      <c r="A1245" s="11">
        <v>1240</v>
      </c>
      <c r="B1245" s="9">
        <v>3.0124999999999997</v>
      </c>
    </row>
    <row r="1246" spans="1:2" x14ac:dyDescent="0.2">
      <c r="A1246" s="11">
        <v>1241</v>
      </c>
      <c r="B1246" s="9">
        <v>50.739999999999995</v>
      </c>
    </row>
    <row r="1247" spans="1:2" x14ac:dyDescent="0.2">
      <c r="A1247" s="11">
        <v>1242</v>
      </c>
      <c r="B1247" s="9">
        <v>0.54884742041712409</v>
      </c>
    </row>
    <row r="1248" spans="1:2" x14ac:dyDescent="0.2">
      <c r="A1248" s="11">
        <v>1243</v>
      </c>
      <c r="B1248" s="9">
        <v>14.091666666666667</v>
      </c>
    </row>
    <row r="1249" spans="1:2" x14ac:dyDescent="0.2">
      <c r="A1249" s="11">
        <v>1244</v>
      </c>
      <c r="B1249" s="9">
        <v>103.8</v>
      </c>
    </row>
    <row r="1250" spans="1:2" x14ac:dyDescent="0.2">
      <c r="A1250" s="11">
        <v>1245</v>
      </c>
      <c r="B1250" s="9">
        <v>120.24999999999999</v>
      </c>
    </row>
    <row r="1251" spans="1:2" x14ac:dyDescent="0.2">
      <c r="A1251" s="11">
        <v>1246</v>
      </c>
      <c r="B1251" s="9">
        <v>117</v>
      </c>
    </row>
    <row r="1252" spans="1:2" x14ac:dyDescent="0.2">
      <c r="A1252" s="11">
        <v>1247</v>
      </c>
      <c r="B1252" s="9">
        <v>122.14285714285715</v>
      </c>
    </row>
    <row r="1253" spans="1:2" x14ac:dyDescent="0.2">
      <c r="A1253" s="11">
        <v>1248</v>
      </c>
      <c r="B1253" s="9">
        <v>151.63999999999999</v>
      </c>
    </row>
    <row r="1254" spans="1:2" x14ac:dyDescent="0.2">
      <c r="A1254" s="11">
        <v>1249</v>
      </c>
      <c r="B1254" s="9">
        <v>104.44</v>
      </c>
    </row>
    <row r="1255" spans="1:2" x14ac:dyDescent="0.2">
      <c r="A1255" s="11">
        <v>1250</v>
      </c>
      <c r="B1255" s="9">
        <v>200.15333333333331</v>
      </c>
    </row>
    <row r="1256" spans="1:2" x14ac:dyDescent="0.2">
      <c r="A1256" s="11">
        <v>1251</v>
      </c>
      <c r="B1256" s="9">
        <v>101.8</v>
      </c>
    </row>
    <row r="1257" spans="1:2" x14ac:dyDescent="0.2">
      <c r="A1257" s="11">
        <v>1252</v>
      </c>
      <c r="B1257" s="9">
        <v>137.65714285714284</v>
      </c>
    </row>
    <row r="1258" spans="1:2" x14ac:dyDescent="0.2">
      <c r="A1258" s="11">
        <v>1253</v>
      </c>
      <c r="B1258" s="9">
        <v>303833.2</v>
      </c>
    </row>
    <row r="1259" spans="1:2" x14ac:dyDescent="0.2">
      <c r="A1259" s="11">
        <v>1254</v>
      </c>
      <c r="B1259" s="9">
        <v>198.85074626865671</v>
      </c>
    </row>
    <row r="1260" spans="1:2" x14ac:dyDescent="0.2">
      <c r="A1260" s="11">
        <v>1255</v>
      </c>
      <c r="B1260" s="9">
        <v>202.36666666666667</v>
      </c>
    </row>
    <row r="1261" spans="1:2" x14ac:dyDescent="0.2">
      <c r="A1261" s="11">
        <v>1256</v>
      </c>
      <c r="B1261" s="9">
        <v>117.96376666666666</v>
      </c>
    </row>
    <row r="1262" spans="1:2" x14ac:dyDescent="0.2">
      <c r="A1262" s="11">
        <v>1257</v>
      </c>
      <c r="B1262" s="9">
        <v>294.72727272727275</v>
      </c>
    </row>
    <row r="1263" spans="1:2" x14ac:dyDescent="0.2">
      <c r="A1263" s="11">
        <v>1258</v>
      </c>
      <c r="B1263" s="9">
        <v>213.14633333333336</v>
      </c>
    </row>
    <row r="1264" spans="1:2" x14ac:dyDescent="0.2">
      <c r="A1264" s="11">
        <v>1259</v>
      </c>
      <c r="B1264" s="9">
        <v>104.24</v>
      </c>
    </row>
    <row r="1265" spans="1:2" x14ac:dyDescent="0.2">
      <c r="A1265" s="11">
        <v>1260</v>
      </c>
      <c r="B1265" s="9">
        <v>113.66666666666667</v>
      </c>
    </row>
    <row r="1266" spans="1:2" x14ac:dyDescent="0.2">
      <c r="A1266" s="11">
        <v>1261</v>
      </c>
      <c r="B1266" s="9">
        <v>101.25</v>
      </c>
    </row>
    <row r="1267" spans="1:2" x14ac:dyDescent="0.2">
      <c r="A1267" s="11">
        <v>1262</v>
      </c>
      <c r="B1267" s="9">
        <v>125.41538461538462</v>
      </c>
    </row>
    <row r="1268" spans="1:2" x14ac:dyDescent="0.2">
      <c r="A1268" s="11">
        <v>1263</v>
      </c>
      <c r="B1268" s="9">
        <v>119</v>
      </c>
    </row>
    <row r="1269" spans="1:2" x14ac:dyDescent="0.2">
      <c r="A1269" s="11">
        <v>1264</v>
      </c>
      <c r="B1269" s="9">
        <v>166.46153846153845</v>
      </c>
    </row>
    <row r="1270" spans="1:2" x14ac:dyDescent="0.2">
      <c r="A1270" s="11">
        <v>1265</v>
      </c>
      <c r="B1270" s="9">
        <v>119.14771428571429</v>
      </c>
    </row>
    <row r="1271" spans="1:2" x14ac:dyDescent="0.2">
      <c r="A1271" s="11">
        <v>1266</v>
      </c>
      <c r="B1271" s="9">
        <v>100.47368421052632</v>
      </c>
    </row>
    <row r="1272" spans="1:2" x14ac:dyDescent="0.2">
      <c r="A1272" s="11">
        <v>1267</v>
      </c>
      <c r="B1272" s="9">
        <v>101.8</v>
      </c>
    </row>
    <row r="1273" spans="1:2" x14ac:dyDescent="0.2">
      <c r="A1273" s="11">
        <v>1268</v>
      </c>
      <c r="B1273" s="9">
        <v>116.66666666666667</v>
      </c>
    </row>
    <row r="1274" spans="1:2" x14ac:dyDescent="0.2">
      <c r="A1274" s="11">
        <v>1269</v>
      </c>
      <c r="B1274" s="9">
        <v>108.64893617021276</v>
      </c>
    </row>
    <row r="1275" spans="1:2" x14ac:dyDescent="0.2">
      <c r="A1275" s="11">
        <v>1270</v>
      </c>
      <c r="B1275" s="9">
        <v>114.72</v>
      </c>
    </row>
    <row r="1276" spans="1:2" x14ac:dyDescent="0.2">
      <c r="A1276" s="11">
        <v>1271</v>
      </c>
      <c r="B1276" s="9">
        <v>101.8</v>
      </c>
    </row>
    <row r="1277" spans="1:2" x14ac:dyDescent="0.2">
      <c r="A1277" s="11">
        <v>1272</v>
      </c>
      <c r="B1277" s="9">
        <v>106</v>
      </c>
    </row>
    <row r="1278" spans="1:2" x14ac:dyDescent="0.2">
      <c r="A1278" s="11">
        <v>1273</v>
      </c>
      <c r="B1278" s="9">
        <v>103.49999999999999</v>
      </c>
    </row>
    <row r="1279" spans="1:2" x14ac:dyDescent="0.2">
      <c r="A1279" s="11">
        <v>1274</v>
      </c>
      <c r="B1279" s="9">
        <v>154.97535999999999</v>
      </c>
    </row>
    <row r="1280" spans="1:2" x14ac:dyDescent="0.2">
      <c r="A1280" s="11">
        <v>1275</v>
      </c>
      <c r="B1280" s="9">
        <v>162.14066666666668</v>
      </c>
    </row>
    <row r="1281" spans="1:2" x14ac:dyDescent="0.2">
      <c r="A1281" s="11">
        <v>1276</v>
      </c>
      <c r="B1281" s="9">
        <v>104.42100000000001</v>
      </c>
    </row>
    <row r="1282" spans="1:2" x14ac:dyDescent="0.2">
      <c r="A1282" s="11">
        <v>1277</v>
      </c>
      <c r="B1282" s="9">
        <v>106.12433333333333</v>
      </c>
    </row>
    <row r="1283" spans="1:2" x14ac:dyDescent="0.2">
      <c r="A1283" s="11">
        <v>1278</v>
      </c>
      <c r="B1283" s="9">
        <v>154.93846153846152</v>
      </c>
    </row>
    <row r="1284" spans="1:2" x14ac:dyDescent="0.2">
      <c r="A1284" s="11">
        <v>1279</v>
      </c>
      <c r="B1284" s="9">
        <v>110.77157238734421</v>
      </c>
    </row>
    <row r="1285" spans="1:2" x14ac:dyDescent="0.2">
      <c r="A1285" s="11">
        <v>1280</v>
      </c>
      <c r="B1285" s="9">
        <v>110.91186666666665</v>
      </c>
    </row>
    <row r="1286" spans="1:2" x14ac:dyDescent="0.2">
      <c r="A1286" s="11">
        <v>1281</v>
      </c>
      <c r="B1286" s="9">
        <v>110.71428571428572</v>
      </c>
    </row>
    <row r="1287" spans="1:2" x14ac:dyDescent="0.2">
      <c r="A1287" s="11">
        <v>1282</v>
      </c>
      <c r="B1287" s="9">
        <v>123.61333333333333</v>
      </c>
    </row>
    <row r="1288" spans="1:2" x14ac:dyDescent="0.2">
      <c r="A1288" s="11">
        <v>1283</v>
      </c>
      <c r="B1288" s="9">
        <v>211.05</v>
      </c>
    </row>
    <row r="1289" spans="1:2" x14ac:dyDescent="0.2">
      <c r="A1289" s="11">
        <v>1284</v>
      </c>
      <c r="B1289" s="9">
        <v>101</v>
      </c>
    </row>
    <row r="1290" spans="1:2" x14ac:dyDescent="0.2">
      <c r="A1290" s="11">
        <v>1285</v>
      </c>
      <c r="B1290" s="9">
        <v>101.64999999999999</v>
      </c>
    </row>
    <row r="1291" spans="1:2" x14ac:dyDescent="0.2">
      <c r="A1291" s="11">
        <v>1286</v>
      </c>
      <c r="B1291" s="9">
        <v>108.33333333333333</v>
      </c>
    </row>
    <row r="1292" spans="1:2" x14ac:dyDescent="0.2">
      <c r="A1292" s="11">
        <v>1287</v>
      </c>
      <c r="B1292" s="9">
        <v>242</v>
      </c>
    </row>
    <row r="1293" spans="1:2" x14ac:dyDescent="0.2">
      <c r="A1293" s="11">
        <v>1288</v>
      </c>
      <c r="B1293" s="9">
        <v>100.44999999999999</v>
      </c>
    </row>
    <row r="1294" spans="1:2" x14ac:dyDescent="0.2">
      <c r="A1294" s="11">
        <v>1289</v>
      </c>
      <c r="B1294" s="9">
        <v>125.06666666666666</v>
      </c>
    </row>
    <row r="1295" spans="1:2" x14ac:dyDescent="0.2">
      <c r="A1295" s="11">
        <v>1290</v>
      </c>
      <c r="B1295" s="9">
        <v>108.57142857142857</v>
      </c>
    </row>
    <row r="1296" spans="1:2" x14ac:dyDescent="0.2">
      <c r="A1296" s="11">
        <v>1291</v>
      </c>
      <c r="B1296" s="9">
        <v>145.70000000000002</v>
      </c>
    </row>
    <row r="1297" spans="1:2" x14ac:dyDescent="0.2">
      <c r="A1297" s="11">
        <v>1292</v>
      </c>
      <c r="B1297" s="9">
        <v>110.00000000000001</v>
      </c>
    </row>
    <row r="1298" spans="1:2" x14ac:dyDescent="0.2">
      <c r="A1298" s="11">
        <v>1293</v>
      </c>
      <c r="B1298" s="9">
        <v>102.23333333333333</v>
      </c>
    </row>
    <row r="1299" spans="1:2" x14ac:dyDescent="0.2">
      <c r="A1299" s="11">
        <v>1294</v>
      </c>
      <c r="B1299" s="9">
        <v>122</v>
      </c>
    </row>
    <row r="1300" spans="1:2" x14ac:dyDescent="0.2">
      <c r="A1300" s="11">
        <v>1295</v>
      </c>
      <c r="B1300" s="9">
        <v>101.96000000000001</v>
      </c>
    </row>
    <row r="1301" spans="1:2" x14ac:dyDescent="0.2">
      <c r="A1301" s="11">
        <v>1296</v>
      </c>
      <c r="B1301" s="9">
        <v>141.1764705882353</v>
      </c>
    </row>
    <row r="1302" spans="1:2" x14ac:dyDescent="0.2">
      <c r="A1302" s="11">
        <v>1297</v>
      </c>
      <c r="B1302" s="9">
        <v>109.52500000000001</v>
      </c>
    </row>
    <row r="1303" spans="1:2" x14ac:dyDescent="0.2">
      <c r="A1303" s="11">
        <v>1298</v>
      </c>
      <c r="B1303" s="9">
        <v>104.65</v>
      </c>
    </row>
    <row r="1304" spans="1:2" x14ac:dyDescent="0.2">
      <c r="A1304" s="11">
        <v>1299</v>
      </c>
      <c r="B1304" s="9">
        <v>124</v>
      </c>
    </row>
    <row r="1305" spans="1:2" x14ac:dyDescent="0.2">
      <c r="A1305" s="11">
        <v>1300</v>
      </c>
      <c r="B1305" s="9">
        <v>135</v>
      </c>
    </row>
    <row r="1306" spans="1:2" x14ac:dyDescent="0.2">
      <c r="A1306" s="11">
        <v>1301</v>
      </c>
      <c r="B1306" s="9">
        <v>102.75000000000001</v>
      </c>
    </row>
    <row r="1307" spans="1:2" x14ac:dyDescent="0.2">
      <c r="A1307" s="11">
        <v>1302</v>
      </c>
      <c r="B1307" s="9">
        <v>100</v>
      </c>
    </row>
    <row r="1308" spans="1:2" x14ac:dyDescent="0.2">
      <c r="A1308" s="11">
        <v>1303</v>
      </c>
      <c r="B1308" s="9">
        <v>130.26085714285716</v>
      </c>
    </row>
    <row r="1309" spans="1:2" x14ac:dyDescent="0.2">
      <c r="A1309" s="11">
        <v>1304</v>
      </c>
      <c r="B1309" s="9">
        <v>39.627499999999998</v>
      </c>
    </row>
    <row r="1310" spans="1:2" x14ac:dyDescent="0.2">
      <c r="A1310" s="11">
        <v>1305</v>
      </c>
      <c r="B1310" s="9">
        <v>25.976666666666663</v>
      </c>
    </row>
    <row r="1311" spans="1:2" x14ac:dyDescent="0.2">
      <c r="A1311" s="11">
        <v>1306</v>
      </c>
      <c r="B1311" s="9">
        <v>65.24636363636364</v>
      </c>
    </row>
    <row r="1312" spans="1:2" x14ac:dyDescent="0.2">
      <c r="A1312" s="11">
        <v>1307</v>
      </c>
      <c r="B1312" s="9">
        <v>11.514000000000001</v>
      </c>
    </row>
    <row r="1313" spans="1:2" x14ac:dyDescent="0.2">
      <c r="A1313" s="11">
        <v>1308</v>
      </c>
      <c r="B1313" s="9">
        <v>11.360000000000001</v>
      </c>
    </row>
    <row r="1314" spans="1:2" x14ac:dyDescent="0.2">
      <c r="A1314" s="11">
        <v>1309</v>
      </c>
      <c r="B1314" s="9">
        <v>111.99130434782609</v>
      </c>
    </row>
    <row r="1315" spans="1:2" x14ac:dyDescent="0.2">
      <c r="A1315" s="11">
        <v>1310</v>
      </c>
      <c r="B1315" s="9">
        <v>15.5</v>
      </c>
    </row>
    <row r="1316" spans="1:2" x14ac:dyDescent="0.2">
      <c r="A1316" s="11">
        <v>1311</v>
      </c>
      <c r="B1316" s="9">
        <v>32.027999999999999</v>
      </c>
    </row>
    <row r="1317" spans="1:2" x14ac:dyDescent="0.2">
      <c r="A1317" s="11">
        <v>1312</v>
      </c>
      <c r="B1317" s="9">
        <v>0.60869565217391308</v>
      </c>
    </row>
    <row r="1318" spans="1:2" x14ac:dyDescent="0.2">
      <c r="A1318" s="11">
        <v>1313</v>
      </c>
      <c r="B1318" s="9">
        <v>31.114999999999998</v>
      </c>
    </row>
    <row r="1319" spans="1:2" x14ac:dyDescent="0.2">
      <c r="A1319" s="11">
        <v>1314</v>
      </c>
      <c r="B1319" s="9">
        <v>1.1266666666666667</v>
      </c>
    </row>
    <row r="1320" spans="1:2" x14ac:dyDescent="0.2">
      <c r="A1320" s="11">
        <v>1315</v>
      </c>
      <c r="B1320" s="9">
        <v>40.404000000000003</v>
      </c>
    </row>
    <row r="1321" spans="1:2" x14ac:dyDescent="0.2">
      <c r="A1321" s="11">
        <v>1316</v>
      </c>
      <c r="B1321" s="9">
        <v>1.3333333333333333E-3</v>
      </c>
    </row>
    <row r="1322" spans="1:2" x14ac:dyDescent="0.2">
      <c r="A1322" s="11">
        <v>1317</v>
      </c>
      <c r="B1322" s="9">
        <v>5.7334999999999994</v>
      </c>
    </row>
    <row r="1323" spans="1:2" x14ac:dyDescent="0.2">
      <c r="A1323" s="11">
        <v>1318</v>
      </c>
      <c r="B1323" s="9">
        <v>15.324999999999999</v>
      </c>
    </row>
    <row r="1324" spans="1:2" x14ac:dyDescent="0.2">
      <c r="A1324" s="11">
        <v>1319</v>
      </c>
      <c r="B1324" s="9">
        <v>15.103448275862069</v>
      </c>
    </row>
    <row r="1325" spans="1:2" x14ac:dyDescent="0.2">
      <c r="A1325" s="11">
        <v>1320</v>
      </c>
      <c r="B1325" s="9">
        <v>0.503</v>
      </c>
    </row>
    <row r="1326" spans="1:2" x14ac:dyDescent="0.2">
      <c r="A1326" s="11">
        <v>1321</v>
      </c>
      <c r="B1326" s="9">
        <v>1.3028138528138529</v>
      </c>
    </row>
    <row r="1327" spans="1:2" x14ac:dyDescent="0.2">
      <c r="A1327" s="11">
        <v>1322</v>
      </c>
      <c r="B1327" s="9">
        <v>0.30285714285714288</v>
      </c>
    </row>
    <row r="1328" spans="1:2" x14ac:dyDescent="0.2">
      <c r="A1328" s="11">
        <v>1323</v>
      </c>
      <c r="B1328" s="9">
        <v>8.8800000000000008</v>
      </c>
    </row>
    <row r="1329" spans="1:2" x14ac:dyDescent="0.2">
      <c r="A1329" s="11">
        <v>1324</v>
      </c>
      <c r="B1329" s="9">
        <v>9.84</v>
      </c>
    </row>
    <row r="1330" spans="1:2" x14ac:dyDescent="0.2">
      <c r="A1330" s="11">
        <v>1325</v>
      </c>
      <c r="B1330" s="9">
        <v>2.4299999999999997</v>
      </c>
    </row>
    <row r="1331" spans="1:2" x14ac:dyDescent="0.2">
      <c r="A1331" s="11">
        <v>1326</v>
      </c>
      <c r="B1331" s="9">
        <v>1.1299999999999999</v>
      </c>
    </row>
    <row r="1332" spans="1:2" x14ac:dyDescent="0.2">
      <c r="A1332" s="11">
        <v>1327</v>
      </c>
      <c r="B1332" s="9">
        <v>3.5520833333333335</v>
      </c>
    </row>
    <row r="1333" spans="1:2" x14ac:dyDescent="0.2">
      <c r="A1333" s="11">
        <v>1328</v>
      </c>
      <c r="B1333" s="9">
        <v>2.3306666666666667</v>
      </c>
    </row>
    <row r="1334" spans="1:2" x14ac:dyDescent="0.2">
      <c r="A1334" s="11">
        <v>1329</v>
      </c>
      <c r="B1334" s="9">
        <v>0.81600000000000006</v>
      </c>
    </row>
    <row r="1335" spans="1:2" x14ac:dyDescent="0.2">
      <c r="A1335" s="11">
        <v>1330</v>
      </c>
      <c r="B1335" s="9">
        <v>22.494285714285713</v>
      </c>
    </row>
    <row r="1336" spans="1:2" x14ac:dyDescent="0.2">
      <c r="A1336" s="11">
        <v>1331</v>
      </c>
      <c r="B1336" s="9">
        <v>1.3668</v>
      </c>
    </row>
    <row r="1337" spans="1:2" x14ac:dyDescent="0.2">
      <c r="A1337" s="11">
        <v>1332</v>
      </c>
      <c r="B1337" s="9">
        <v>0</v>
      </c>
    </row>
    <row r="1338" spans="1:2" x14ac:dyDescent="0.2">
      <c r="A1338" s="11">
        <v>1333</v>
      </c>
      <c r="B1338" s="9">
        <v>0</v>
      </c>
    </row>
    <row r="1339" spans="1:2" x14ac:dyDescent="0.2">
      <c r="A1339" s="11">
        <v>1334</v>
      </c>
      <c r="B1339" s="9">
        <v>10.754135338345865</v>
      </c>
    </row>
    <row r="1340" spans="1:2" x14ac:dyDescent="0.2">
      <c r="A1340" s="11">
        <v>1335</v>
      </c>
      <c r="B1340" s="9">
        <v>19.759999999999998</v>
      </c>
    </row>
    <row r="1341" spans="1:2" x14ac:dyDescent="0.2">
      <c r="A1341" s="11">
        <v>1336</v>
      </c>
      <c r="B1341" s="9">
        <v>84.946999999999989</v>
      </c>
    </row>
    <row r="1342" spans="1:2" x14ac:dyDescent="0.2">
      <c r="A1342" s="11">
        <v>1337</v>
      </c>
      <c r="B1342" s="9">
        <v>49.381999999999998</v>
      </c>
    </row>
    <row r="1343" spans="1:2" x14ac:dyDescent="0.2">
      <c r="A1343" s="11">
        <v>1338</v>
      </c>
      <c r="B1343" s="9">
        <v>3.3033333333333332</v>
      </c>
    </row>
    <row r="1344" spans="1:2" x14ac:dyDescent="0.2">
      <c r="A1344" s="11">
        <v>1339</v>
      </c>
      <c r="B1344" s="9">
        <v>6.6339999999999995</v>
      </c>
    </row>
    <row r="1345" spans="1:2" x14ac:dyDescent="0.2">
      <c r="A1345" s="11">
        <v>1340</v>
      </c>
      <c r="B1345" s="9">
        <v>0</v>
      </c>
    </row>
    <row r="1346" spans="1:2" x14ac:dyDescent="0.2">
      <c r="A1346" s="11">
        <v>1341</v>
      </c>
      <c r="B1346" s="9">
        <v>70.36</v>
      </c>
    </row>
    <row r="1347" spans="1:2" x14ac:dyDescent="0.2">
      <c r="A1347" s="11">
        <v>1342</v>
      </c>
      <c r="B1347" s="9">
        <v>0.2</v>
      </c>
    </row>
    <row r="1348" spans="1:2" x14ac:dyDescent="0.2">
      <c r="A1348" s="11">
        <v>1343</v>
      </c>
      <c r="B1348" s="9">
        <v>102.298</v>
      </c>
    </row>
    <row r="1349" spans="1:2" x14ac:dyDescent="0.2">
      <c r="A1349" s="11">
        <v>1344</v>
      </c>
      <c r="B1349" s="9">
        <v>377.73333333333335</v>
      </c>
    </row>
    <row r="1350" spans="1:2" x14ac:dyDescent="0.2">
      <c r="A1350" s="11">
        <v>1345</v>
      </c>
      <c r="B1350" s="9">
        <v>125</v>
      </c>
    </row>
    <row r="1351" spans="1:2" x14ac:dyDescent="0.2">
      <c r="A1351" s="11">
        <v>1346</v>
      </c>
      <c r="B1351" s="9">
        <v>147.32653061224491</v>
      </c>
    </row>
    <row r="1352" spans="1:2" x14ac:dyDescent="0.2">
      <c r="A1352" s="11">
        <v>1347</v>
      </c>
      <c r="B1352" s="9">
        <v>102.2</v>
      </c>
    </row>
    <row r="1353" spans="1:2" x14ac:dyDescent="0.2">
      <c r="A1353" s="11">
        <v>1348</v>
      </c>
      <c r="B1353" s="9">
        <v>101.8723404255319</v>
      </c>
    </row>
    <row r="1354" spans="1:2" x14ac:dyDescent="0.2">
      <c r="A1354" s="11">
        <v>1349</v>
      </c>
      <c r="B1354" s="9">
        <v>204.2</v>
      </c>
    </row>
    <row r="1355" spans="1:2" x14ac:dyDescent="0.2">
      <c r="A1355" s="11">
        <v>1350</v>
      </c>
      <c r="B1355" s="9">
        <v>104.05</v>
      </c>
    </row>
    <row r="1356" spans="1:2" x14ac:dyDescent="0.2">
      <c r="A1356" s="11">
        <v>1351</v>
      </c>
      <c r="B1356" s="9">
        <v>101.265</v>
      </c>
    </row>
    <row r="1357" spans="1:2" x14ac:dyDescent="0.2">
      <c r="A1357" s="11">
        <v>1352</v>
      </c>
      <c r="B1357" s="9">
        <v>136.13999999999999</v>
      </c>
    </row>
    <row r="1358" spans="1:2" x14ac:dyDescent="0.2">
      <c r="A1358" s="11">
        <v>1353</v>
      </c>
      <c r="B1358" s="9">
        <v>133.6</v>
      </c>
    </row>
    <row r="1359" spans="1:2" x14ac:dyDescent="0.2">
      <c r="A1359" s="11">
        <v>1354</v>
      </c>
      <c r="B1359" s="9">
        <v>130.25</v>
      </c>
    </row>
    <row r="1360" spans="1:2" x14ac:dyDescent="0.2">
      <c r="A1360" s="11">
        <v>1355</v>
      </c>
      <c r="B1360" s="9">
        <v>122.67999999999999</v>
      </c>
    </row>
    <row r="1361" spans="1:2" x14ac:dyDescent="0.2">
      <c r="A1361" s="11">
        <v>1356</v>
      </c>
      <c r="B1361" s="9">
        <v>182.81058823529412</v>
      </c>
    </row>
    <row r="1362" spans="1:2" x14ac:dyDescent="0.2">
      <c r="A1362" s="11">
        <v>1357</v>
      </c>
      <c r="B1362" s="9">
        <v>125.29999999999998</v>
      </c>
    </row>
    <row r="1363" spans="1:2" x14ac:dyDescent="0.2">
      <c r="A1363" s="11">
        <v>1358</v>
      </c>
      <c r="B1363" s="9">
        <v>111.66666666666667</v>
      </c>
    </row>
    <row r="1364" spans="1:2" x14ac:dyDescent="0.2">
      <c r="A1364" s="11">
        <v>1359</v>
      </c>
      <c r="B1364" s="9">
        <v>115.75757575757575</v>
      </c>
    </row>
    <row r="1365" spans="1:2" x14ac:dyDescent="0.2">
      <c r="A1365" s="11">
        <v>1360</v>
      </c>
      <c r="B1365" s="9">
        <v>173.2</v>
      </c>
    </row>
    <row r="1366" spans="1:2" x14ac:dyDescent="0.2">
      <c r="A1366" s="11">
        <v>1361</v>
      </c>
      <c r="B1366" s="9">
        <v>125.98333333333333</v>
      </c>
    </row>
    <row r="1367" spans="1:2" x14ac:dyDescent="0.2">
      <c r="A1367" s="11">
        <v>1362</v>
      </c>
      <c r="B1367" s="9">
        <v>109.1</v>
      </c>
    </row>
    <row r="1368" spans="1:2" x14ac:dyDescent="0.2">
      <c r="A1368" s="11">
        <v>1363</v>
      </c>
      <c r="B1368" s="9">
        <v>100</v>
      </c>
    </row>
    <row r="1369" spans="1:2" x14ac:dyDescent="0.2">
      <c r="A1369" s="11">
        <v>1364</v>
      </c>
      <c r="B1369" s="9">
        <v>118.64285714285714</v>
      </c>
    </row>
    <row r="1370" spans="1:2" x14ac:dyDescent="0.2">
      <c r="A1370" s="11">
        <v>1365</v>
      </c>
      <c r="B1370" s="9">
        <v>100.26666666666667</v>
      </c>
    </row>
    <row r="1371" spans="1:2" x14ac:dyDescent="0.2">
      <c r="A1371" s="11">
        <v>1366</v>
      </c>
      <c r="B1371" s="9">
        <v>126.48920000000001</v>
      </c>
    </row>
    <row r="1372" spans="1:2" x14ac:dyDescent="0.2">
      <c r="A1372" s="11">
        <v>1367</v>
      </c>
      <c r="B1372" s="9">
        <v>114.26</v>
      </c>
    </row>
    <row r="1373" spans="1:2" x14ac:dyDescent="0.2">
      <c r="A1373" s="11">
        <v>1368</v>
      </c>
      <c r="B1373" s="9">
        <v>110.7</v>
      </c>
    </row>
    <row r="1374" spans="1:2" x14ac:dyDescent="0.2">
      <c r="A1374" s="11">
        <v>1369</v>
      </c>
      <c r="B1374" s="9">
        <v>105.34805315203954</v>
      </c>
    </row>
    <row r="1375" spans="1:2" x14ac:dyDescent="0.2">
      <c r="A1375" s="11">
        <v>1370</v>
      </c>
      <c r="B1375" s="9">
        <v>103.66666666666666</v>
      </c>
    </row>
    <row r="1376" spans="1:2" x14ac:dyDescent="0.2">
      <c r="A1376" s="11">
        <v>1371</v>
      </c>
      <c r="B1376" s="9">
        <v>107.08672667523933</v>
      </c>
    </row>
    <row r="1377" spans="1:2" x14ac:dyDescent="0.2">
      <c r="A1377" s="11">
        <v>1372</v>
      </c>
      <c r="B1377" s="9">
        <v>124</v>
      </c>
    </row>
    <row r="1378" spans="1:2" x14ac:dyDescent="0.2">
      <c r="A1378" s="11">
        <v>1373</v>
      </c>
      <c r="B1378" s="9">
        <v>105.01</v>
      </c>
    </row>
    <row r="1379" spans="1:2" x14ac:dyDescent="0.2">
      <c r="A1379" s="11">
        <v>1374</v>
      </c>
      <c r="B1379" s="9">
        <v>189.46666666666667</v>
      </c>
    </row>
    <row r="1380" spans="1:2" x14ac:dyDescent="0.2">
      <c r="A1380" s="11">
        <v>1375</v>
      </c>
      <c r="B1380" s="9">
        <v>171.32499999999999</v>
      </c>
    </row>
    <row r="1381" spans="1:2" x14ac:dyDescent="0.2">
      <c r="A1381" s="11">
        <v>1376</v>
      </c>
      <c r="B1381" s="9">
        <v>252.48648648648651</v>
      </c>
    </row>
    <row r="1382" spans="1:2" x14ac:dyDescent="0.2">
      <c r="A1382" s="11">
        <v>1377</v>
      </c>
      <c r="B1382" s="9">
        <v>116.15384615384616</v>
      </c>
    </row>
    <row r="1383" spans="1:2" x14ac:dyDescent="0.2">
      <c r="A1383" s="11">
        <v>1378</v>
      </c>
      <c r="B1383" s="9">
        <v>203.35000000000002</v>
      </c>
    </row>
    <row r="1384" spans="1:2" x14ac:dyDescent="0.2">
      <c r="A1384" s="11">
        <v>1379</v>
      </c>
      <c r="B1384" s="9">
        <v>111.60000000000001</v>
      </c>
    </row>
    <row r="1385" spans="1:2" x14ac:dyDescent="0.2">
      <c r="A1385" s="11">
        <v>1380</v>
      </c>
      <c r="B1385" s="9">
        <v>424</v>
      </c>
    </row>
    <row r="1386" spans="1:2" x14ac:dyDescent="0.2">
      <c r="A1386" s="11">
        <v>1381</v>
      </c>
      <c r="B1386" s="9">
        <v>107.1</v>
      </c>
    </row>
    <row r="1387" spans="1:2" x14ac:dyDescent="0.2">
      <c r="A1387" s="11">
        <v>1382</v>
      </c>
      <c r="B1387" s="9">
        <v>104.3625</v>
      </c>
    </row>
    <row r="1388" spans="1:2" x14ac:dyDescent="0.2">
      <c r="A1388" s="11">
        <v>1383</v>
      </c>
      <c r="B1388" s="9">
        <v>212.40909090909091</v>
      </c>
    </row>
    <row r="1389" spans="1:2" x14ac:dyDescent="0.2">
      <c r="A1389" s="11">
        <v>1384</v>
      </c>
      <c r="B1389" s="9">
        <v>124.08571428571429</v>
      </c>
    </row>
    <row r="1390" spans="1:2" x14ac:dyDescent="0.2">
      <c r="A1390" s="11">
        <v>1385</v>
      </c>
      <c r="B1390" s="9">
        <v>110.406125</v>
      </c>
    </row>
    <row r="1391" spans="1:2" x14ac:dyDescent="0.2">
      <c r="A1391" s="11">
        <v>1386</v>
      </c>
      <c r="B1391" s="9">
        <v>218.75</v>
      </c>
    </row>
    <row r="1392" spans="1:2" x14ac:dyDescent="0.2">
      <c r="A1392" s="11">
        <v>1387</v>
      </c>
      <c r="B1392" s="9">
        <v>136.625</v>
      </c>
    </row>
    <row r="1393" spans="1:2" x14ac:dyDescent="0.2">
      <c r="A1393" s="11">
        <v>1388</v>
      </c>
      <c r="B1393" s="9">
        <v>134.8074</v>
      </c>
    </row>
    <row r="1394" spans="1:2" x14ac:dyDescent="0.2">
      <c r="A1394" s="11">
        <v>1389</v>
      </c>
      <c r="B1394" s="9">
        <v>145.4</v>
      </c>
    </row>
    <row r="1395" spans="1:2" x14ac:dyDescent="0.2">
      <c r="A1395" s="11">
        <v>1390</v>
      </c>
      <c r="B1395" s="9">
        <v>109.10714285714285</v>
      </c>
    </row>
    <row r="1396" spans="1:2" x14ac:dyDescent="0.2">
      <c r="A1396" s="11">
        <v>1391</v>
      </c>
      <c r="B1396" s="9">
        <v>110.2</v>
      </c>
    </row>
    <row r="1397" spans="1:2" x14ac:dyDescent="0.2">
      <c r="A1397" s="11">
        <v>1392</v>
      </c>
      <c r="B1397" s="9">
        <v>113.64000000000001</v>
      </c>
    </row>
    <row r="1398" spans="1:2" x14ac:dyDescent="0.2">
      <c r="A1398" s="11">
        <v>1393</v>
      </c>
      <c r="B1398" s="9">
        <v>102.35000000000001</v>
      </c>
    </row>
    <row r="1399" spans="1:2" x14ac:dyDescent="0.2">
      <c r="A1399" s="11">
        <v>1394</v>
      </c>
      <c r="B1399" s="9">
        <v>122.13333333333334</v>
      </c>
    </row>
    <row r="1400" spans="1:2" x14ac:dyDescent="0.2">
      <c r="A1400" s="11">
        <v>1395</v>
      </c>
      <c r="B1400" s="9">
        <v>111.88571428571427</v>
      </c>
    </row>
    <row r="1401" spans="1:2" x14ac:dyDescent="0.2">
      <c r="A1401" s="11">
        <v>1396</v>
      </c>
      <c r="B1401" s="9">
        <v>107.3</v>
      </c>
    </row>
    <row r="1402" spans="1:2" x14ac:dyDescent="0.2">
      <c r="A1402" s="11">
        <v>1397</v>
      </c>
      <c r="B1402" s="9">
        <v>113.85000000000001</v>
      </c>
    </row>
    <row r="1403" spans="1:2" x14ac:dyDescent="0.2">
      <c r="A1403" s="11">
        <v>1398</v>
      </c>
      <c r="B1403" s="9">
        <v>109.68181818181819</v>
      </c>
    </row>
    <row r="1404" spans="1:2" x14ac:dyDescent="0.2">
      <c r="A1404" s="11">
        <v>1399</v>
      </c>
      <c r="B1404" s="9">
        <v>126.14444444444443</v>
      </c>
    </row>
    <row r="1405" spans="1:2" x14ac:dyDescent="0.2">
      <c r="A1405" s="11">
        <v>1400</v>
      </c>
      <c r="B1405" s="9">
        <v>167.42857142857144</v>
      </c>
    </row>
    <row r="1406" spans="1:2" x14ac:dyDescent="0.2">
      <c r="A1406" s="11">
        <v>1401</v>
      </c>
      <c r="B1406" s="9">
        <v>496.52000000000004</v>
      </c>
    </row>
    <row r="1407" spans="1:2" x14ac:dyDescent="0.2">
      <c r="A1407" s="11">
        <v>1402</v>
      </c>
      <c r="B1407" s="9">
        <v>109.16</v>
      </c>
    </row>
    <row r="1408" spans="1:2" x14ac:dyDescent="0.2">
      <c r="A1408" s="11">
        <v>1403</v>
      </c>
      <c r="B1408" s="9">
        <v>102.57499999999999</v>
      </c>
    </row>
    <row r="1409" spans="1:2" x14ac:dyDescent="0.2">
      <c r="A1409" s="11">
        <v>1404</v>
      </c>
      <c r="B1409" s="9">
        <v>1.6620689655172414</v>
      </c>
    </row>
    <row r="1410" spans="1:2" x14ac:dyDescent="0.2">
      <c r="A1410" s="11">
        <v>1405</v>
      </c>
      <c r="B1410" s="9">
        <v>0.42</v>
      </c>
    </row>
    <row r="1411" spans="1:2" x14ac:dyDescent="0.2">
      <c r="A1411" s="11">
        <v>1406</v>
      </c>
      <c r="B1411" s="9">
        <v>0.125</v>
      </c>
    </row>
    <row r="1412" spans="1:2" x14ac:dyDescent="0.2">
      <c r="A1412" s="11">
        <v>1407</v>
      </c>
      <c r="B1412" s="9">
        <v>0.5</v>
      </c>
    </row>
    <row r="1413" spans="1:2" x14ac:dyDescent="0.2">
      <c r="A1413" s="11">
        <v>1408</v>
      </c>
      <c r="B1413" s="9">
        <v>7.1999999999999993</v>
      </c>
    </row>
    <row r="1414" spans="1:2" x14ac:dyDescent="0.2">
      <c r="A1414" s="11">
        <v>1409</v>
      </c>
      <c r="B1414" s="9">
        <v>0</v>
      </c>
    </row>
    <row r="1415" spans="1:2" x14ac:dyDescent="0.2">
      <c r="A1415" s="11">
        <v>1410</v>
      </c>
      <c r="B1415" s="9">
        <v>1.6666666666666666E-2</v>
      </c>
    </row>
    <row r="1416" spans="1:2" x14ac:dyDescent="0.2">
      <c r="A1416" s="11">
        <v>1411</v>
      </c>
      <c r="B1416" s="9">
        <v>0.23333333333333336</v>
      </c>
    </row>
    <row r="1417" spans="1:2" x14ac:dyDescent="0.2">
      <c r="A1417" s="11">
        <v>1412</v>
      </c>
      <c r="B1417" s="9">
        <v>4.5714285714285712</v>
      </c>
    </row>
    <row r="1418" spans="1:2" x14ac:dyDescent="0.2">
      <c r="A1418" s="11">
        <v>1413</v>
      </c>
      <c r="B1418" s="9">
        <v>5</v>
      </c>
    </row>
    <row r="1419" spans="1:2" x14ac:dyDescent="0.2">
      <c r="A1419" s="11">
        <v>1414</v>
      </c>
      <c r="B1419" s="9">
        <v>0.2</v>
      </c>
    </row>
    <row r="1420" spans="1:2" x14ac:dyDescent="0.2">
      <c r="A1420" s="11">
        <v>1415</v>
      </c>
      <c r="B1420" s="9">
        <v>18.181818181818183</v>
      </c>
    </row>
    <row r="1421" spans="1:2" x14ac:dyDescent="0.2">
      <c r="A1421" s="11">
        <v>1416</v>
      </c>
      <c r="B1421" s="9">
        <v>0</v>
      </c>
    </row>
    <row r="1422" spans="1:2" x14ac:dyDescent="0.2">
      <c r="A1422" s="11">
        <v>1417</v>
      </c>
      <c r="B1422" s="9">
        <v>1.2222222222222223</v>
      </c>
    </row>
    <row r="1423" spans="1:2" x14ac:dyDescent="0.2">
      <c r="A1423" s="11">
        <v>1418</v>
      </c>
      <c r="B1423" s="9">
        <v>0.2</v>
      </c>
    </row>
    <row r="1424" spans="1:2" x14ac:dyDescent="0.2">
      <c r="A1424" s="11">
        <v>1419</v>
      </c>
      <c r="B1424" s="9">
        <v>7.0634920634920633</v>
      </c>
    </row>
    <row r="1425" spans="1:2" x14ac:dyDescent="0.2">
      <c r="A1425" s="11">
        <v>1420</v>
      </c>
      <c r="B1425" s="9">
        <v>2.7272727272727271</v>
      </c>
    </row>
    <row r="1426" spans="1:2" x14ac:dyDescent="0.2">
      <c r="A1426" s="11">
        <v>1421</v>
      </c>
      <c r="B1426" s="9">
        <v>0.1</v>
      </c>
    </row>
    <row r="1427" spans="1:2" x14ac:dyDescent="0.2">
      <c r="A1427" s="11">
        <v>1422</v>
      </c>
      <c r="B1427" s="9">
        <v>0.104</v>
      </c>
    </row>
    <row r="1428" spans="1:2" x14ac:dyDescent="0.2">
      <c r="A1428" s="11">
        <v>1423</v>
      </c>
      <c r="B1428" s="9">
        <v>0.33333333333333337</v>
      </c>
    </row>
    <row r="1429" spans="1:2" x14ac:dyDescent="0.2">
      <c r="A1429" s="11">
        <v>1424</v>
      </c>
      <c r="B1429" s="9">
        <v>20.36</v>
      </c>
    </row>
    <row r="1430" spans="1:2" x14ac:dyDescent="0.2">
      <c r="A1430" s="11">
        <v>1425</v>
      </c>
      <c r="B1430" s="9">
        <v>0</v>
      </c>
    </row>
    <row r="1431" spans="1:2" x14ac:dyDescent="0.2">
      <c r="A1431" s="11">
        <v>1426</v>
      </c>
      <c r="B1431" s="9">
        <v>0</v>
      </c>
    </row>
    <row r="1432" spans="1:2" x14ac:dyDescent="0.2">
      <c r="A1432" s="11">
        <v>1427</v>
      </c>
      <c r="B1432" s="9">
        <v>8.3800000000000008</v>
      </c>
    </row>
    <row r="1433" spans="1:2" x14ac:dyDescent="0.2">
      <c r="A1433" s="11">
        <v>1428</v>
      </c>
      <c r="B1433" s="9">
        <v>4.5</v>
      </c>
    </row>
    <row r="1434" spans="1:2" x14ac:dyDescent="0.2">
      <c r="A1434" s="11">
        <v>1429</v>
      </c>
      <c r="B1434" s="9">
        <v>0</v>
      </c>
    </row>
    <row r="1435" spans="1:2" x14ac:dyDescent="0.2">
      <c r="A1435" s="11">
        <v>1430</v>
      </c>
      <c r="B1435" s="9">
        <v>8.06</v>
      </c>
    </row>
    <row r="1436" spans="1:2" x14ac:dyDescent="0.2">
      <c r="A1436" s="11">
        <v>1431</v>
      </c>
      <c r="B1436" s="9">
        <v>31.94705882352941</v>
      </c>
    </row>
    <row r="1437" spans="1:2" x14ac:dyDescent="0.2">
      <c r="A1437" s="11">
        <v>1432</v>
      </c>
      <c r="B1437" s="9">
        <v>0</v>
      </c>
    </row>
    <row r="1438" spans="1:2" x14ac:dyDescent="0.2">
      <c r="A1438" s="11">
        <v>1433</v>
      </c>
      <c r="B1438" s="9">
        <v>6.708333333333333</v>
      </c>
    </row>
    <row r="1439" spans="1:2" x14ac:dyDescent="0.2">
      <c r="A1439" s="11">
        <v>1434</v>
      </c>
      <c r="B1439" s="9">
        <v>9.9878048780487809</v>
      </c>
    </row>
    <row r="1440" spans="1:2" x14ac:dyDescent="0.2">
      <c r="A1440" s="11">
        <v>1435</v>
      </c>
      <c r="B1440" s="9">
        <v>0.1</v>
      </c>
    </row>
    <row r="1441" spans="1:2" x14ac:dyDescent="0.2">
      <c r="A1441" s="11">
        <v>1436</v>
      </c>
      <c r="B1441" s="9">
        <v>0.77</v>
      </c>
    </row>
    <row r="1442" spans="1:2" x14ac:dyDescent="0.2">
      <c r="A1442" s="11">
        <v>1437</v>
      </c>
      <c r="B1442" s="9">
        <v>26.900000000000002</v>
      </c>
    </row>
    <row r="1443" spans="1:2" x14ac:dyDescent="0.2">
      <c r="A1443" s="11">
        <v>1438</v>
      </c>
      <c r="B1443" s="9">
        <v>3</v>
      </c>
    </row>
    <row r="1444" spans="1:2" x14ac:dyDescent="0.2">
      <c r="A1444" s="11">
        <v>1439</v>
      </c>
      <c r="B1444" s="9">
        <v>6.6055045871559637</v>
      </c>
    </row>
    <row r="1445" spans="1:2" x14ac:dyDescent="0.2">
      <c r="A1445" s="11">
        <v>1440</v>
      </c>
      <c r="B1445" s="9">
        <v>7.6923076923076927E-3</v>
      </c>
    </row>
    <row r="1446" spans="1:2" x14ac:dyDescent="0.2">
      <c r="A1446" s="11">
        <v>1441</v>
      </c>
      <c r="B1446" s="9">
        <v>1.1222222222222222</v>
      </c>
    </row>
    <row r="1447" spans="1:2" x14ac:dyDescent="0.2">
      <c r="A1447" s="11">
        <v>1442</v>
      </c>
      <c r="B1447" s="9">
        <v>0</v>
      </c>
    </row>
    <row r="1448" spans="1:2" x14ac:dyDescent="0.2">
      <c r="A1448" s="11">
        <v>1443</v>
      </c>
      <c r="B1448" s="9">
        <v>0</v>
      </c>
    </row>
    <row r="1449" spans="1:2" x14ac:dyDescent="0.2">
      <c r="A1449" s="11">
        <v>1444</v>
      </c>
      <c r="B1449" s="9">
        <v>0</v>
      </c>
    </row>
    <row r="1450" spans="1:2" x14ac:dyDescent="0.2">
      <c r="A1450" s="11">
        <v>1445</v>
      </c>
      <c r="B1450" s="9">
        <v>0</v>
      </c>
    </row>
    <row r="1451" spans="1:2" x14ac:dyDescent="0.2">
      <c r="A1451" s="11">
        <v>1446</v>
      </c>
      <c r="B1451" s="9">
        <v>0</v>
      </c>
    </row>
    <row r="1452" spans="1:2" x14ac:dyDescent="0.2">
      <c r="A1452" s="11">
        <v>1447</v>
      </c>
      <c r="B1452" s="9">
        <v>1.4999999999999999E-2</v>
      </c>
    </row>
    <row r="1453" spans="1:2" x14ac:dyDescent="0.2">
      <c r="A1453" s="11">
        <v>1448</v>
      </c>
      <c r="B1453" s="9">
        <v>0</v>
      </c>
    </row>
    <row r="1454" spans="1:2" x14ac:dyDescent="0.2">
      <c r="A1454" s="11">
        <v>1449</v>
      </c>
      <c r="B1454" s="9">
        <v>0</v>
      </c>
    </row>
    <row r="1455" spans="1:2" x14ac:dyDescent="0.2">
      <c r="A1455" s="11">
        <v>1450</v>
      </c>
      <c r="B1455" s="9">
        <v>1E-3</v>
      </c>
    </row>
    <row r="1456" spans="1:2" x14ac:dyDescent="0.2">
      <c r="A1456" s="11">
        <v>1451</v>
      </c>
      <c r="B1456" s="9">
        <v>1.0554089709762533E-2</v>
      </c>
    </row>
    <row r="1457" spans="1:2" x14ac:dyDescent="0.2">
      <c r="A1457" s="11">
        <v>1452</v>
      </c>
      <c r="B1457" s="9">
        <v>0</v>
      </c>
    </row>
    <row r="1458" spans="1:2" x14ac:dyDescent="0.2">
      <c r="A1458" s="11">
        <v>1453</v>
      </c>
      <c r="B1458" s="9">
        <v>0</v>
      </c>
    </row>
    <row r="1459" spans="1:2" x14ac:dyDescent="0.2">
      <c r="A1459" s="11">
        <v>1454</v>
      </c>
      <c r="B1459" s="9">
        <v>0.85714285714285721</v>
      </c>
    </row>
    <row r="1460" spans="1:2" x14ac:dyDescent="0.2">
      <c r="A1460" s="11">
        <v>1455</v>
      </c>
      <c r="B1460" s="9">
        <v>10.5</v>
      </c>
    </row>
    <row r="1461" spans="1:2" x14ac:dyDescent="0.2">
      <c r="A1461" s="11">
        <v>1456</v>
      </c>
      <c r="B1461" s="9">
        <v>2.9000000000000004</v>
      </c>
    </row>
    <row r="1462" spans="1:2" x14ac:dyDescent="0.2">
      <c r="A1462" s="11">
        <v>1457</v>
      </c>
      <c r="B1462" s="9">
        <v>0</v>
      </c>
    </row>
    <row r="1463" spans="1:2" x14ac:dyDescent="0.2">
      <c r="A1463" s="11">
        <v>1458</v>
      </c>
      <c r="B1463" s="9">
        <v>0</v>
      </c>
    </row>
    <row r="1464" spans="1:2" x14ac:dyDescent="0.2">
      <c r="A1464" s="11">
        <v>1459</v>
      </c>
      <c r="B1464" s="9">
        <v>0</v>
      </c>
    </row>
    <row r="1465" spans="1:2" x14ac:dyDescent="0.2">
      <c r="A1465" s="11">
        <v>1460</v>
      </c>
      <c r="B1465" s="9">
        <v>0</v>
      </c>
    </row>
    <row r="1466" spans="1:2" x14ac:dyDescent="0.2">
      <c r="A1466" s="11">
        <v>1461</v>
      </c>
      <c r="B1466" s="9">
        <v>101.24459999999999</v>
      </c>
    </row>
    <row r="1467" spans="1:2" x14ac:dyDescent="0.2">
      <c r="A1467" s="11">
        <v>1462</v>
      </c>
      <c r="B1467" s="9">
        <v>108.5175</v>
      </c>
    </row>
    <row r="1468" spans="1:2" x14ac:dyDescent="0.2">
      <c r="A1468" s="11">
        <v>1463</v>
      </c>
      <c r="B1468" s="9">
        <v>147.66666666666666</v>
      </c>
    </row>
    <row r="1469" spans="1:2" x14ac:dyDescent="0.2">
      <c r="A1469" s="11">
        <v>1464</v>
      </c>
      <c r="B1469" s="9">
        <v>163.19999999999999</v>
      </c>
    </row>
    <row r="1470" spans="1:2" x14ac:dyDescent="0.2">
      <c r="A1470" s="11">
        <v>1465</v>
      </c>
      <c r="B1470" s="9">
        <v>456.41449999999998</v>
      </c>
    </row>
    <row r="1471" spans="1:2" x14ac:dyDescent="0.2">
      <c r="A1471" s="11">
        <v>1466</v>
      </c>
      <c r="B1471" s="9">
        <v>107.87731249999999</v>
      </c>
    </row>
    <row r="1472" spans="1:2" x14ac:dyDescent="0.2">
      <c r="A1472" s="11">
        <v>1467</v>
      </c>
      <c r="B1472" s="9">
        <v>115.08</v>
      </c>
    </row>
    <row r="1473" spans="1:2" x14ac:dyDescent="0.2">
      <c r="A1473" s="11">
        <v>1468</v>
      </c>
      <c r="B1473" s="9">
        <v>102.36842105263158</v>
      </c>
    </row>
    <row r="1474" spans="1:2" x14ac:dyDescent="0.2">
      <c r="A1474" s="11">
        <v>1469</v>
      </c>
      <c r="B1474" s="9">
        <v>108.42485875706214</v>
      </c>
    </row>
    <row r="1475" spans="1:2" x14ac:dyDescent="0.2">
      <c r="A1475" s="11">
        <v>1470</v>
      </c>
      <c r="B1475" s="9">
        <v>125.13333333333334</v>
      </c>
    </row>
    <row r="1476" spans="1:2" x14ac:dyDescent="0.2">
      <c r="A1476" s="11">
        <v>1471</v>
      </c>
      <c r="B1476" s="9">
        <v>103.840625</v>
      </c>
    </row>
    <row r="1477" spans="1:2" x14ac:dyDescent="0.2">
      <c r="A1477" s="11">
        <v>1472</v>
      </c>
      <c r="B1477" s="9">
        <v>138.70400000000001</v>
      </c>
    </row>
    <row r="1478" spans="1:2" x14ac:dyDescent="0.2">
      <c r="A1478" s="11">
        <v>1473</v>
      </c>
      <c r="B1478" s="9">
        <v>120.51600000000001</v>
      </c>
    </row>
    <row r="1479" spans="1:2" x14ac:dyDescent="0.2">
      <c r="A1479" s="11">
        <v>1474</v>
      </c>
      <c r="B1479" s="9">
        <v>112.26666666666667</v>
      </c>
    </row>
    <row r="1480" spans="1:2" x14ac:dyDescent="0.2">
      <c r="A1480" s="11">
        <v>1475</v>
      </c>
      <c r="B1480" s="9">
        <v>188.66966666666667</v>
      </c>
    </row>
    <row r="1481" spans="1:2" x14ac:dyDescent="0.2">
      <c r="A1481" s="11">
        <v>1476</v>
      </c>
      <c r="B1481" s="9">
        <v>661.55466666666666</v>
      </c>
    </row>
    <row r="1482" spans="1:2" x14ac:dyDescent="0.2">
      <c r="A1482" s="11">
        <v>1477</v>
      </c>
      <c r="B1482" s="9">
        <v>111.31</v>
      </c>
    </row>
    <row r="1483" spans="1:2" x14ac:dyDescent="0.2">
      <c r="A1483" s="11">
        <v>1478</v>
      </c>
      <c r="B1483" s="9">
        <v>1181.6142199999999</v>
      </c>
    </row>
    <row r="1484" spans="1:2" x14ac:dyDescent="0.2">
      <c r="A1484" s="11">
        <v>1479</v>
      </c>
      <c r="B1484" s="9">
        <v>137.375</v>
      </c>
    </row>
    <row r="1485" spans="1:2" x14ac:dyDescent="0.2">
      <c r="A1485" s="11">
        <v>1480</v>
      </c>
      <c r="B1485" s="9">
        <v>117.04040000000001</v>
      </c>
    </row>
    <row r="1486" spans="1:2" x14ac:dyDescent="0.2">
      <c r="A1486" s="11">
        <v>1481</v>
      </c>
      <c r="B1486" s="9">
        <v>2.1</v>
      </c>
    </row>
    <row r="1487" spans="1:2" x14ac:dyDescent="0.2">
      <c r="A1487" s="11">
        <v>1482</v>
      </c>
      <c r="B1487" s="9">
        <v>0.1</v>
      </c>
    </row>
    <row r="1488" spans="1:2" x14ac:dyDescent="0.2">
      <c r="A1488" s="11">
        <v>1483</v>
      </c>
      <c r="B1488" s="9">
        <v>0.7142857142857143</v>
      </c>
    </row>
    <row r="1489" spans="1:2" x14ac:dyDescent="0.2">
      <c r="A1489" s="11">
        <v>1484</v>
      </c>
      <c r="B1489" s="9">
        <v>0</v>
      </c>
    </row>
    <row r="1490" spans="1:2" x14ac:dyDescent="0.2">
      <c r="A1490" s="11">
        <v>1485</v>
      </c>
      <c r="B1490" s="9">
        <v>2.2388059701492535</v>
      </c>
    </row>
    <row r="1491" spans="1:2" x14ac:dyDescent="0.2">
      <c r="A1491" s="11">
        <v>1486</v>
      </c>
      <c r="B1491" s="9">
        <v>0.24</v>
      </c>
    </row>
    <row r="1492" spans="1:2" x14ac:dyDescent="0.2">
      <c r="A1492" s="11">
        <v>1487</v>
      </c>
      <c r="B1492" s="9">
        <v>0</v>
      </c>
    </row>
    <row r="1493" spans="1:2" x14ac:dyDescent="0.2">
      <c r="A1493" s="11">
        <v>1488</v>
      </c>
      <c r="B1493" s="9">
        <v>2.4</v>
      </c>
    </row>
    <row r="1494" spans="1:2" x14ac:dyDescent="0.2">
      <c r="A1494" s="11">
        <v>1489</v>
      </c>
      <c r="B1494" s="9">
        <v>0</v>
      </c>
    </row>
    <row r="1495" spans="1:2" x14ac:dyDescent="0.2">
      <c r="A1495" s="11">
        <v>1490</v>
      </c>
      <c r="B1495" s="9">
        <v>30.862068965517242</v>
      </c>
    </row>
    <row r="1496" spans="1:2" x14ac:dyDescent="0.2">
      <c r="A1496" s="11">
        <v>1491</v>
      </c>
      <c r="B1496" s="9">
        <v>8.3333333333333321</v>
      </c>
    </row>
    <row r="1497" spans="1:2" x14ac:dyDescent="0.2">
      <c r="A1497" s="11">
        <v>1492</v>
      </c>
      <c r="B1497" s="9">
        <v>0.75</v>
      </c>
    </row>
    <row r="1498" spans="1:2" x14ac:dyDescent="0.2">
      <c r="A1498" s="11">
        <v>1493</v>
      </c>
      <c r="B1498" s="9">
        <v>0</v>
      </c>
    </row>
    <row r="1499" spans="1:2" x14ac:dyDescent="0.2">
      <c r="A1499" s="11">
        <v>1494</v>
      </c>
      <c r="B1499" s="9">
        <v>8.9</v>
      </c>
    </row>
    <row r="1500" spans="1:2" x14ac:dyDescent="0.2">
      <c r="A1500" s="11">
        <v>1495</v>
      </c>
      <c r="B1500" s="9">
        <v>0</v>
      </c>
    </row>
    <row r="1501" spans="1:2" x14ac:dyDescent="0.2">
      <c r="A1501" s="11">
        <v>1496</v>
      </c>
      <c r="B1501" s="9">
        <v>0</v>
      </c>
    </row>
    <row r="1502" spans="1:2" x14ac:dyDescent="0.2">
      <c r="A1502" s="11">
        <v>1497</v>
      </c>
      <c r="B1502" s="9">
        <v>6.6666666666666671E-3</v>
      </c>
    </row>
    <row r="1503" spans="1:2" x14ac:dyDescent="0.2">
      <c r="A1503" s="11">
        <v>1498</v>
      </c>
      <c r="B1503" s="9">
        <v>1.9</v>
      </c>
    </row>
    <row r="1504" spans="1:2" x14ac:dyDescent="0.2">
      <c r="A1504" s="11">
        <v>1499</v>
      </c>
      <c r="B1504" s="9">
        <v>0.25</v>
      </c>
    </row>
    <row r="1505" spans="1:2" x14ac:dyDescent="0.2">
      <c r="A1505" s="11">
        <v>1500</v>
      </c>
      <c r="B1505" s="9">
        <v>25.035714285714285</v>
      </c>
    </row>
    <row r="1506" spans="1:2" x14ac:dyDescent="0.2">
      <c r="A1506" s="11">
        <v>1501</v>
      </c>
      <c r="B1506" s="9">
        <v>166.33076923076925</v>
      </c>
    </row>
    <row r="1507" spans="1:2" x14ac:dyDescent="0.2">
      <c r="A1507" s="11">
        <v>1502</v>
      </c>
      <c r="B1507" s="9">
        <v>101.44545454545455</v>
      </c>
    </row>
    <row r="1508" spans="1:2" x14ac:dyDescent="0.2">
      <c r="A1508" s="11">
        <v>1503</v>
      </c>
      <c r="B1508" s="9">
        <v>107.89146666666667</v>
      </c>
    </row>
    <row r="1509" spans="1:2" x14ac:dyDescent="0.2">
      <c r="A1509" s="11">
        <v>1504</v>
      </c>
      <c r="B1509" s="9">
        <v>277.93846153846158</v>
      </c>
    </row>
    <row r="1510" spans="1:2" x14ac:dyDescent="0.2">
      <c r="A1510" s="11">
        <v>1505</v>
      </c>
      <c r="B1510" s="9">
        <v>103.58125</v>
      </c>
    </row>
    <row r="1511" spans="1:2" x14ac:dyDescent="0.2">
      <c r="A1511" s="11">
        <v>1506</v>
      </c>
      <c r="B1511" s="9">
        <v>111.4</v>
      </c>
    </row>
    <row r="1512" spans="1:2" x14ac:dyDescent="0.2">
      <c r="A1512" s="11">
        <v>1507</v>
      </c>
      <c r="B1512" s="9">
        <v>215</v>
      </c>
    </row>
    <row r="1513" spans="1:2" x14ac:dyDescent="0.2">
      <c r="A1513" s="11">
        <v>1508</v>
      </c>
      <c r="B1513" s="9">
        <v>110.76216216216217</v>
      </c>
    </row>
    <row r="1514" spans="1:2" x14ac:dyDescent="0.2">
      <c r="A1514" s="11">
        <v>1509</v>
      </c>
      <c r="B1514" s="9">
        <v>123.64125714285714</v>
      </c>
    </row>
    <row r="1515" spans="1:2" x14ac:dyDescent="0.2">
      <c r="A1515" s="11">
        <v>1510</v>
      </c>
      <c r="B1515" s="9">
        <v>101.03500000000001</v>
      </c>
    </row>
    <row r="1516" spans="1:2" x14ac:dyDescent="0.2">
      <c r="A1516" s="11">
        <v>1511</v>
      </c>
      <c r="B1516" s="9">
        <v>111.79285714285714</v>
      </c>
    </row>
    <row r="1517" spans="1:2" x14ac:dyDescent="0.2">
      <c r="A1517" s="11">
        <v>1512</v>
      </c>
      <c r="B1517" s="9">
        <v>558.7714285714286</v>
      </c>
    </row>
    <row r="1518" spans="1:2" x14ac:dyDescent="0.2">
      <c r="A1518" s="11">
        <v>1513</v>
      </c>
      <c r="B1518" s="9">
        <v>150.01875000000001</v>
      </c>
    </row>
    <row r="1519" spans="1:2" x14ac:dyDescent="0.2">
      <c r="A1519" s="11">
        <v>1514</v>
      </c>
      <c r="B1519" s="9">
        <v>106.476</v>
      </c>
    </row>
    <row r="1520" spans="1:2" x14ac:dyDescent="0.2">
      <c r="A1520" s="11">
        <v>1515</v>
      </c>
      <c r="B1520" s="9">
        <v>157.18899999999999</v>
      </c>
    </row>
    <row r="1521" spans="1:2" x14ac:dyDescent="0.2">
      <c r="A1521" s="11">
        <v>1516</v>
      </c>
      <c r="B1521" s="9">
        <v>108.65882352941176</v>
      </c>
    </row>
    <row r="1522" spans="1:2" x14ac:dyDescent="0.2">
      <c r="A1522" s="11">
        <v>1517</v>
      </c>
      <c r="B1522" s="9">
        <v>161.97999999999999</v>
      </c>
    </row>
    <row r="1523" spans="1:2" x14ac:dyDescent="0.2">
      <c r="A1523" s="11">
        <v>1518</v>
      </c>
      <c r="B1523" s="9">
        <v>205.36666666666665</v>
      </c>
    </row>
    <row r="1524" spans="1:2" x14ac:dyDescent="0.2">
      <c r="A1524" s="11">
        <v>1519</v>
      </c>
      <c r="B1524" s="9">
        <v>103.36388888888889</v>
      </c>
    </row>
    <row r="1525" spans="1:2" x14ac:dyDescent="0.2">
      <c r="A1525" s="11">
        <v>1520</v>
      </c>
      <c r="B1525" s="9">
        <v>103.47222222222223</v>
      </c>
    </row>
    <row r="1526" spans="1:2" x14ac:dyDescent="0.2">
      <c r="A1526" s="11">
        <v>1521</v>
      </c>
      <c r="B1526" s="9">
        <v>106.81333333333333</v>
      </c>
    </row>
    <row r="1527" spans="1:2" x14ac:dyDescent="0.2">
      <c r="A1527" s="11">
        <v>1522</v>
      </c>
      <c r="B1527" s="9">
        <v>138.96574712643678</v>
      </c>
    </row>
    <row r="1528" spans="1:2" x14ac:dyDescent="0.2">
      <c r="A1528" s="11">
        <v>1523</v>
      </c>
      <c r="B1528" s="9">
        <v>124.84324324324325</v>
      </c>
    </row>
    <row r="1529" spans="1:2" x14ac:dyDescent="0.2">
      <c r="A1529" s="11">
        <v>1524</v>
      </c>
      <c r="B1529" s="9">
        <v>206.99999999999997</v>
      </c>
    </row>
    <row r="1530" spans="1:2" x14ac:dyDescent="0.2">
      <c r="A1530" s="11">
        <v>1525</v>
      </c>
      <c r="B1530" s="9">
        <v>174.00576923076923</v>
      </c>
    </row>
    <row r="1531" spans="1:2" x14ac:dyDescent="0.2">
      <c r="A1531" s="11">
        <v>1526</v>
      </c>
      <c r="B1531" s="9">
        <v>120.32608695652173</v>
      </c>
    </row>
    <row r="1532" spans="1:2" x14ac:dyDescent="0.2">
      <c r="A1532" s="11">
        <v>1527</v>
      </c>
      <c r="B1532" s="9">
        <v>110.44428571428573</v>
      </c>
    </row>
    <row r="1533" spans="1:2" x14ac:dyDescent="0.2">
      <c r="A1533" s="11">
        <v>1528</v>
      </c>
      <c r="B1533" s="9">
        <v>281.56666666666666</v>
      </c>
    </row>
    <row r="1534" spans="1:2" x14ac:dyDescent="0.2">
      <c r="A1534" s="11">
        <v>1529</v>
      </c>
      <c r="B1534" s="9">
        <v>100.67894736842105</v>
      </c>
    </row>
    <row r="1535" spans="1:2" x14ac:dyDescent="0.2">
      <c r="A1535" s="11">
        <v>1530</v>
      </c>
      <c r="B1535" s="9">
        <v>134.82571428571427</v>
      </c>
    </row>
    <row r="1536" spans="1:2" x14ac:dyDescent="0.2">
      <c r="A1536" s="11">
        <v>1531</v>
      </c>
      <c r="B1536" s="9">
        <v>175.95744680851064</v>
      </c>
    </row>
    <row r="1537" spans="1:2" x14ac:dyDescent="0.2">
      <c r="A1537" s="11">
        <v>1532</v>
      </c>
      <c r="B1537" s="9">
        <v>484.02000000000004</v>
      </c>
    </row>
    <row r="1538" spans="1:2" x14ac:dyDescent="0.2">
      <c r="A1538" s="11">
        <v>1533</v>
      </c>
      <c r="B1538" s="9">
        <v>145.14000000000001</v>
      </c>
    </row>
    <row r="1539" spans="1:2" x14ac:dyDescent="0.2">
      <c r="A1539" s="11">
        <v>1534</v>
      </c>
      <c r="B1539" s="9">
        <v>417.73333333333335</v>
      </c>
    </row>
    <row r="1540" spans="1:2" x14ac:dyDescent="0.2">
      <c r="A1540" s="11">
        <v>1535</v>
      </c>
      <c r="B1540" s="9">
        <v>132.42499999999998</v>
      </c>
    </row>
    <row r="1541" spans="1:2" x14ac:dyDescent="0.2">
      <c r="A1541" s="11">
        <v>1536</v>
      </c>
      <c r="B1541" s="9">
        <v>250.30841666666666</v>
      </c>
    </row>
    <row r="1542" spans="1:2" x14ac:dyDescent="0.2">
      <c r="A1542" s="11">
        <v>1537</v>
      </c>
      <c r="B1542" s="9">
        <v>179.9</v>
      </c>
    </row>
    <row r="1543" spans="1:2" x14ac:dyDescent="0.2">
      <c r="A1543" s="11">
        <v>1538</v>
      </c>
      <c r="B1543" s="9">
        <v>102.62857142857142</v>
      </c>
    </row>
    <row r="1544" spans="1:2" x14ac:dyDescent="0.2">
      <c r="A1544" s="11">
        <v>1539</v>
      </c>
      <c r="B1544" s="9">
        <v>135.98609999999999</v>
      </c>
    </row>
    <row r="1545" spans="1:2" x14ac:dyDescent="0.2">
      <c r="A1545" s="11">
        <v>1540</v>
      </c>
      <c r="B1545" s="9">
        <v>117.86666666666667</v>
      </c>
    </row>
    <row r="1546" spans="1:2" x14ac:dyDescent="0.2">
      <c r="A1546" s="11">
        <v>1541</v>
      </c>
      <c r="B1546" s="9">
        <v>3.3333333333333333E-2</v>
      </c>
    </row>
    <row r="1547" spans="1:2" x14ac:dyDescent="0.2">
      <c r="A1547" s="11">
        <v>1542</v>
      </c>
      <c r="B1547" s="9">
        <v>4</v>
      </c>
    </row>
    <row r="1548" spans="1:2" x14ac:dyDescent="0.2">
      <c r="A1548" s="11">
        <v>1543</v>
      </c>
      <c r="B1548" s="9">
        <v>0.44444444444444442</v>
      </c>
    </row>
    <row r="1549" spans="1:2" x14ac:dyDescent="0.2">
      <c r="A1549" s="11">
        <v>1544</v>
      </c>
      <c r="B1549" s="9">
        <v>0</v>
      </c>
    </row>
    <row r="1550" spans="1:2" x14ac:dyDescent="0.2">
      <c r="A1550" s="11">
        <v>1545</v>
      </c>
      <c r="B1550" s="9">
        <v>3.3333333333333333E-2</v>
      </c>
    </row>
    <row r="1551" spans="1:2" x14ac:dyDescent="0.2">
      <c r="A1551" s="11">
        <v>1546</v>
      </c>
      <c r="B1551" s="9">
        <v>28.9</v>
      </c>
    </row>
    <row r="1552" spans="1:2" x14ac:dyDescent="0.2">
      <c r="A1552" s="11">
        <v>1547</v>
      </c>
      <c r="B1552" s="9">
        <v>0</v>
      </c>
    </row>
    <row r="1553" spans="1:2" x14ac:dyDescent="0.2">
      <c r="A1553" s="11">
        <v>1548</v>
      </c>
      <c r="B1553" s="9">
        <v>8.5714285714285712</v>
      </c>
    </row>
    <row r="1554" spans="1:2" x14ac:dyDescent="0.2">
      <c r="A1554" s="11">
        <v>1549</v>
      </c>
      <c r="B1554" s="9">
        <v>34</v>
      </c>
    </row>
    <row r="1555" spans="1:2" x14ac:dyDescent="0.2">
      <c r="A1555" s="11">
        <v>1550</v>
      </c>
      <c r="B1555" s="9">
        <v>13.466666666666665</v>
      </c>
    </row>
    <row r="1556" spans="1:2" x14ac:dyDescent="0.2">
      <c r="A1556" s="11">
        <v>1551</v>
      </c>
      <c r="B1556" s="9">
        <v>0</v>
      </c>
    </row>
    <row r="1557" spans="1:2" x14ac:dyDescent="0.2">
      <c r="A1557" s="11">
        <v>1552</v>
      </c>
      <c r="B1557" s="9">
        <v>49.186046511627907</v>
      </c>
    </row>
    <row r="1558" spans="1:2" x14ac:dyDescent="0.2">
      <c r="A1558" s="11">
        <v>1553</v>
      </c>
      <c r="B1558" s="9">
        <v>0</v>
      </c>
    </row>
    <row r="1559" spans="1:2" x14ac:dyDescent="0.2">
      <c r="A1559" s="11">
        <v>1554</v>
      </c>
      <c r="B1559" s="9">
        <v>0</v>
      </c>
    </row>
    <row r="1560" spans="1:2" x14ac:dyDescent="0.2">
      <c r="A1560" s="11">
        <v>1555</v>
      </c>
      <c r="B1560" s="9">
        <v>0</v>
      </c>
    </row>
    <row r="1561" spans="1:2" x14ac:dyDescent="0.2">
      <c r="A1561" s="11">
        <v>1556</v>
      </c>
      <c r="B1561" s="9">
        <v>45.133333333333333</v>
      </c>
    </row>
    <row r="1562" spans="1:2" x14ac:dyDescent="0.2">
      <c r="A1562" s="11">
        <v>1557</v>
      </c>
      <c r="B1562" s="9">
        <v>4</v>
      </c>
    </row>
    <row r="1563" spans="1:2" x14ac:dyDescent="0.2">
      <c r="A1563" s="11">
        <v>1558</v>
      </c>
      <c r="B1563" s="9">
        <v>4.666666666666667</v>
      </c>
    </row>
    <row r="1564" spans="1:2" x14ac:dyDescent="0.2">
      <c r="A1564" s="11">
        <v>1559</v>
      </c>
      <c r="B1564" s="9">
        <v>0.33333333333333337</v>
      </c>
    </row>
    <row r="1565" spans="1:2" x14ac:dyDescent="0.2">
      <c r="A1565" s="11">
        <v>1560</v>
      </c>
      <c r="B1565" s="9">
        <v>3.7600000000000002</v>
      </c>
    </row>
    <row r="1566" spans="1:2" x14ac:dyDescent="0.2">
      <c r="A1566" s="11">
        <v>1561</v>
      </c>
      <c r="B1566" s="9">
        <v>0.67</v>
      </c>
    </row>
    <row r="1567" spans="1:2" x14ac:dyDescent="0.2">
      <c r="A1567" s="11">
        <v>1562</v>
      </c>
      <c r="B1567" s="9">
        <v>0</v>
      </c>
    </row>
    <row r="1568" spans="1:2" x14ac:dyDescent="0.2">
      <c r="A1568" s="11">
        <v>1563</v>
      </c>
      <c r="B1568" s="9">
        <v>1.4166666666666665</v>
      </c>
    </row>
    <row r="1569" spans="1:2" x14ac:dyDescent="0.2">
      <c r="A1569" s="11">
        <v>1564</v>
      </c>
      <c r="B1569" s="9">
        <v>0.1</v>
      </c>
    </row>
    <row r="1570" spans="1:2" x14ac:dyDescent="0.2">
      <c r="A1570" s="11">
        <v>1565</v>
      </c>
      <c r="B1570" s="9">
        <v>2.5</v>
      </c>
    </row>
    <row r="1571" spans="1:2" x14ac:dyDescent="0.2">
      <c r="A1571" s="11">
        <v>1566</v>
      </c>
      <c r="B1571" s="9">
        <v>21.25</v>
      </c>
    </row>
    <row r="1572" spans="1:2" x14ac:dyDescent="0.2">
      <c r="A1572" s="11">
        <v>1567</v>
      </c>
      <c r="B1572" s="9">
        <v>4.117647058823529</v>
      </c>
    </row>
    <row r="1573" spans="1:2" x14ac:dyDescent="0.2">
      <c r="A1573" s="11">
        <v>1568</v>
      </c>
      <c r="B1573" s="9">
        <v>13.639999999999999</v>
      </c>
    </row>
    <row r="1574" spans="1:2" x14ac:dyDescent="0.2">
      <c r="A1574" s="11">
        <v>1569</v>
      </c>
      <c r="B1574" s="9">
        <v>0</v>
      </c>
    </row>
    <row r="1575" spans="1:2" x14ac:dyDescent="0.2">
      <c r="A1575" s="11">
        <v>1570</v>
      </c>
      <c r="B1575" s="9">
        <v>41.4</v>
      </c>
    </row>
    <row r="1576" spans="1:2" x14ac:dyDescent="0.2">
      <c r="A1576" s="11">
        <v>1571</v>
      </c>
      <c r="B1576" s="9">
        <v>0.66115702479338845</v>
      </c>
    </row>
    <row r="1577" spans="1:2" x14ac:dyDescent="0.2">
      <c r="A1577" s="11">
        <v>1572</v>
      </c>
      <c r="B1577" s="9">
        <v>5</v>
      </c>
    </row>
    <row r="1578" spans="1:2" x14ac:dyDescent="0.2">
      <c r="A1578" s="11">
        <v>1573</v>
      </c>
      <c r="B1578" s="9">
        <v>2.4777777777777779</v>
      </c>
    </row>
    <row r="1579" spans="1:2" x14ac:dyDescent="0.2">
      <c r="A1579" s="11">
        <v>1574</v>
      </c>
      <c r="B1579" s="9">
        <v>5.0599999999999996</v>
      </c>
    </row>
    <row r="1580" spans="1:2" x14ac:dyDescent="0.2">
      <c r="A1580" s="11">
        <v>1575</v>
      </c>
      <c r="B1580" s="9">
        <v>22.91</v>
      </c>
    </row>
    <row r="1581" spans="1:2" x14ac:dyDescent="0.2">
      <c r="A1581" s="11">
        <v>1576</v>
      </c>
      <c r="B1581" s="9">
        <v>13</v>
      </c>
    </row>
    <row r="1582" spans="1:2" x14ac:dyDescent="0.2">
      <c r="A1582" s="11">
        <v>1577</v>
      </c>
      <c r="B1582" s="9">
        <v>0.54999999999999993</v>
      </c>
    </row>
    <row r="1583" spans="1:2" x14ac:dyDescent="0.2">
      <c r="A1583" s="11">
        <v>1578</v>
      </c>
      <c r="B1583" s="9">
        <v>10.806536636794938</v>
      </c>
    </row>
    <row r="1584" spans="1:2" x14ac:dyDescent="0.2">
      <c r="A1584" s="11">
        <v>1579</v>
      </c>
      <c r="B1584" s="9">
        <v>0.84008400840084008</v>
      </c>
    </row>
    <row r="1585" spans="1:2" x14ac:dyDescent="0.2">
      <c r="A1585" s="11">
        <v>1580</v>
      </c>
      <c r="B1585" s="9">
        <v>0</v>
      </c>
    </row>
    <row r="1586" spans="1:2" x14ac:dyDescent="0.2">
      <c r="A1586" s="11">
        <v>1581</v>
      </c>
      <c r="B1586" s="9">
        <v>0.5</v>
      </c>
    </row>
    <row r="1587" spans="1:2" x14ac:dyDescent="0.2">
      <c r="A1587" s="11">
        <v>1582</v>
      </c>
      <c r="B1587" s="9">
        <v>9.3000000000000007</v>
      </c>
    </row>
    <row r="1588" spans="1:2" x14ac:dyDescent="0.2">
      <c r="A1588" s="11">
        <v>1583</v>
      </c>
      <c r="B1588" s="9">
        <v>7.4999999999999997E-2</v>
      </c>
    </row>
    <row r="1589" spans="1:2" x14ac:dyDescent="0.2">
      <c r="A1589" s="11">
        <v>1584</v>
      </c>
      <c r="B1589" s="9">
        <v>0</v>
      </c>
    </row>
    <row r="1590" spans="1:2" x14ac:dyDescent="0.2">
      <c r="A1590" s="11">
        <v>1585</v>
      </c>
      <c r="B1590" s="9">
        <v>79</v>
      </c>
    </row>
    <row r="1591" spans="1:2" x14ac:dyDescent="0.2">
      <c r="A1591" s="11">
        <v>1586</v>
      </c>
      <c r="B1591" s="9">
        <v>0</v>
      </c>
    </row>
    <row r="1592" spans="1:2" x14ac:dyDescent="0.2">
      <c r="A1592" s="11">
        <v>1587</v>
      </c>
      <c r="B1592" s="9">
        <v>1.3333333333333334E-2</v>
      </c>
    </row>
    <row r="1593" spans="1:2" x14ac:dyDescent="0.2">
      <c r="A1593" s="11">
        <v>1588</v>
      </c>
      <c r="B1593" s="9">
        <v>0</v>
      </c>
    </row>
    <row r="1594" spans="1:2" x14ac:dyDescent="0.2">
      <c r="A1594" s="11">
        <v>1589</v>
      </c>
      <c r="B1594" s="9">
        <v>0</v>
      </c>
    </row>
    <row r="1595" spans="1:2" x14ac:dyDescent="0.2">
      <c r="A1595" s="11">
        <v>1590</v>
      </c>
      <c r="B1595" s="9">
        <v>1.7000000000000002</v>
      </c>
    </row>
    <row r="1596" spans="1:2" x14ac:dyDescent="0.2">
      <c r="A1596" s="11">
        <v>1591</v>
      </c>
      <c r="B1596" s="9">
        <v>29.228571428571428</v>
      </c>
    </row>
    <row r="1597" spans="1:2" x14ac:dyDescent="0.2">
      <c r="A1597" s="11">
        <v>1592</v>
      </c>
      <c r="B1597" s="9">
        <v>0</v>
      </c>
    </row>
    <row r="1598" spans="1:2" x14ac:dyDescent="0.2">
      <c r="A1598" s="11">
        <v>1593</v>
      </c>
      <c r="B1598" s="9">
        <v>1.3636363636363637E-2</v>
      </c>
    </row>
    <row r="1599" spans="1:2" x14ac:dyDescent="0.2">
      <c r="A1599" s="11">
        <v>1594</v>
      </c>
      <c r="B1599" s="9">
        <v>20.5</v>
      </c>
    </row>
    <row r="1600" spans="1:2" x14ac:dyDescent="0.2">
      <c r="A1600" s="11">
        <v>1595</v>
      </c>
      <c r="B1600" s="9">
        <v>0.27999999999999997</v>
      </c>
    </row>
    <row r="1601" spans="1:2" x14ac:dyDescent="0.2">
      <c r="A1601" s="11">
        <v>1596</v>
      </c>
      <c r="B1601" s="9">
        <v>2.3076923076923079</v>
      </c>
    </row>
    <row r="1602" spans="1:2" x14ac:dyDescent="0.2">
      <c r="A1602" s="11">
        <v>1597</v>
      </c>
      <c r="B1602" s="9">
        <v>0</v>
      </c>
    </row>
    <row r="1603" spans="1:2" x14ac:dyDescent="0.2">
      <c r="A1603" s="11">
        <v>1598</v>
      </c>
      <c r="B1603" s="9">
        <v>0.125</v>
      </c>
    </row>
    <row r="1604" spans="1:2" x14ac:dyDescent="0.2">
      <c r="A1604" s="11">
        <v>1599</v>
      </c>
      <c r="B1604" s="9">
        <v>0</v>
      </c>
    </row>
    <row r="1605" spans="1:2" x14ac:dyDescent="0.2">
      <c r="A1605" s="11">
        <v>1600</v>
      </c>
      <c r="B1605" s="9">
        <v>7.3400000000000007</v>
      </c>
    </row>
    <row r="1606" spans="1:2" x14ac:dyDescent="0.2">
      <c r="A1606" s="11">
        <v>1601</v>
      </c>
      <c r="B1606" s="9">
        <v>108.2492</v>
      </c>
    </row>
    <row r="1607" spans="1:2" x14ac:dyDescent="0.2">
      <c r="A1607" s="11">
        <v>1602</v>
      </c>
      <c r="B1607" s="9">
        <v>100.16666666666667</v>
      </c>
    </row>
    <row r="1608" spans="1:2" x14ac:dyDescent="0.2">
      <c r="A1608" s="11">
        <v>1603</v>
      </c>
      <c r="B1608" s="9">
        <v>100.03299999999999</v>
      </c>
    </row>
    <row r="1609" spans="1:2" x14ac:dyDescent="0.2">
      <c r="A1609" s="11">
        <v>1604</v>
      </c>
      <c r="B1609" s="9">
        <v>122.10714285714286</v>
      </c>
    </row>
    <row r="1610" spans="1:2" x14ac:dyDescent="0.2">
      <c r="A1610" s="11">
        <v>1605</v>
      </c>
      <c r="B1610" s="9">
        <v>100.69333333333334</v>
      </c>
    </row>
    <row r="1611" spans="1:2" x14ac:dyDescent="0.2">
      <c r="A1611" s="11">
        <v>1606</v>
      </c>
      <c r="B1611" s="9">
        <v>101.004125</v>
      </c>
    </row>
    <row r="1612" spans="1:2" x14ac:dyDescent="0.2">
      <c r="A1612" s="11">
        <v>1607</v>
      </c>
      <c r="B1612" s="9">
        <v>145.11000000000001</v>
      </c>
    </row>
    <row r="1613" spans="1:2" x14ac:dyDescent="0.2">
      <c r="A1613" s="11">
        <v>1608</v>
      </c>
      <c r="B1613" s="9">
        <v>101.25</v>
      </c>
    </row>
    <row r="1614" spans="1:2" x14ac:dyDescent="0.2">
      <c r="A1614" s="11">
        <v>1609</v>
      </c>
      <c r="B1614" s="9">
        <v>118.33333333333333</v>
      </c>
    </row>
    <row r="1615" spans="1:2" x14ac:dyDescent="0.2">
      <c r="A1615" s="11">
        <v>1610</v>
      </c>
      <c r="B1615" s="9">
        <v>271.85000000000002</v>
      </c>
    </row>
    <row r="1616" spans="1:2" x14ac:dyDescent="0.2">
      <c r="A1616" s="11">
        <v>1611</v>
      </c>
      <c r="B1616" s="9">
        <v>125.125</v>
      </c>
    </row>
    <row r="1617" spans="1:2" x14ac:dyDescent="0.2">
      <c r="A1617" s="11">
        <v>1612</v>
      </c>
      <c r="B1617" s="9">
        <v>110.00000000000001</v>
      </c>
    </row>
    <row r="1618" spans="1:2" x14ac:dyDescent="0.2">
      <c r="A1618" s="11">
        <v>1613</v>
      </c>
      <c r="B1618" s="9">
        <v>101.49999999999999</v>
      </c>
    </row>
    <row r="1619" spans="1:2" x14ac:dyDescent="0.2">
      <c r="A1619" s="11">
        <v>1614</v>
      </c>
      <c r="B1619" s="9">
        <v>102.69999999999999</v>
      </c>
    </row>
    <row r="1620" spans="1:2" x14ac:dyDescent="0.2">
      <c r="A1620" s="11">
        <v>1615</v>
      </c>
      <c r="B1620" s="9">
        <v>114.12500000000001</v>
      </c>
    </row>
    <row r="1621" spans="1:2" x14ac:dyDescent="0.2">
      <c r="A1621" s="11">
        <v>1616</v>
      </c>
      <c r="B1621" s="9">
        <v>104.2</v>
      </c>
    </row>
    <row r="1622" spans="1:2" x14ac:dyDescent="0.2">
      <c r="A1622" s="11">
        <v>1617</v>
      </c>
      <c r="B1622" s="9">
        <v>145.85714285714286</v>
      </c>
    </row>
    <row r="1623" spans="1:2" x14ac:dyDescent="0.2">
      <c r="A1623" s="11">
        <v>1618</v>
      </c>
      <c r="B1623" s="9">
        <v>105.06666666666666</v>
      </c>
    </row>
    <row r="1624" spans="1:2" x14ac:dyDescent="0.2">
      <c r="A1624" s="11">
        <v>1619</v>
      </c>
      <c r="B1624" s="9">
        <v>133.33333333333331</v>
      </c>
    </row>
    <row r="1625" spans="1:2" x14ac:dyDescent="0.2">
      <c r="A1625" s="11">
        <v>1620</v>
      </c>
      <c r="B1625" s="9">
        <v>112.99999999999999</v>
      </c>
    </row>
    <row r="1626" spans="1:2" x14ac:dyDescent="0.2">
      <c r="A1626" s="11">
        <v>1621</v>
      </c>
      <c r="B1626" s="9">
        <v>121.2</v>
      </c>
    </row>
    <row r="1627" spans="1:2" x14ac:dyDescent="0.2">
      <c r="A1627" s="11">
        <v>1622</v>
      </c>
      <c r="B1627" s="9">
        <v>101.72463768115942</v>
      </c>
    </row>
    <row r="1628" spans="1:2" x14ac:dyDescent="0.2">
      <c r="A1628" s="11">
        <v>1623</v>
      </c>
      <c r="B1628" s="9">
        <v>101.06666666666666</v>
      </c>
    </row>
    <row r="1629" spans="1:2" x14ac:dyDescent="0.2">
      <c r="A1629" s="11">
        <v>1624</v>
      </c>
      <c r="B1629" s="9">
        <v>118</v>
      </c>
    </row>
    <row r="1630" spans="1:2" x14ac:dyDescent="0.2">
      <c r="A1630" s="11">
        <v>1625</v>
      </c>
      <c r="B1630" s="9">
        <v>155.33333333333331</v>
      </c>
    </row>
    <row r="1631" spans="1:2" x14ac:dyDescent="0.2">
      <c r="A1631" s="11">
        <v>1626</v>
      </c>
      <c r="B1631" s="9">
        <v>101.18750000000001</v>
      </c>
    </row>
    <row r="1632" spans="1:2" x14ac:dyDescent="0.2">
      <c r="A1632" s="11">
        <v>1627</v>
      </c>
      <c r="B1632" s="9">
        <v>117</v>
      </c>
    </row>
    <row r="1633" spans="1:2" x14ac:dyDescent="0.2">
      <c r="A1633" s="11">
        <v>1628</v>
      </c>
      <c r="B1633" s="9">
        <v>100.925</v>
      </c>
    </row>
    <row r="1634" spans="1:2" x14ac:dyDescent="0.2">
      <c r="A1634" s="11">
        <v>1629</v>
      </c>
      <c r="B1634" s="9">
        <v>103.66666666666666</v>
      </c>
    </row>
    <row r="1635" spans="1:2" x14ac:dyDescent="0.2">
      <c r="A1635" s="11">
        <v>1630</v>
      </c>
      <c r="B1635" s="9">
        <v>265.25</v>
      </c>
    </row>
    <row r="1636" spans="1:2" x14ac:dyDescent="0.2">
      <c r="A1636" s="11">
        <v>1631</v>
      </c>
      <c r="B1636" s="9">
        <v>155.91</v>
      </c>
    </row>
    <row r="1637" spans="1:2" x14ac:dyDescent="0.2">
      <c r="A1637" s="11">
        <v>1632</v>
      </c>
      <c r="B1637" s="9">
        <v>101.62500000000001</v>
      </c>
    </row>
    <row r="1638" spans="1:2" x14ac:dyDescent="0.2">
      <c r="A1638" s="11">
        <v>1633</v>
      </c>
      <c r="B1638" s="9">
        <v>100</v>
      </c>
    </row>
    <row r="1639" spans="1:2" x14ac:dyDescent="0.2">
      <c r="A1639" s="11">
        <v>1634</v>
      </c>
      <c r="B1639" s="9">
        <v>100.49999999999999</v>
      </c>
    </row>
    <row r="1640" spans="1:2" x14ac:dyDescent="0.2">
      <c r="A1640" s="11">
        <v>1635</v>
      </c>
      <c r="B1640" s="9">
        <v>125.29999999999998</v>
      </c>
    </row>
    <row r="1641" spans="1:2" x14ac:dyDescent="0.2">
      <c r="A1641" s="11">
        <v>1636</v>
      </c>
      <c r="B1641" s="9">
        <v>103.55555555555556</v>
      </c>
    </row>
    <row r="1642" spans="1:2" x14ac:dyDescent="0.2">
      <c r="A1642" s="11">
        <v>1637</v>
      </c>
      <c r="B1642" s="9">
        <v>103.8</v>
      </c>
    </row>
    <row r="1643" spans="1:2" x14ac:dyDescent="0.2">
      <c r="A1643" s="11">
        <v>1638</v>
      </c>
      <c r="B1643" s="9">
        <v>105</v>
      </c>
    </row>
    <row r="1644" spans="1:2" x14ac:dyDescent="0.2">
      <c r="A1644" s="11">
        <v>1639</v>
      </c>
      <c r="B1644" s="9">
        <v>100</v>
      </c>
    </row>
    <row r="1645" spans="1:2" x14ac:dyDescent="0.2">
      <c r="A1645" s="11">
        <v>1640</v>
      </c>
      <c r="B1645" s="9">
        <v>169.86</v>
      </c>
    </row>
    <row r="1646" spans="1:2" x14ac:dyDescent="0.2">
      <c r="A1646" s="11">
        <v>1641</v>
      </c>
      <c r="B1646" s="9">
        <v>101.4</v>
      </c>
    </row>
    <row r="1647" spans="1:2" x14ac:dyDescent="0.2">
      <c r="A1647" s="11">
        <v>1642</v>
      </c>
      <c r="B1647" s="9">
        <v>100</v>
      </c>
    </row>
    <row r="1648" spans="1:2" x14ac:dyDescent="0.2">
      <c r="A1648" s="11">
        <v>1643</v>
      </c>
      <c r="B1648" s="9">
        <v>124.70000000000002</v>
      </c>
    </row>
    <row r="1649" spans="1:2" x14ac:dyDescent="0.2">
      <c r="A1649" s="11">
        <v>1644</v>
      </c>
      <c r="B1649" s="9">
        <v>109.5</v>
      </c>
    </row>
    <row r="1650" spans="1:2" x14ac:dyDescent="0.2">
      <c r="A1650" s="11">
        <v>1645</v>
      </c>
      <c r="B1650" s="9">
        <v>110.80000000000001</v>
      </c>
    </row>
    <row r="1651" spans="1:2" x14ac:dyDescent="0.2">
      <c r="A1651" s="11">
        <v>1646</v>
      </c>
      <c r="B1651" s="9">
        <v>110.2</v>
      </c>
    </row>
    <row r="1652" spans="1:2" x14ac:dyDescent="0.2">
      <c r="A1652" s="11">
        <v>1647</v>
      </c>
      <c r="B1652" s="9">
        <v>104.71999999999998</v>
      </c>
    </row>
    <row r="1653" spans="1:2" x14ac:dyDescent="0.2">
      <c r="A1653" s="11">
        <v>1648</v>
      </c>
      <c r="B1653" s="9">
        <v>125.26086956521738</v>
      </c>
    </row>
    <row r="1654" spans="1:2" x14ac:dyDescent="0.2">
      <c r="A1654" s="11">
        <v>1649</v>
      </c>
      <c r="B1654" s="9">
        <v>100.58763157894737</v>
      </c>
    </row>
    <row r="1655" spans="1:2" x14ac:dyDescent="0.2">
      <c r="A1655" s="11">
        <v>1650</v>
      </c>
      <c r="B1655" s="9">
        <v>141.55000000000001</v>
      </c>
    </row>
    <row r="1656" spans="1:2" x14ac:dyDescent="0.2">
      <c r="A1656" s="11">
        <v>1651</v>
      </c>
      <c r="B1656" s="9">
        <v>100.75</v>
      </c>
    </row>
    <row r="1657" spans="1:2" x14ac:dyDescent="0.2">
      <c r="A1657" s="11">
        <v>1652</v>
      </c>
      <c r="B1657" s="9">
        <v>100.66666666666666</v>
      </c>
    </row>
    <row r="1658" spans="1:2" x14ac:dyDescent="0.2">
      <c r="A1658" s="11">
        <v>1653</v>
      </c>
      <c r="B1658" s="9">
        <v>174.2304</v>
      </c>
    </row>
    <row r="1659" spans="1:2" x14ac:dyDescent="0.2">
      <c r="A1659" s="11">
        <v>1654</v>
      </c>
      <c r="B1659" s="9">
        <v>119.90909090909089</v>
      </c>
    </row>
    <row r="1660" spans="1:2" x14ac:dyDescent="0.2">
      <c r="A1660" s="11">
        <v>1655</v>
      </c>
      <c r="B1660" s="9">
        <v>142.86666666666667</v>
      </c>
    </row>
    <row r="1661" spans="1:2" x14ac:dyDescent="0.2">
      <c r="A1661" s="11">
        <v>1656</v>
      </c>
      <c r="B1661" s="9">
        <v>100.33493333333334</v>
      </c>
    </row>
    <row r="1662" spans="1:2" x14ac:dyDescent="0.2">
      <c r="A1662" s="11">
        <v>1657</v>
      </c>
      <c r="B1662" s="9">
        <v>104.93380000000001</v>
      </c>
    </row>
    <row r="1663" spans="1:2" x14ac:dyDescent="0.2">
      <c r="A1663" s="11">
        <v>1658</v>
      </c>
      <c r="B1663" s="9">
        <v>132.23333333333335</v>
      </c>
    </row>
    <row r="1664" spans="1:2" x14ac:dyDescent="0.2">
      <c r="A1664" s="11">
        <v>1659</v>
      </c>
      <c r="B1664" s="9">
        <v>112.79999999999998</v>
      </c>
    </row>
    <row r="1665" spans="1:2" x14ac:dyDescent="0.2">
      <c r="A1665" s="11">
        <v>1660</v>
      </c>
      <c r="B1665" s="9">
        <v>1253.75</v>
      </c>
    </row>
    <row r="1666" spans="1:2" x14ac:dyDescent="0.2">
      <c r="A1666" s="11">
        <v>1661</v>
      </c>
      <c r="B1666" s="9">
        <v>102.50632911392405</v>
      </c>
    </row>
    <row r="1667" spans="1:2" x14ac:dyDescent="0.2">
      <c r="A1667" s="11">
        <v>1662</v>
      </c>
      <c r="B1667" s="9">
        <v>102.6375</v>
      </c>
    </row>
    <row r="1668" spans="1:2" x14ac:dyDescent="0.2">
      <c r="A1668" s="11">
        <v>1663</v>
      </c>
      <c r="B1668" s="9">
        <v>108</v>
      </c>
    </row>
    <row r="1669" spans="1:2" x14ac:dyDescent="0.2">
      <c r="A1669" s="11">
        <v>1664</v>
      </c>
      <c r="B1669" s="9">
        <v>122.40879999999999</v>
      </c>
    </row>
    <row r="1670" spans="1:2" x14ac:dyDescent="0.2">
      <c r="A1670" s="11">
        <v>1665</v>
      </c>
      <c r="B1670" s="9">
        <v>119.45714285714286</v>
      </c>
    </row>
    <row r="1671" spans="1:2" x14ac:dyDescent="0.2">
      <c r="A1671" s="11">
        <v>1666</v>
      </c>
      <c r="B1671" s="9">
        <v>160.88</v>
      </c>
    </row>
    <row r="1672" spans="1:2" x14ac:dyDescent="0.2">
      <c r="A1672" s="11">
        <v>1667</v>
      </c>
      <c r="B1672" s="9">
        <v>126.85294117647059</v>
      </c>
    </row>
    <row r="1673" spans="1:2" x14ac:dyDescent="0.2">
      <c r="A1673" s="11">
        <v>1668</v>
      </c>
      <c r="B1673" s="9">
        <v>102.6375</v>
      </c>
    </row>
    <row r="1674" spans="1:2" x14ac:dyDescent="0.2">
      <c r="A1674" s="11">
        <v>1669</v>
      </c>
      <c r="B1674" s="9">
        <v>139.75</v>
      </c>
    </row>
    <row r="1675" spans="1:2" x14ac:dyDescent="0.2">
      <c r="A1675" s="11">
        <v>1670</v>
      </c>
      <c r="B1675" s="9">
        <v>102.60000000000001</v>
      </c>
    </row>
    <row r="1676" spans="1:2" x14ac:dyDescent="0.2">
      <c r="A1676" s="11">
        <v>1671</v>
      </c>
      <c r="B1676" s="9">
        <v>100.67349999999999</v>
      </c>
    </row>
    <row r="1677" spans="1:2" x14ac:dyDescent="0.2">
      <c r="A1677" s="11">
        <v>1672</v>
      </c>
      <c r="B1677" s="9">
        <v>112.94117647058823</v>
      </c>
    </row>
    <row r="1678" spans="1:2" x14ac:dyDescent="0.2">
      <c r="A1678" s="11">
        <v>1673</v>
      </c>
      <c r="B1678" s="9">
        <v>128.09523809523807</v>
      </c>
    </row>
    <row r="1679" spans="1:2" x14ac:dyDescent="0.2">
      <c r="A1679" s="11">
        <v>1674</v>
      </c>
      <c r="B1679" s="9">
        <v>201.7</v>
      </c>
    </row>
    <row r="1680" spans="1:2" x14ac:dyDescent="0.2">
      <c r="A1680" s="11">
        <v>1675</v>
      </c>
      <c r="B1680" s="9">
        <v>137.416</v>
      </c>
    </row>
    <row r="1681" spans="1:2" x14ac:dyDescent="0.2">
      <c r="A1681" s="11">
        <v>1676</v>
      </c>
      <c r="B1681" s="9">
        <v>115.33333333333333</v>
      </c>
    </row>
    <row r="1682" spans="1:2" x14ac:dyDescent="0.2">
      <c r="A1682" s="11">
        <v>1677</v>
      </c>
      <c r="B1682" s="9">
        <v>111.66666666666667</v>
      </c>
    </row>
    <row r="1683" spans="1:2" x14ac:dyDescent="0.2">
      <c r="A1683" s="11">
        <v>1678</v>
      </c>
      <c r="B1683" s="9">
        <v>118.39999999999999</v>
      </c>
    </row>
    <row r="1684" spans="1:2" x14ac:dyDescent="0.2">
      <c r="A1684" s="11">
        <v>1679</v>
      </c>
      <c r="B1684" s="9">
        <v>175</v>
      </c>
    </row>
    <row r="1685" spans="1:2" x14ac:dyDescent="0.2">
      <c r="A1685" s="11">
        <v>1680</v>
      </c>
      <c r="B1685" s="9">
        <v>117.5</v>
      </c>
    </row>
    <row r="1686" spans="1:2" x14ac:dyDescent="0.2">
      <c r="A1686" s="11">
        <v>1681</v>
      </c>
      <c r="B1686" s="9">
        <v>101.42212307692309</v>
      </c>
    </row>
    <row r="1687" spans="1:2" x14ac:dyDescent="0.2">
      <c r="A1687" s="11">
        <v>1682</v>
      </c>
      <c r="B1687" s="9">
        <v>0</v>
      </c>
    </row>
    <row r="1688" spans="1:2" x14ac:dyDescent="0.2">
      <c r="A1688" s="11">
        <v>1683</v>
      </c>
      <c r="B1688" s="9">
        <v>21.714285714285715</v>
      </c>
    </row>
    <row r="1689" spans="1:2" x14ac:dyDescent="0.2">
      <c r="A1689" s="11">
        <v>1684</v>
      </c>
      <c r="B1689" s="9">
        <v>109.125</v>
      </c>
    </row>
    <row r="1690" spans="1:2" x14ac:dyDescent="0.2">
      <c r="A1690" s="11">
        <v>1685</v>
      </c>
      <c r="B1690" s="9">
        <v>102.85714285714285</v>
      </c>
    </row>
    <row r="1691" spans="1:2" x14ac:dyDescent="0.2">
      <c r="A1691" s="11">
        <v>1686</v>
      </c>
      <c r="B1691" s="9">
        <v>0.36</v>
      </c>
    </row>
    <row r="1692" spans="1:2" x14ac:dyDescent="0.2">
      <c r="A1692" s="11">
        <v>1687</v>
      </c>
      <c r="B1692" s="9">
        <v>31.25</v>
      </c>
    </row>
    <row r="1693" spans="1:2" x14ac:dyDescent="0.2">
      <c r="A1693" s="11">
        <v>1688</v>
      </c>
      <c r="B1693" s="9">
        <v>44.3</v>
      </c>
    </row>
    <row r="1694" spans="1:2" x14ac:dyDescent="0.2">
      <c r="A1694" s="11">
        <v>1689</v>
      </c>
      <c r="B1694" s="9">
        <v>100</v>
      </c>
    </row>
    <row r="1695" spans="1:2" x14ac:dyDescent="0.2">
      <c r="A1695" s="11">
        <v>1690</v>
      </c>
      <c r="B1695" s="9">
        <v>25.4</v>
      </c>
    </row>
    <row r="1696" spans="1:2" x14ac:dyDescent="0.2">
      <c r="A1696" s="11">
        <v>1691</v>
      </c>
      <c r="B1696" s="9">
        <v>33.473333333333329</v>
      </c>
    </row>
    <row r="1697" spans="1:2" x14ac:dyDescent="0.2">
      <c r="A1697" s="11">
        <v>1692</v>
      </c>
      <c r="B1697" s="9">
        <v>47.8</v>
      </c>
    </row>
    <row r="1698" spans="1:2" x14ac:dyDescent="0.2">
      <c r="A1698" s="11">
        <v>1693</v>
      </c>
      <c r="B1698" s="9">
        <v>9.3333333333333339</v>
      </c>
    </row>
    <row r="1699" spans="1:2" x14ac:dyDescent="0.2">
      <c r="A1699" s="11">
        <v>1694</v>
      </c>
      <c r="B1699" s="9">
        <v>0.05</v>
      </c>
    </row>
    <row r="1700" spans="1:2" x14ac:dyDescent="0.2">
      <c r="A1700" s="11">
        <v>1695</v>
      </c>
      <c r="B1700" s="9">
        <v>11.708333333333334</v>
      </c>
    </row>
    <row r="1701" spans="1:2" x14ac:dyDescent="0.2">
      <c r="A1701" s="11">
        <v>1696</v>
      </c>
      <c r="B1701" s="9">
        <v>0</v>
      </c>
    </row>
    <row r="1702" spans="1:2" x14ac:dyDescent="0.2">
      <c r="A1702" s="11">
        <v>1697</v>
      </c>
      <c r="B1702" s="9">
        <v>20.208000000000002</v>
      </c>
    </row>
    <row r="1703" spans="1:2" x14ac:dyDescent="0.2">
      <c r="A1703" s="11">
        <v>1698</v>
      </c>
      <c r="B1703" s="9">
        <v>0</v>
      </c>
    </row>
    <row r="1704" spans="1:2" x14ac:dyDescent="0.2">
      <c r="A1704" s="11">
        <v>1699</v>
      </c>
      <c r="B1704" s="9">
        <v>4.2311459353574925</v>
      </c>
    </row>
    <row r="1705" spans="1:2" x14ac:dyDescent="0.2">
      <c r="A1705" s="11">
        <v>1700</v>
      </c>
      <c r="B1705" s="9">
        <v>26.06</v>
      </c>
    </row>
    <row r="1706" spans="1:2" x14ac:dyDescent="0.2">
      <c r="A1706" s="11">
        <v>1701</v>
      </c>
      <c r="B1706" s="9">
        <v>0.19801980198019803</v>
      </c>
    </row>
    <row r="1707" spans="1:2" x14ac:dyDescent="0.2">
      <c r="A1707" s="11">
        <v>1702</v>
      </c>
      <c r="B1707" s="9">
        <v>6.0606060606060606E-3</v>
      </c>
    </row>
    <row r="1708" spans="1:2" x14ac:dyDescent="0.2">
      <c r="A1708" s="11">
        <v>1703</v>
      </c>
      <c r="B1708" s="9">
        <v>1.02</v>
      </c>
    </row>
    <row r="1709" spans="1:2" x14ac:dyDescent="0.2">
      <c r="A1709" s="11">
        <v>1704</v>
      </c>
      <c r="B1709" s="9">
        <v>65.100000000000009</v>
      </c>
    </row>
    <row r="1710" spans="1:2" x14ac:dyDescent="0.2">
      <c r="A1710" s="11">
        <v>1705</v>
      </c>
      <c r="B1710" s="9">
        <v>0</v>
      </c>
    </row>
    <row r="1711" spans="1:2" x14ac:dyDescent="0.2">
      <c r="A1711" s="11">
        <v>1706</v>
      </c>
      <c r="B1711" s="9">
        <v>0</v>
      </c>
    </row>
    <row r="1712" spans="1:2" x14ac:dyDescent="0.2">
      <c r="A1712" s="11">
        <v>1707</v>
      </c>
      <c r="B1712" s="9">
        <v>9.74</v>
      </c>
    </row>
    <row r="1713" spans="1:2" x14ac:dyDescent="0.2">
      <c r="A1713" s="11">
        <v>1708</v>
      </c>
      <c r="B1713" s="9">
        <v>0</v>
      </c>
    </row>
    <row r="1714" spans="1:2" x14ac:dyDescent="0.2">
      <c r="A1714" s="11">
        <v>1709</v>
      </c>
      <c r="B1714" s="9">
        <v>4.8571428571428568</v>
      </c>
    </row>
    <row r="1715" spans="1:2" x14ac:dyDescent="0.2">
      <c r="A1715" s="11">
        <v>1710</v>
      </c>
      <c r="B1715" s="9">
        <v>0.67999999999999994</v>
      </c>
    </row>
    <row r="1716" spans="1:2" x14ac:dyDescent="0.2">
      <c r="A1716" s="11">
        <v>1711</v>
      </c>
      <c r="B1716" s="9">
        <v>10.5</v>
      </c>
    </row>
    <row r="1717" spans="1:2" x14ac:dyDescent="0.2">
      <c r="A1717" s="11">
        <v>1712</v>
      </c>
      <c r="B1717" s="9">
        <v>0</v>
      </c>
    </row>
    <row r="1718" spans="1:2" x14ac:dyDescent="0.2">
      <c r="A1718" s="11">
        <v>1713</v>
      </c>
      <c r="B1718" s="9">
        <v>1.6666666666666667</v>
      </c>
    </row>
    <row r="1719" spans="1:2" x14ac:dyDescent="0.2">
      <c r="A1719" s="11">
        <v>1714</v>
      </c>
      <c r="B1719" s="9">
        <v>7.8680000000000003</v>
      </c>
    </row>
    <row r="1720" spans="1:2" x14ac:dyDescent="0.2">
      <c r="A1720" s="11">
        <v>1715</v>
      </c>
      <c r="B1720" s="9">
        <v>0.22</v>
      </c>
    </row>
    <row r="1721" spans="1:2" x14ac:dyDescent="0.2">
      <c r="A1721" s="11">
        <v>1716</v>
      </c>
      <c r="B1721" s="9">
        <v>7.5</v>
      </c>
    </row>
    <row r="1722" spans="1:2" x14ac:dyDescent="0.2">
      <c r="A1722" s="11">
        <v>1717</v>
      </c>
      <c r="B1722" s="9">
        <v>42.725880551301685</v>
      </c>
    </row>
    <row r="1723" spans="1:2" x14ac:dyDescent="0.2">
      <c r="A1723" s="11">
        <v>1718</v>
      </c>
      <c r="B1723" s="9">
        <v>0.2142857142857143</v>
      </c>
    </row>
    <row r="1724" spans="1:2" x14ac:dyDescent="0.2">
      <c r="A1724" s="11">
        <v>1719</v>
      </c>
      <c r="B1724" s="9">
        <v>0.87500000000000011</v>
      </c>
    </row>
    <row r="1725" spans="1:2" x14ac:dyDescent="0.2">
      <c r="A1725" s="11">
        <v>1720</v>
      </c>
      <c r="B1725" s="9">
        <v>5.625</v>
      </c>
    </row>
    <row r="1726" spans="1:2" x14ac:dyDescent="0.2">
      <c r="A1726" s="11">
        <v>1721</v>
      </c>
      <c r="B1726" s="9">
        <v>0</v>
      </c>
    </row>
    <row r="1727" spans="1:2" x14ac:dyDescent="0.2">
      <c r="A1727" s="11">
        <v>1722</v>
      </c>
      <c r="B1727" s="9">
        <v>3.4722222222222224E-2</v>
      </c>
    </row>
    <row r="1728" spans="1:2" x14ac:dyDescent="0.2">
      <c r="A1728" s="11">
        <v>1723</v>
      </c>
      <c r="B1728" s="9">
        <v>6.5</v>
      </c>
    </row>
    <row r="1729" spans="1:2" x14ac:dyDescent="0.2">
      <c r="A1729" s="11">
        <v>1724</v>
      </c>
      <c r="B1729" s="9">
        <v>0.58333333333333337</v>
      </c>
    </row>
    <row r="1730" spans="1:2" x14ac:dyDescent="0.2">
      <c r="A1730" s="11">
        <v>1725</v>
      </c>
      <c r="B1730" s="9">
        <v>10.181818181818182</v>
      </c>
    </row>
    <row r="1731" spans="1:2" x14ac:dyDescent="0.2">
      <c r="A1731" s="11">
        <v>1726</v>
      </c>
      <c r="B1731" s="9">
        <v>33.784615384615385</v>
      </c>
    </row>
    <row r="1732" spans="1:2" x14ac:dyDescent="0.2">
      <c r="A1732" s="11">
        <v>1727</v>
      </c>
      <c r="B1732" s="9">
        <v>3.3333333333333333E-2</v>
      </c>
    </row>
    <row r="1733" spans="1:2" x14ac:dyDescent="0.2">
      <c r="A1733" s="11">
        <v>1728</v>
      </c>
      <c r="B1733" s="9">
        <v>68.400000000000006</v>
      </c>
    </row>
    <row r="1734" spans="1:2" x14ac:dyDescent="0.2">
      <c r="A1734" s="11">
        <v>1729</v>
      </c>
      <c r="B1734" s="9">
        <v>0</v>
      </c>
    </row>
    <row r="1735" spans="1:2" x14ac:dyDescent="0.2">
      <c r="A1735" s="11">
        <v>1730</v>
      </c>
      <c r="B1735" s="9">
        <v>0</v>
      </c>
    </row>
    <row r="1736" spans="1:2" x14ac:dyDescent="0.2">
      <c r="A1736" s="11">
        <v>1731</v>
      </c>
      <c r="B1736" s="9">
        <v>0</v>
      </c>
    </row>
    <row r="1737" spans="1:2" x14ac:dyDescent="0.2">
      <c r="A1737" s="11">
        <v>1732</v>
      </c>
      <c r="B1737" s="9">
        <v>0</v>
      </c>
    </row>
    <row r="1738" spans="1:2" x14ac:dyDescent="0.2">
      <c r="A1738" s="11">
        <v>1733</v>
      </c>
      <c r="B1738" s="9">
        <v>0</v>
      </c>
    </row>
    <row r="1739" spans="1:2" x14ac:dyDescent="0.2">
      <c r="A1739" s="11">
        <v>1734</v>
      </c>
      <c r="B1739" s="9">
        <v>2.2222222222222223E-2</v>
      </c>
    </row>
    <row r="1740" spans="1:2" x14ac:dyDescent="0.2">
      <c r="A1740" s="11">
        <v>1735</v>
      </c>
      <c r="B1740" s="9">
        <v>11</v>
      </c>
    </row>
    <row r="1741" spans="1:2" x14ac:dyDescent="0.2">
      <c r="A1741" s="11">
        <v>1736</v>
      </c>
      <c r="B1741" s="9">
        <v>0.73333333333333328</v>
      </c>
    </row>
    <row r="1742" spans="1:2" x14ac:dyDescent="0.2">
      <c r="A1742" s="11">
        <v>1737</v>
      </c>
      <c r="B1742" s="9">
        <v>21.25</v>
      </c>
    </row>
    <row r="1743" spans="1:2" x14ac:dyDescent="0.2">
      <c r="A1743" s="11">
        <v>1738</v>
      </c>
      <c r="B1743" s="9">
        <v>0.4</v>
      </c>
    </row>
    <row r="1744" spans="1:2" x14ac:dyDescent="0.2">
      <c r="A1744" s="11">
        <v>1739</v>
      </c>
      <c r="B1744" s="9">
        <v>0.1</v>
      </c>
    </row>
    <row r="1745" spans="1:2" x14ac:dyDescent="0.2">
      <c r="A1745" s="11">
        <v>1740</v>
      </c>
      <c r="B1745" s="9">
        <v>0</v>
      </c>
    </row>
    <row r="1746" spans="1:2" x14ac:dyDescent="0.2">
      <c r="A1746" s="11">
        <v>1741</v>
      </c>
      <c r="B1746" s="9">
        <v>110.83333333333334</v>
      </c>
    </row>
    <row r="1747" spans="1:2" x14ac:dyDescent="0.2">
      <c r="A1747" s="11">
        <v>1742</v>
      </c>
      <c r="B1747" s="9">
        <v>108.74999999999999</v>
      </c>
    </row>
    <row r="1748" spans="1:2" x14ac:dyDescent="0.2">
      <c r="A1748" s="11">
        <v>1743</v>
      </c>
      <c r="B1748" s="9">
        <v>100.41666666666667</v>
      </c>
    </row>
    <row r="1749" spans="1:2" x14ac:dyDescent="0.2">
      <c r="A1749" s="11">
        <v>1744</v>
      </c>
      <c r="B1749" s="9">
        <v>118.45454545454545</v>
      </c>
    </row>
    <row r="1750" spans="1:2" x14ac:dyDescent="0.2">
      <c r="A1750" s="11">
        <v>1745</v>
      </c>
      <c r="B1750" s="9">
        <v>114.01428571428571</v>
      </c>
    </row>
    <row r="1751" spans="1:2" x14ac:dyDescent="0.2">
      <c r="A1751" s="11">
        <v>1746</v>
      </c>
      <c r="B1751" s="9">
        <v>148.10000000000002</v>
      </c>
    </row>
    <row r="1752" spans="1:2" x14ac:dyDescent="0.2">
      <c r="A1752" s="11">
        <v>1747</v>
      </c>
      <c r="B1752" s="9">
        <v>104.95555555555556</v>
      </c>
    </row>
    <row r="1753" spans="1:2" x14ac:dyDescent="0.2">
      <c r="A1753" s="11">
        <v>1748</v>
      </c>
      <c r="B1753" s="9">
        <v>129.94800000000001</v>
      </c>
    </row>
    <row r="1754" spans="1:2" x14ac:dyDescent="0.2">
      <c r="A1754" s="11">
        <v>1749</v>
      </c>
      <c r="B1754" s="9">
        <v>123.48756218905473</v>
      </c>
    </row>
    <row r="1755" spans="1:2" x14ac:dyDescent="0.2">
      <c r="A1755" s="11">
        <v>1750</v>
      </c>
      <c r="B1755" s="9">
        <v>201.62</v>
      </c>
    </row>
    <row r="1756" spans="1:2" x14ac:dyDescent="0.2">
      <c r="A1756" s="11">
        <v>1751</v>
      </c>
      <c r="B1756" s="9">
        <v>102.89999999999999</v>
      </c>
    </row>
    <row r="1757" spans="1:2" x14ac:dyDescent="0.2">
      <c r="A1757" s="11">
        <v>1752</v>
      </c>
      <c r="B1757" s="9">
        <v>260.16666666666663</v>
      </c>
    </row>
    <row r="1758" spans="1:2" x14ac:dyDescent="0.2">
      <c r="A1758" s="11">
        <v>1753</v>
      </c>
      <c r="B1758" s="9">
        <v>108</v>
      </c>
    </row>
    <row r="1759" spans="1:2" x14ac:dyDescent="0.2">
      <c r="A1759" s="11">
        <v>1754</v>
      </c>
      <c r="B1759" s="9">
        <v>110.52941176470587</v>
      </c>
    </row>
    <row r="1760" spans="1:2" x14ac:dyDescent="0.2">
      <c r="A1760" s="11">
        <v>1755</v>
      </c>
      <c r="B1760" s="9">
        <v>120</v>
      </c>
    </row>
    <row r="1761" spans="1:2" x14ac:dyDescent="0.2">
      <c r="A1761" s="11">
        <v>1756</v>
      </c>
      <c r="B1761" s="9">
        <v>102.82909090909091</v>
      </c>
    </row>
    <row r="1762" spans="1:2" x14ac:dyDescent="0.2">
      <c r="A1762" s="11">
        <v>1757</v>
      </c>
      <c r="B1762" s="9">
        <v>115.99999999999999</v>
      </c>
    </row>
    <row r="1763" spans="1:2" x14ac:dyDescent="0.2">
      <c r="A1763" s="11">
        <v>1758</v>
      </c>
      <c r="B1763" s="9">
        <v>114.7</v>
      </c>
    </row>
    <row r="1764" spans="1:2" x14ac:dyDescent="0.2">
      <c r="A1764" s="11">
        <v>1759</v>
      </c>
      <c r="B1764" s="9">
        <v>106.60000000000001</v>
      </c>
    </row>
    <row r="1765" spans="1:2" x14ac:dyDescent="0.2">
      <c r="A1765" s="11">
        <v>1760</v>
      </c>
      <c r="B1765" s="9">
        <v>165.44</v>
      </c>
    </row>
    <row r="1766" spans="1:2" x14ac:dyDescent="0.2">
      <c r="A1766" s="11">
        <v>1761</v>
      </c>
      <c r="B1766" s="9">
        <v>155</v>
      </c>
    </row>
    <row r="1767" spans="1:2" x14ac:dyDescent="0.2">
      <c r="A1767" s="11">
        <v>1762</v>
      </c>
      <c r="B1767" s="9">
        <v>885</v>
      </c>
    </row>
    <row r="1768" spans="1:2" x14ac:dyDescent="0.2">
      <c r="A1768" s="11">
        <v>1763</v>
      </c>
      <c r="B1768" s="9">
        <v>101.90833333333333</v>
      </c>
    </row>
    <row r="1769" spans="1:2" x14ac:dyDescent="0.2">
      <c r="A1769" s="11">
        <v>1764</v>
      </c>
      <c r="B1769" s="9">
        <v>19.600000000000001</v>
      </c>
    </row>
    <row r="1770" spans="1:2" x14ac:dyDescent="0.2">
      <c r="A1770" s="11">
        <v>1765</v>
      </c>
      <c r="B1770" s="9">
        <v>59.467839999999995</v>
      </c>
    </row>
    <row r="1771" spans="1:2" x14ac:dyDescent="0.2">
      <c r="A1771" s="11">
        <v>1766</v>
      </c>
      <c r="B1771" s="9">
        <v>0</v>
      </c>
    </row>
    <row r="1772" spans="1:2" x14ac:dyDescent="0.2">
      <c r="A1772" s="11">
        <v>1767</v>
      </c>
      <c r="B1772" s="9">
        <v>45.72</v>
      </c>
    </row>
    <row r="1773" spans="1:2" x14ac:dyDescent="0.2">
      <c r="A1773" s="11">
        <v>1768</v>
      </c>
      <c r="B1773" s="9">
        <v>3.74</v>
      </c>
    </row>
    <row r="1774" spans="1:2" x14ac:dyDescent="0.2">
      <c r="A1774" s="11">
        <v>1769</v>
      </c>
      <c r="B1774" s="9">
        <v>2.7025000000000001</v>
      </c>
    </row>
    <row r="1775" spans="1:2" x14ac:dyDescent="0.2">
      <c r="A1775" s="11">
        <v>1770</v>
      </c>
      <c r="B1775" s="9">
        <v>56.51428571428572</v>
      </c>
    </row>
    <row r="1776" spans="1:2" x14ac:dyDescent="0.2">
      <c r="A1776" s="11">
        <v>1771</v>
      </c>
      <c r="B1776" s="9">
        <v>21.30952380952381</v>
      </c>
    </row>
    <row r="1777" spans="1:2" x14ac:dyDescent="0.2">
      <c r="A1777" s="11">
        <v>1772</v>
      </c>
      <c r="B1777" s="9">
        <v>15.6</v>
      </c>
    </row>
    <row r="1778" spans="1:2" x14ac:dyDescent="0.2">
      <c r="A1778" s="11">
        <v>1773</v>
      </c>
      <c r="B1778" s="9">
        <v>6.2566666666666677</v>
      </c>
    </row>
    <row r="1779" spans="1:2" x14ac:dyDescent="0.2">
      <c r="A1779" s="11">
        <v>1774</v>
      </c>
      <c r="B1779" s="9">
        <v>45.92</v>
      </c>
    </row>
    <row r="1780" spans="1:2" x14ac:dyDescent="0.2">
      <c r="A1780" s="11">
        <v>1775</v>
      </c>
      <c r="B1780" s="9">
        <v>65.101538461538468</v>
      </c>
    </row>
    <row r="1781" spans="1:2" x14ac:dyDescent="0.2">
      <c r="A1781" s="11">
        <v>1776</v>
      </c>
      <c r="B1781" s="9">
        <v>6.7</v>
      </c>
    </row>
    <row r="1782" spans="1:2" x14ac:dyDescent="0.2">
      <c r="A1782" s="11">
        <v>1777</v>
      </c>
      <c r="B1782" s="9">
        <v>13.5625</v>
      </c>
    </row>
    <row r="1783" spans="1:2" x14ac:dyDescent="0.2">
      <c r="A1783" s="11">
        <v>1778</v>
      </c>
      <c r="B1783" s="9">
        <v>1.9900000000000002</v>
      </c>
    </row>
    <row r="1784" spans="1:2" x14ac:dyDescent="0.2">
      <c r="A1784" s="11">
        <v>1779</v>
      </c>
      <c r="B1784" s="9">
        <v>36.236363636363642</v>
      </c>
    </row>
    <row r="1785" spans="1:2" x14ac:dyDescent="0.2">
      <c r="A1785" s="11">
        <v>1780</v>
      </c>
      <c r="B1785" s="9">
        <v>39.743333333333339</v>
      </c>
    </row>
    <row r="1786" spans="1:2" x14ac:dyDescent="0.2">
      <c r="A1786" s="11">
        <v>1781</v>
      </c>
      <c r="B1786" s="9">
        <v>25.763636363636365</v>
      </c>
    </row>
    <row r="1787" spans="1:2" x14ac:dyDescent="0.2">
      <c r="A1787" s="11">
        <v>1782</v>
      </c>
      <c r="B1787" s="9">
        <v>15.491428571428573</v>
      </c>
    </row>
    <row r="1788" spans="1:2" x14ac:dyDescent="0.2">
      <c r="A1788" s="11">
        <v>1783</v>
      </c>
      <c r="B1788" s="9">
        <v>23.692499999999999</v>
      </c>
    </row>
    <row r="1789" spans="1:2" x14ac:dyDescent="0.2">
      <c r="A1789" s="11">
        <v>1784</v>
      </c>
      <c r="B1789" s="9">
        <v>39.76</v>
      </c>
    </row>
    <row r="1790" spans="1:2" x14ac:dyDescent="0.2">
      <c r="A1790" s="11">
        <v>1785</v>
      </c>
      <c r="B1790" s="9">
        <v>20.220833333333331</v>
      </c>
    </row>
    <row r="1791" spans="1:2" x14ac:dyDescent="0.2">
      <c r="A1791" s="11">
        <v>1786</v>
      </c>
      <c r="B1791" s="9">
        <v>47.631578947368418</v>
      </c>
    </row>
    <row r="1792" spans="1:2" x14ac:dyDescent="0.2">
      <c r="A1792" s="11">
        <v>1787</v>
      </c>
      <c r="B1792" s="9">
        <v>15.329999999999998</v>
      </c>
    </row>
    <row r="1793" spans="1:2" x14ac:dyDescent="0.2">
      <c r="A1793" s="11">
        <v>1788</v>
      </c>
      <c r="B1793" s="9">
        <v>1.3818181818181818</v>
      </c>
    </row>
    <row r="1794" spans="1:2" x14ac:dyDescent="0.2">
      <c r="A1794" s="11">
        <v>1789</v>
      </c>
      <c r="B1794" s="9">
        <v>0.5</v>
      </c>
    </row>
    <row r="1795" spans="1:2" x14ac:dyDescent="0.2">
      <c r="A1795" s="11">
        <v>1790</v>
      </c>
      <c r="B1795" s="9">
        <v>4.957575757575758</v>
      </c>
    </row>
    <row r="1796" spans="1:2" x14ac:dyDescent="0.2">
      <c r="A1796" s="11">
        <v>1791</v>
      </c>
      <c r="B1796" s="9">
        <v>3.5666666666666664</v>
      </c>
    </row>
    <row r="1797" spans="1:2" x14ac:dyDescent="0.2">
      <c r="A1797" s="11">
        <v>1792</v>
      </c>
      <c r="B1797" s="9">
        <v>61.124000000000002</v>
      </c>
    </row>
    <row r="1798" spans="1:2" x14ac:dyDescent="0.2">
      <c r="A1798" s="11">
        <v>1793</v>
      </c>
      <c r="B1798" s="9">
        <v>1.3333333333333335</v>
      </c>
    </row>
    <row r="1799" spans="1:2" x14ac:dyDescent="0.2">
      <c r="A1799" s="11">
        <v>1794</v>
      </c>
      <c r="B1799" s="9">
        <v>11.077777777777778</v>
      </c>
    </row>
    <row r="1800" spans="1:2" x14ac:dyDescent="0.2">
      <c r="A1800" s="11">
        <v>1795</v>
      </c>
      <c r="B1800" s="9">
        <v>38.735714285714288</v>
      </c>
    </row>
    <row r="1801" spans="1:2" x14ac:dyDescent="0.2">
      <c r="A1801" s="11">
        <v>1796</v>
      </c>
      <c r="B1801" s="9">
        <v>22.05263157894737</v>
      </c>
    </row>
    <row r="1802" spans="1:2" x14ac:dyDescent="0.2">
      <c r="A1802" s="11">
        <v>1797</v>
      </c>
      <c r="B1802" s="9">
        <v>67.55</v>
      </c>
    </row>
    <row r="1803" spans="1:2" x14ac:dyDescent="0.2">
      <c r="A1803" s="11">
        <v>1798</v>
      </c>
      <c r="B1803" s="9">
        <v>13.637499999999999</v>
      </c>
    </row>
    <row r="1804" spans="1:2" x14ac:dyDescent="0.2">
      <c r="A1804" s="11">
        <v>1799</v>
      </c>
      <c r="B1804" s="9">
        <v>1.7457500000000001</v>
      </c>
    </row>
    <row r="1805" spans="1:2" x14ac:dyDescent="0.2">
      <c r="A1805" s="11">
        <v>1800</v>
      </c>
      <c r="B1805" s="9">
        <v>20.44963251188932</v>
      </c>
    </row>
    <row r="1806" spans="1:2" x14ac:dyDescent="0.2">
      <c r="A1806" s="11">
        <v>1801</v>
      </c>
      <c r="B1806" s="9">
        <v>13.852941176470587</v>
      </c>
    </row>
    <row r="1807" spans="1:2" x14ac:dyDescent="0.2">
      <c r="A1807" s="11">
        <v>1802</v>
      </c>
      <c r="B1807" s="9">
        <v>48.485714285714288</v>
      </c>
    </row>
    <row r="1808" spans="1:2" x14ac:dyDescent="0.2">
      <c r="A1808" s="11">
        <v>1803</v>
      </c>
      <c r="B1808" s="9">
        <v>30.8</v>
      </c>
    </row>
    <row r="1809" spans="1:2" x14ac:dyDescent="0.2">
      <c r="A1809" s="11">
        <v>1804</v>
      </c>
      <c r="B1809" s="9">
        <v>35.174193548387095</v>
      </c>
    </row>
    <row r="1810" spans="1:2" x14ac:dyDescent="0.2">
      <c r="A1810" s="11">
        <v>1805</v>
      </c>
      <c r="B1810" s="9">
        <v>36.404444444444444</v>
      </c>
    </row>
    <row r="1811" spans="1:2" x14ac:dyDescent="0.2">
      <c r="A1811" s="11">
        <v>1806</v>
      </c>
      <c r="B1811" s="9">
        <v>2.9550000000000001</v>
      </c>
    </row>
    <row r="1812" spans="1:2" x14ac:dyDescent="0.2">
      <c r="A1812" s="11">
        <v>1807</v>
      </c>
      <c r="B1812" s="9">
        <v>11.06</v>
      </c>
    </row>
    <row r="1813" spans="1:2" x14ac:dyDescent="0.2">
      <c r="A1813" s="11">
        <v>1808</v>
      </c>
      <c r="B1813" s="9">
        <v>41.407142857142858</v>
      </c>
    </row>
    <row r="1814" spans="1:2" x14ac:dyDescent="0.2">
      <c r="A1814" s="11">
        <v>1809</v>
      </c>
      <c r="B1814" s="9">
        <v>10.857142857142858</v>
      </c>
    </row>
    <row r="1815" spans="1:2" x14ac:dyDescent="0.2">
      <c r="A1815" s="11">
        <v>1810</v>
      </c>
      <c r="B1815" s="9">
        <v>3.3333333333333335</v>
      </c>
    </row>
    <row r="1816" spans="1:2" x14ac:dyDescent="0.2">
      <c r="A1816" s="11">
        <v>1811</v>
      </c>
      <c r="B1816" s="9">
        <v>7.407407407407407E-2</v>
      </c>
    </row>
    <row r="1817" spans="1:2" x14ac:dyDescent="0.2">
      <c r="A1817" s="11">
        <v>1812</v>
      </c>
      <c r="B1817" s="9">
        <v>13.307692307692307</v>
      </c>
    </row>
    <row r="1818" spans="1:2" x14ac:dyDescent="0.2">
      <c r="A1818" s="11">
        <v>1813</v>
      </c>
      <c r="B1818" s="9">
        <v>0</v>
      </c>
    </row>
    <row r="1819" spans="1:2" x14ac:dyDescent="0.2">
      <c r="A1819" s="11">
        <v>1814</v>
      </c>
      <c r="B1819" s="9">
        <v>49.183333333333337</v>
      </c>
    </row>
    <row r="1820" spans="1:2" x14ac:dyDescent="0.2">
      <c r="A1820" s="11">
        <v>1815</v>
      </c>
      <c r="B1820" s="9">
        <v>0</v>
      </c>
    </row>
    <row r="1821" spans="1:2" x14ac:dyDescent="0.2">
      <c r="A1821" s="11">
        <v>1816</v>
      </c>
      <c r="B1821" s="9">
        <v>2.036</v>
      </c>
    </row>
    <row r="1822" spans="1:2" x14ac:dyDescent="0.2">
      <c r="A1822" s="11">
        <v>1817</v>
      </c>
      <c r="B1822" s="9">
        <v>52.327777777777776</v>
      </c>
    </row>
    <row r="1823" spans="1:2" x14ac:dyDescent="0.2">
      <c r="A1823" s="11">
        <v>1818</v>
      </c>
      <c r="B1823" s="9">
        <v>0</v>
      </c>
    </row>
    <row r="1824" spans="1:2" x14ac:dyDescent="0.2">
      <c r="A1824" s="11">
        <v>1819</v>
      </c>
      <c r="B1824" s="9">
        <v>2.083333333333333</v>
      </c>
    </row>
    <row r="1825" spans="1:2" x14ac:dyDescent="0.2">
      <c r="A1825" s="11">
        <v>1820</v>
      </c>
      <c r="B1825" s="9">
        <v>6.565384615384616</v>
      </c>
    </row>
    <row r="1826" spans="1:2" x14ac:dyDescent="0.2">
      <c r="A1826" s="11">
        <v>1821</v>
      </c>
      <c r="B1826" s="9">
        <v>134.88999999999999</v>
      </c>
    </row>
    <row r="1827" spans="1:2" x14ac:dyDescent="0.2">
      <c r="A1827" s="11">
        <v>1822</v>
      </c>
      <c r="B1827" s="9">
        <v>100</v>
      </c>
    </row>
    <row r="1828" spans="1:2" x14ac:dyDescent="0.2">
      <c r="A1828" s="11">
        <v>1823</v>
      </c>
      <c r="B1828" s="9">
        <v>115.85714285714286</v>
      </c>
    </row>
    <row r="1829" spans="1:2" x14ac:dyDescent="0.2">
      <c r="A1829" s="11">
        <v>1824</v>
      </c>
      <c r="B1829" s="9">
        <v>100.06666666666666</v>
      </c>
    </row>
    <row r="1830" spans="1:2" x14ac:dyDescent="0.2">
      <c r="A1830" s="11">
        <v>1825</v>
      </c>
      <c r="B1830" s="9">
        <v>105.05</v>
      </c>
    </row>
    <row r="1831" spans="1:2" x14ac:dyDescent="0.2">
      <c r="A1831" s="11">
        <v>1826</v>
      </c>
      <c r="B1831" s="9">
        <v>101</v>
      </c>
    </row>
    <row r="1832" spans="1:2" x14ac:dyDescent="0.2">
      <c r="A1832" s="11">
        <v>1827</v>
      </c>
      <c r="B1832" s="9">
        <v>100.66250000000001</v>
      </c>
    </row>
    <row r="1833" spans="1:2" x14ac:dyDescent="0.2">
      <c r="A1833" s="11">
        <v>1828</v>
      </c>
      <c r="B1833" s="9">
        <v>100.16000000000001</v>
      </c>
    </row>
    <row r="1834" spans="1:2" x14ac:dyDescent="0.2">
      <c r="A1834" s="11">
        <v>1829</v>
      </c>
      <c r="B1834" s="9">
        <v>166.68333333333334</v>
      </c>
    </row>
    <row r="1835" spans="1:2" x14ac:dyDescent="0.2">
      <c r="A1835" s="11">
        <v>1830</v>
      </c>
      <c r="B1835" s="9">
        <v>101.53333333333335</v>
      </c>
    </row>
    <row r="1836" spans="1:2" x14ac:dyDescent="0.2">
      <c r="A1836" s="11">
        <v>1831</v>
      </c>
      <c r="B1836" s="9">
        <v>103</v>
      </c>
    </row>
    <row r="1837" spans="1:2" x14ac:dyDescent="0.2">
      <c r="A1837" s="11">
        <v>1832</v>
      </c>
      <c r="B1837" s="9">
        <v>142.85714285714286</v>
      </c>
    </row>
    <row r="1838" spans="1:2" x14ac:dyDescent="0.2">
      <c r="A1838" s="11">
        <v>1833</v>
      </c>
      <c r="B1838" s="9">
        <v>262.5</v>
      </c>
    </row>
    <row r="1839" spans="1:2" x14ac:dyDescent="0.2">
      <c r="A1839" s="11">
        <v>1834</v>
      </c>
      <c r="B1839" s="9">
        <v>118.05000000000001</v>
      </c>
    </row>
    <row r="1840" spans="1:2" x14ac:dyDescent="0.2">
      <c r="A1840" s="11">
        <v>1835</v>
      </c>
      <c r="B1840" s="9">
        <v>104</v>
      </c>
    </row>
    <row r="1841" spans="1:2" x14ac:dyDescent="0.2">
      <c r="A1841" s="11">
        <v>1836</v>
      </c>
      <c r="B1841" s="9">
        <v>200.34</v>
      </c>
    </row>
    <row r="1842" spans="1:2" x14ac:dyDescent="0.2">
      <c r="A1842" s="11">
        <v>1837</v>
      </c>
      <c r="B1842" s="9">
        <v>306.83333333333331</v>
      </c>
    </row>
    <row r="1843" spans="1:2" x14ac:dyDescent="0.2">
      <c r="A1843" s="11">
        <v>1838</v>
      </c>
      <c r="B1843" s="9">
        <v>100.149</v>
      </c>
    </row>
    <row r="1844" spans="1:2" x14ac:dyDescent="0.2">
      <c r="A1844" s="11">
        <v>1839</v>
      </c>
      <c r="B1844" s="9">
        <v>205.29999999999998</v>
      </c>
    </row>
    <row r="1845" spans="1:2" x14ac:dyDescent="0.2">
      <c r="A1845" s="11">
        <v>1840</v>
      </c>
      <c r="B1845" s="9">
        <v>108.88888888888889</v>
      </c>
    </row>
    <row r="1846" spans="1:2" x14ac:dyDescent="0.2">
      <c r="A1846" s="11">
        <v>1841</v>
      </c>
      <c r="B1846" s="9">
        <v>101.75</v>
      </c>
    </row>
    <row r="1847" spans="1:2" x14ac:dyDescent="0.2">
      <c r="A1847" s="11">
        <v>1842</v>
      </c>
      <c r="B1847" s="9">
        <v>125.25</v>
      </c>
    </row>
    <row r="1848" spans="1:2" x14ac:dyDescent="0.2">
      <c r="A1848" s="11">
        <v>1843</v>
      </c>
      <c r="B1848" s="9">
        <v>124.0061</v>
      </c>
    </row>
    <row r="1849" spans="1:2" x14ac:dyDescent="0.2">
      <c r="A1849" s="11">
        <v>1844</v>
      </c>
      <c r="B1849" s="9">
        <v>101.4</v>
      </c>
    </row>
    <row r="1850" spans="1:2" x14ac:dyDescent="0.2">
      <c r="A1850" s="11">
        <v>1845</v>
      </c>
      <c r="B1850" s="9">
        <v>100</v>
      </c>
    </row>
    <row r="1851" spans="1:2" x14ac:dyDescent="0.2">
      <c r="A1851" s="11">
        <v>1846</v>
      </c>
      <c r="B1851" s="9">
        <v>137.92666666666668</v>
      </c>
    </row>
    <row r="1852" spans="1:2" x14ac:dyDescent="0.2">
      <c r="A1852" s="11">
        <v>1847</v>
      </c>
      <c r="B1852" s="9">
        <v>120.88000000000001</v>
      </c>
    </row>
    <row r="1853" spans="1:2" x14ac:dyDescent="0.2">
      <c r="A1853" s="11">
        <v>1848</v>
      </c>
      <c r="B1853" s="9">
        <v>107.36666666666667</v>
      </c>
    </row>
    <row r="1854" spans="1:2" x14ac:dyDescent="0.2">
      <c r="A1854" s="11">
        <v>1849</v>
      </c>
      <c r="B1854" s="9">
        <v>100.33333333333334</v>
      </c>
    </row>
    <row r="1855" spans="1:2" x14ac:dyDescent="0.2">
      <c r="A1855" s="11">
        <v>1850</v>
      </c>
      <c r="B1855" s="9">
        <v>101.52222222222223</v>
      </c>
    </row>
    <row r="1856" spans="1:2" x14ac:dyDescent="0.2">
      <c r="A1856" s="11">
        <v>1851</v>
      </c>
      <c r="B1856" s="9">
        <v>100.07692307692308</v>
      </c>
    </row>
    <row r="1857" spans="1:2" x14ac:dyDescent="0.2">
      <c r="A1857" s="11">
        <v>1852</v>
      </c>
      <c r="B1857" s="9">
        <v>116.96666666666667</v>
      </c>
    </row>
    <row r="1858" spans="1:2" x14ac:dyDescent="0.2">
      <c r="A1858" s="11">
        <v>1853</v>
      </c>
      <c r="B1858" s="9">
        <v>101.875</v>
      </c>
    </row>
    <row r="1859" spans="1:2" x14ac:dyDescent="0.2">
      <c r="A1859" s="11">
        <v>1854</v>
      </c>
      <c r="B1859" s="9">
        <v>102.12366666666665</v>
      </c>
    </row>
    <row r="1860" spans="1:2" x14ac:dyDescent="0.2">
      <c r="A1860" s="11">
        <v>1855</v>
      </c>
      <c r="B1860" s="9">
        <v>154.05897142857143</v>
      </c>
    </row>
    <row r="1861" spans="1:2" x14ac:dyDescent="0.2">
      <c r="A1861" s="11">
        <v>1856</v>
      </c>
      <c r="B1861" s="9">
        <v>101.25</v>
      </c>
    </row>
    <row r="1862" spans="1:2" x14ac:dyDescent="0.2">
      <c r="A1862" s="11">
        <v>1857</v>
      </c>
      <c r="B1862" s="9">
        <v>100</v>
      </c>
    </row>
    <row r="1863" spans="1:2" x14ac:dyDescent="0.2">
      <c r="A1863" s="11">
        <v>1858</v>
      </c>
      <c r="B1863" s="9">
        <v>108.74800874800874</v>
      </c>
    </row>
    <row r="1864" spans="1:2" x14ac:dyDescent="0.2">
      <c r="A1864" s="11">
        <v>1859</v>
      </c>
      <c r="B1864" s="9">
        <v>131.83333333333334</v>
      </c>
    </row>
    <row r="1865" spans="1:2" x14ac:dyDescent="0.2">
      <c r="A1865" s="11">
        <v>1860</v>
      </c>
      <c r="B1865" s="9">
        <v>133.46666666666667</v>
      </c>
    </row>
    <row r="1866" spans="1:2" x14ac:dyDescent="0.2">
      <c r="A1866" s="11">
        <v>1861</v>
      </c>
      <c r="B1866" s="9">
        <v>0</v>
      </c>
    </row>
    <row r="1867" spans="1:2" x14ac:dyDescent="0.2">
      <c r="A1867" s="11">
        <v>1862</v>
      </c>
      <c r="B1867" s="9">
        <v>8.0833333333333321</v>
      </c>
    </row>
    <row r="1868" spans="1:2" x14ac:dyDescent="0.2">
      <c r="A1868" s="11">
        <v>1863</v>
      </c>
      <c r="B1868" s="9">
        <v>0.4</v>
      </c>
    </row>
    <row r="1869" spans="1:2" x14ac:dyDescent="0.2">
      <c r="A1869" s="11">
        <v>1864</v>
      </c>
      <c r="B1869" s="9">
        <v>42.892307692307689</v>
      </c>
    </row>
    <row r="1870" spans="1:2" x14ac:dyDescent="0.2">
      <c r="A1870" s="11">
        <v>1865</v>
      </c>
      <c r="B1870" s="9">
        <v>3.6363636363636364E-3</v>
      </c>
    </row>
    <row r="1871" spans="1:2" x14ac:dyDescent="0.2">
      <c r="A1871" s="11">
        <v>1866</v>
      </c>
      <c r="B1871" s="9">
        <v>0.5</v>
      </c>
    </row>
    <row r="1872" spans="1:2" x14ac:dyDescent="0.2">
      <c r="A1872" s="11">
        <v>1867</v>
      </c>
      <c r="B1872" s="9">
        <v>0.05</v>
      </c>
    </row>
    <row r="1873" spans="1:2" x14ac:dyDescent="0.2">
      <c r="A1873" s="11">
        <v>1868</v>
      </c>
      <c r="B1873" s="9">
        <v>4.8680000000000003</v>
      </c>
    </row>
    <row r="1874" spans="1:2" x14ac:dyDescent="0.2">
      <c r="A1874" s="11">
        <v>1869</v>
      </c>
      <c r="B1874" s="9">
        <v>0</v>
      </c>
    </row>
    <row r="1875" spans="1:2" x14ac:dyDescent="0.2">
      <c r="A1875" s="11">
        <v>1870</v>
      </c>
      <c r="B1875" s="9">
        <v>10.314285714285715</v>
      </c>
    </row>
    <row r="1876" spans="1:2" x14ac:dyDescent="0.2">
      <c r="A1876" s="11">
        <v>1871</v>
      </c>
      <c r="B1876" s="9">
        <v>71.784615384615378</v>
      </c>
    </row>
    <row r="1877" spans="1:2" x14ac:dyDescent="0.2">
      <c r="A1877" s="11">
        <v>1872</v>
      </c>
      <c r="B1877" s="9">
        <v>1.06</v>
      </c>
    </row>
    <row r="1878" spans="1:2" x14ac:dyDescent="0.2">
      <c r="A1878" s="11">
        <v>1873</v>
      </c>
      <c r="B1878" s="9">
        <v>0.44999999999999996</v>
      </c>
    </row>
    <row r="1879" spans="1:2" x14ac:dyDescent="0.2">
      <c r="A1879" s="11">
        <v>1874</v>
      </c>
      <c r="B1879" s="9">
        <v>1.6250000000000001E-2</v>
      </c>
    </row>
    <row r="1880" spans="1:2" x14ac:dyDescent="0.2">
      <c r="A1880" s="11">
        <v>1875</v>
      </c>
      <c r="B1880" s="9">
        <v>0.51</v>
      </c>
    </row>
    <row r="1881" spans="1:2" x14ac:dyDescent="0.2">
      <c r="A1881" s="11">
        <v>1876</v>
      </c>
      <c r="B1881" s="9">
        <v>0</v>
      </c>
    </row>
    <row r="1882" spans="1:2" x14ac:dyDescent="0.2">
      <c r="A1882" s="11">
        <v>1877</v>
      </c>
      <c r="B1882" s="9">
        <v>0</v>
      </c>
    </row>
    <row r="1883" spans="1:2" x14ac:dyDescent="0.2">
      <c r="A1883" s="11">
        <v>1878</v>
      </c>
      <c r="B1883" s="9">
        <v>0</v>
      </c>
    </row>
    <row r="1884" spans="1:2" x14ac:dyDescent="0.2">
      <c r="A1884" s="11">
        <v>1879</v>
      </c>
      <c r="B1884" s="9">
        <v>0.12</v>
      </c>
    </row>
    <row r="1885" spans="1:2" x14ac:dyDescent="0.2">
      <c r="A1885" s="11">
        <v>1880</v>
      </c>
      <c r="B1885" s="9">
        <v>20.080000000000002</v>
      </c>
    </row>
    <row r="1886" spans="1:2" x14ac:dyDescent="0.2">
      <c r="A1886" s="11">
        <v>1881</v>
      </c>
      <c r="B1886" s="9">
        <v>172.68449999999999</v>
      </c>
    </row>
    <row r="1887" spans="1:2" x14ac:dyDescent="0.2">
      <c r="A1887" s="11">
        <v>1882</v>
      </c>
      <c r="B1887" s="9">
        <v>100.8955223880597</v>
      </c>
    </row>
    <row r="1888" spans="1:2" x14ac:dyDescent="0.2">
      <c r="A1888" s="11">
        <v>1883</v>
      </c>
      <c r="B1888" s="9">
        <v>104.8048048048048</v>
      </c>
    </row>
    <row r="1889" spans="1:2" x14ac:dyDescent="0.2">
      <c r="A1889" s="11">
        <v>1884</v>
      </c>
      <c r="B1889" s="9">
        <v>135.1</v>
      </c>
    </row>
    <row r="1890" spans="1:2" x14ac:dyDescent="0.2">
      <c r="A1890" s="11">
        <v>1885</v>
      </c>
      <c r="B1890" s="9">
        <v>116.32786885245903</v>
      </c>
    </row>
    <row r="1891" spans="1:2" x14ac:dyDescent="0.2">
      <c r="A1891" s="11">
        <v>1886</v>
      </c>
      <c r="B1891" s="9">
        <v>102.08333333333333</v>
      </c>
    </row>
    <row r="1892" spans="1:2" x14ac:dyDescent="0.2">
      <c r="A1892" s="11">
        <v>1887</v>
      </c>
      <c r="B1892" s="9">
        <v>111.16666666666666</v>
      </c>
    </row>
    <row r="1893" spans="1:2" x14ac:dyDescent="0.2">
      <c r="A1893" s="11">
        <v>1888</v>
      </c>
      <c r="B1893" s="9">
        <v>166.08</v>
      </c>
    </row>
    <row r="1894" spans="1:2" x14ac:dyDescent="0.2">
      <c r="A1894" s="11">
        <v>1889</v>
      </c>
      <c r="B1894" s="9">
        <v>106.60000000000001</v>
      </c>
    </row>
    <row r="1895" spans="1:2" x14ac:dyDescent="0.2">
      <c r="A1895" s="11">
        <v>1890</v>
      </c>
      <c r="B1895" s="9">
        <v>144.58441666666667</v>
      </c>
    </row>
    <row r="1896" spans="1:2" x14ac:dyDescent="0.2">
      <c r="A1896" s="11">
        <v>1891</v>
      </c>
      <c r="B1896" s="9">
        <v>105.55000000000001</v>
      </c>
    </row>
    <row r="1897" spans="1:2" x14ac:dyDescent="0.2">
      <c r="A1897" s="11">
        <v>1892</v>
      </c>
      <c r="B1897" s="9">
        <v>136.60000000000002</v>
      </c>
    </row>
    <row r="1898" spans="1:2" x14ac:dyDescent="0.2">
      <c r="A1898" s="11">
        <v>1893</v>
      </c>
      <c r="B1898" s="9">
        <v>104</v>
      </c>
    </row>
    <row r="1899" spans="1:2" x14ac:dyDescent="0.2">
      <c r="A1899" s="11">
        <v>1894</v>
      </c>
      <c r="B1899" s="9">
        <v>114.5</v>
      </c>
    </row>
    <row r="1900" spans="1:2" x14ac:dyDescent="0.2">
      <c r="A1900" s="11">
        <v>1895</v>
      </c>
      <c r="B1900" s="9">
        <v>101.71957671957672</v>
      </c>
    </row>
    <row r="1901" spans="1:2" x14ac:dyDescent="0.2">
      <c r="A1901" s="11">
        <v>1896</v>
      </c>
      <c r="B1901" s="9">
        <v>123.94678492239468</v>
      </c>
    </row>
    <row r="1902" spans="1:2" x14ac:dyDescent="0.2">
      <c r="A1902" s="11">
        <v>1897</v>
      </c>
      <c r="B1902" s="9">
        <v>102.45669291338582</v>
      </c>
    </row>
    <row r="1903" spans="1:2" x14ac:dyDescent="0.2">
      <c r="A1903" s="11">
        <v>1898</v>
      </c>
      <c r="B1903" s="9">
        <v>144.5</v>
      </c>
    </row>
    <row r="1904" spans="1:2" x14ac:dyDescent="0.2">
      <c r="A1904" s="11">
        <v>1899</v>
      </c>
      <c r="B1904" s="9">
        <v>133.33333333333331</v>
      </c>
    </row>
    <row r="1905" spans="1:2" x14ac:dyDescent="0.2">
      <c r="A1905" s="11">
        <v>1900</v>
      </c>
      <c r="B1905" s="9">
        <v>109.3644</v>
      </c>
    </row>
    <row r="1906" spans="1:2" x14ac:dyDescent="0.2">
      <c r="A1906" s="11">
        <v>1901</v>
      </c>
      <c r="B1906" s="9">
        <v>2.6969696969696968</v>
      </c>
    </row>
    <row r="1907" spans="1:2" x14ac:dyDescent="0.2">
      <c r="A1907" s="11">
        <v>1902</v>
      </c>
      <c r="B1907" s="9">
        <v>1.2</v>
      </c>
    </row>
    <row r="1908" spans="1:2" x14ac:dyDescent="0.2">
      <c r="A1908" s="11">
        <v>1903</v>
      </c>
      <c r="B1908" s="9">
        <v>46.6</v>
      </c>
    </row>
    <row r="1909" spans="1:2" x14ac:dyDescent="0.2">
      <c r="A1909" s="11">
        <v>1904</v>
      </c>
      <c r="B1909" s="9">
        <v>0.1</v>
      </c>
    </row>
    <row r="1910" spans="1:2" x14ac:dyDescent="0.2">
      <c r="A1910" s="11">
        <v>1905</v>
      </c>
      <c r="B1910" s="9">
        <v>0.16800000000000001</v>
      </c>
    </row>
    <row r="1911" spans="1:2" x14ac:dyDescent="0.2">
      <c r="A1911" s="11">
        <v>1906</v>
      </c>
      <c r="B1911" s="9">
        <v>42.76</v>
      </c>
    </row>
    <row r="1912" spans="1:2" x14ac:dyDescent="0.2">
      <c r="A1912" s="11">
        <v>1907</v>
      </c>
      <c r="B1912" s="9">
        <v>0.28333333333333333</v>
      </c>
    </row>
    <row r="1913" spans="1:2" x14ac:dyDescent="0.2">
      <c r="A1913" s="11">
        <v>1908</v>
      </c>
      <c r="B1913" s="9">
        <v>1.7319999999999998</v>
      </c>
    </row>
    <row r="1914" spans="1:2" x14ac:dyDescent="0.2">
      <c r="A1914" s="11">
        <v>1909</v>
      </c>
      <c r="B1914" s="9">
        <v>14.111428571428572</v>
      </c>
    </row>
    <row r="1915" spans="1:2" x14ac:dyDescent="0.2">
      <c r="A1915" s="11">
        <v>1910</v>
      </c>
      <c r="B1915" s="9">
        <v>39.395294117647055</v>
      </c>
    </row>
    <row r="1916" spans="1:2" x14ac:dyDescent="0.2">
      <c r="A1916" s="11">
        <v>1911</v>
      </c>
      <c r="B1916" s="9">
        <v>2.3529411764705882E-2</v>
      </c>
    </row>
    <row r="1917" spans="1:2" x14ac:dyDescent="0.2">
      <c r="A1917" s="11">
        <v>1912</v>
      </c>
      <c r="B1917" s="9">
        <v>59.3</v>
      </c>
    </row>
    <row r="1918" spans="1:2" x14ac:dyDescent="0.2">
      <c r="A1918" s="11">
        <v>1913</v>
      </c>
      <c r="B1918" s="9">
        <v>1.3270833333333334</v>
      </c>
    </row>
    <row r="1919" spans="1:2" x14ac:dyDescent="0.2">
      <c r="A1919" s="11">
        <v>1914</v>
      </c>
      <c r="B1919" s="9">
        <v>9.0090090090090094</v>
      </c>
    </row>
    <row r="1920" spans="1:2" x14ac:dyDescent="0.2">
      <c r="A1920" s="11">
        <v>1915</v>
      </c>
      <c r="B1920" s="9">
        <v>1.6</v>
      </c>
    </row>
    <row r="1921" spans="1:2" x14ac:dyDescent="0.2">
      <c r="A1921" s="11">
        <v>1916</v>
      </c>
      <c r="B1921" s="9">
        <v>0.51</v>
      </c>
    </row>
    <row r="1922" spans="1:2" x14ac:dyDescent="0.2">
      <c r="A1922" s="11">
        <v>1917</v>
      </c>
      <c r="B1922" s="9">
        <v>52.570512820512818</v>
      </c>
    </row>
    <row r="1923" spans="1:2" x14ac:dyDescent="0.2">
      <c r="A1923" s="11">
        <v>1918</v>
      </c>
      <c r="B1923" s="9">
        <v>1.04</v>
      </c>
    </row>
    <row r="1924" spans="1:2" x14ac:dyDescent="0.2">
      <c r="A1924" s="11">
        <v>1919</v>
      </c>
      <c r="B1924" s="9">
        <v>47.4</v>
      </c>
    </row>
    <row r="1925" spans="1:2" x14ac:dyDescent="0.2">
      <c r="A1925" s="11">
        <v>1920</v>
      </c>
      <c r="B1925" s="9">
        <v>43.03</v>
      </c>
    </row>
    <row r="1926" spans="1:2" x14ac:dyDescent="0.2">
      <c r="A1926" s="11">
        <v>1921</v>
      </c>
      <c r="B1926" s="9">
        <v>136.80000000000001</v>
      </c>
    </row>
    <row r="1927" spans="1:2" x14ac:dyDescent="0.2">
      <c r="A1927" s="11">
        <v>1922</v>
      </c>
      <c r="B1927" s="9">
        <v>115.55</v>
      </c>
    </row>
    <row r="1928" spans="1:2" x14ac:dyDescent="0.2">
      <c r="A1928" s="11">
        <v>1923</v>
      </c>
      <c r="B1928" s="9">
        <v>240.79999999999998</v>
      </c>
    </row>
    <row r="1929" spans="1:2" x14ac:dyDescent="0.2">
      <c r="A1929" s="11">
        <v>1924</v>
      </c>
      <c r="B1929" s="9">
        <v>114.39999999999999</v>
      </c>
    </row>
    <row r="1930" spans="1:2" x14ac:dyDescent="0.2">
      <c r="A1930" s="11">
        <v>1925</v>
      </c>
      <c r="B1930" s="9">
        <v>110.33333333333333</v>
      </c>
    </row>
    <row r="1931" spans="1:2" x14ac:dyDescent="0.2">
      <c r="A1931" s="11">
        <v>1926</v>
      </c>
      <c r="B1931" s="9">
        <v>195.37933333333334</v>
      </c>
    </row>
    <row r="1932" spans="1:2" x14ac:dyDescent="0.2">
      <c r="A1932" s="11">
        <v>1927</v>
      </c>
      <c r="B1932" s="9">
        <v>103.33333333333334</v>
      </c>
    </row>
    <row r="1933" spans="1:2" x14ac:dyDescent="0.2">
      <c r="A1933" s="11">
        <v>1928</v>
      </c>
      <c r="B1933" s="9">
        <v>103.1372549019608</v>
      </c>
    </row>
    <row r="1934" spans="1:2" x14ac:dyDescent="0.2">
      <c r="A1934" s="11">
        <v>1929</v>
      </c>
      <c r="B1934" s="9">
        <v>100.3125</v>
      </c>
    </row>
    <row r="1935" spans="1:2" x14ac:dyDescent="0.2">
      <c r="A1935" s="11">
        <v>1930</v>
      </c>
      <c r="B1935" s="9">
        <v>127</v>
      </c>
    </row>
    <row r="1936" spans="1:2" x14ac:dyDescent="0.2">
      <c r="A1936" s="11">
        <v>1931</v>
      </c>
      <c r="B1936" s="9">
        <v>120.601</v>
      </c>
    </row>
    <row r="1937" spans="1:2" x14ac:dyDescent="0.2">
      <c r="A1937" s="11">
        <v>1932</v>
      </c>
      <c r="B1937" s="9">
        <v>106.99047619047619</v>
      </c>
    </row>
    <row r="1938" spans="1:2" x14ac:dyDescent="0.2">
      <c r="A1938" s="11">
        <v>1933</v>
      </c>
      <c r="B1938" s="9">
        <v>172.43333333333334</v>
      </c>
    </row>
    <row r="1939" spans="1:2" x14ac:dyDescent="0.2">
      <c r="A1939" s="11">
        <v>1934</v>
      </c>
      <c r="B1939" s="9">
        <v>123.61999999999999</v>
      </c>
    </row>
    <row r="1940" spans="1:2" x14ac:dyDescent="0.2">
      <c r="A1940" s="11">
        <v>1935</v>
      </c>
      <c r="B1940" s="9">
        <v>108.4</v>
      </c>
    </row>
    <row r="1941" spans="1:2" x14ac:dyDescent="0.2">
      <c r="A1941" s="11">
        <v>1936</v>
      </c>
      <c r="B1941" s="9">
        <v>116.52013333333333</v>
      </c>
    </row>
    <row r="1942" spans="1:2" x14ac:dyDescent="0.2">
      <c r="A1942" s="11">
        <v>1937</v>
      </c>
      <c r="B1942" s="9">
        <v>187.245</v>
      </c>
    </row>
    <row r="1943" spans="1:2" x14ac:dyDescent="0.2">
      <c r="A1943" s="11">
        <v>1938</v>
      </c>
      <c r="B1943" s="9">
        <v>115.93333333333334</v>
      </c>
    </row>
    <row r="1944" spans="1:2" x14ac:dyDescent="0.2">
      <c r="A1944" s="11">
        <v>1939</v>
      </c>
      <c r="B1944" s="9">
        <v>110.7</v>
      </c>
    </row>
    <row r="1945" spans="1:2" x14ac:dyDescent="0.2">
      <c r="A1945" s="11">
        <v>1940</v>
      </c>
      <c r="B1945" s="9">
        <v>170.92307692307693</v>
      </c>
    </row>
    <row r="1946" spans="1:2" x14ac:dyDescent="0.2">
      <c r="A1946" s="11">
        <v>1941</v>
      </c>
      <c r="B1946" s="9">
        <v>126.11835600000001</v>
      </c>
    </row>
    <row r="1947" spans="1:2" x14ac:dyDescent="0.2">
      <c r="A1947" s="11">
        <v>1942</v>
      </c>
      <c r="B1947" s="9">
        <v>138.44033333333334</v>
      </c>
    </row>
    <row r="1948" spans="1:2" x14ac:dyDescent="0.2">
      <c r="A1948" s="11">
        <v>1943</v>
      </c>
      <c r="B1948" s="9">
        <v>1705.2499999999998</v>
      </c>
    </row>
    <row r="1949" spans="1:2" x14ac:dyDescent="0.2">
      <c r="A1949" s="11">
        <v>1944</v>
      </c>
      <c r="B1949" s="9">
        <v>788.05550000000005</v>
      </c>
    </row>
    <row r="1950" spans="1:2" x14ac:dyDescent="0.2">
      <c r="A1950" s="11">
        <v>1945</v>
      </c>
      <c r="B1950" s="9">
        <v>348.01799999999997</v>
      </c>
    </row>
    <row r="1951" spans="1:2" x14ac:dyDescent="0.2">
      <c r="A1951" s="11">
        <v>1946</v>
      </c>
      <c r="B1951" s="9">
        <v>149.74666666666667</v>
      </c>
    </row>
    <row r="1952" spans="1:2" x14ac:dyDescent="0.2">
      <c r="A1952" s="11">
        <v>1947</v>
      </c>
      <c r="B1952" s="9">
        <v>100.63375000000001</v>
      </c>
    </row>
    <row r="1953" spans="1:2" x14ac:dyDescent="0.2">
      <c r="A1953" s="11">
        <v>1948</v>
      </c>
      <c r="B1953" s="9">
        <v>800.21100000000001</v>
      </c>
    </row>
    <row r="1954" spans="1:2" x14ac:dyDescent="0.2">
      <c r="A1954" s="11">
        <v>1949</v>
      </c>
      <c r="B1954" s="9">
        <v>106.00260000000002</v>
      </c>
    </row>
    <row r="1955" spans="1:2" x14ac:dyDescent="0.2">
      <c r="A1955" s="11">
        <v>1950</v>
      </c>
      <c r="B1955" s="9">
        <v>200.51866666666669</v>
      </c>
    </row>
    <row r="1956" spans="1:2" x14ac:dyDescent="0.2">
      <c r="A1956" s="11">
        <v>1951</v>
      </c>
      <c r="B1956" s="9">
        <v>212.44399999999999</v>
      </c>
    </row>
    <row r="1957" spans="1:2" x14ac:dyDescent="0.2">
      <c r="A1957" s="11">
        <v>1952</v>
      </c>
      <c r="B1957" s="9">
        <v>198.47237142857145</v>
      </c>
    </row>
    <row r="1958" spans="1:2" x14ac:dyDescent="0.2">
      <c r="A1958" s="11">
        <v>1953</v>
      </c>
      <c r="B1958" s="9">
        <v>225.94666666666666</v>
      </c>
    </row>
    <row r="1959" spans="1:2" x14ac:dyDescent="0.2">
      <c r="A1959" s="11">
        <v>1954</v>
      </c>
      <c r="B1959" s="9">
        <v>698.94800000000009</v>
      </c>
    </row>
    <row r="1960" spans="1:2" x14ac:dyDescent="0.2">
      <c r="A1960" s="11">
        <v>1955</v>
      </c>
      <c r="B1960" s="9">
        <v>398.59528571428569</v>
      </c>
    </row>
    <row r="1961" spans="1:2" x14ac:dyDescent="0.2">
      <c r="A1961" s="11">
        <v>1956</v>
      </c>
      <c r="B1961" s="9">
        <v>294.0333333333333</v>
      </c>
    </row>
    <row r="1962" spans="1:2" x14ac:dyDescent="0.2">
      <c r="A1962" s="11">
        <v>1957</v>
      </c>
      <c r="B1962" s="9">
        <v>167.50470000000001</v>
      </c>
    </row>
    <row r="1963" spans="1:2" x14ac:dyDescent="0.2">
      <c r="A1963" s="11">
        <v>1958</v>
      </c>
      <c r="B1963" s="9">
        <v>1435.5717142857143</v>
      </c>
    </row>
    <row r="1964" spans="1:2" x14ac:dyDescent="0.2">
      <c r="A1964" s="11">
        <v>1959</v>
      </c>
      <c r="B1964" s="9">
        <v>156.73439999999999</v>
      </c>
    </row>
    <row r="1965" spans="1:2" x14ac:dyDescent="0.2">
      <c r="A1965" s="11">
        <v>1960</v>
      </c>
      <c r="B1965" s="9">
        <v>117.90285714285716</v>
      </c>
    </row>
    <row r="1966" spans="1:2" x14ac:dyDescent="0.2">
      <c r="A1966" s="11">
        <v>1961</v>
      </c>
      <c r="B1966" s="9">
        <v>1105.3811999999998</v>
      </c>
    </row>
    <row r="1967" spans="1:2" x14ac:dyDescent="0.2">
      <c r="A1967" s="11">
        <v>1962</v>
      </c>
      <c r="B1967" s="9">
        <v>192.92499999999998</v>
      </c>
    </row>
    <row r="1968" spans="1:2" x14ac:dyDescent="0.2">
      <c r="A1968" s="11">
        <v>1963</v>
      </c>
      <c r="B1968" s="9">
        <v>126.8842105263158</v>
      </c>
    </row>
    <row r="1969" spans="1:2" x14ac:dyDescent="0.2">
      <c r="A1969" s="11">
        <v>1964</v>
      </c>
      <c r="B1969" s="9">
        <v>259.57748878923763</v>
      </c>
    </row>
    <row r="1970" spans="1:2" x14ac:dyDescent="0.2">
      <c r="A1970" s="11">
        <v>1965</v>
      </c>
      <c r="B1970" s="9">
        <v>262.27999999999997</v>
      </c>
    </row>
    <row r="1971" spans="1:2" x14ac:dyDescent="0.2">
      <c r="A1971" s="11">
        <v>1966</v>
      </c>
      <c r="B1971" s="9">
        <v>206.74309000000002</v>
      </c>
    </row>
    <row r="1972" spans="1:2" x14ac:dyDescent="0.2">
      <c r="A1972" s="11">
        <v>1967</v>
      </c>
      <c r="B1972" s="9">
        <v>370.13</v>
      </c>
    </row>
    <row r="1973" spans="1:2" x14ac:dyDescent="0.2">
      <c r="A1973" s="11">
        <v>1968</v>
      </c>
      <c r="B1973" s="9">
        <v>284.96600000000001</v>
      </c>
    </row>
    <row r="1974" spans="1:2" x14ac:dyDescent="0.2">
      <c r="A1974" s="11">
        <v>1969</v>
      </c>
      <c r="B1974" s="9">
        <v>579.08000000000004</v>
      </c>
    </row>
    <row r="1975" spans="1:2" x14ac:dyDescent="0.2">
      <c r="A1975" s="11">
        <v>1970</v>
      </c>
      <c r="B1975" s="9">
        <v>1131.8</v>
      </c>
    </row>
    <row r="1976" spans="1:2" x14ac:dyDescent="0.2">
      <c r="A1976" s="11">
        <v>1971</v>
      </c>
      <c r="B1976" s="9">
        <v>263.02771750000005</v>
      </c>
    </row>
    <row r="1977" spans="1:2" x14ac:dyDescent="0.2">
      <c r="A1977" s="11">
        <v>1972</v>
      </c>
      <c r="B1977" s="9">
        <v>674.48</v>
      </c>
    </row>
    <row r="1978" spans="1:2" x14ac:dyDescent="0.2">
      <c r="A1978" s="11">
        <v>1973</v>
      </c>
      <c r="B1978" s="9">
        <v>256.83081313131316</v>
      </c>
    </row>
    <row r="1979" spans="1:2" x14ac:dyDescent="0.2">
      <c r="A1979" s="11">
        <v>1974</v>
      </c>
      <c r="B1979" s="9">
        <v>375.49599999999998</v>
      </c>
    </row>
    <row r="1980" spans="1:2" x14ac:dyDescent="0.2">
      <c r="A1980" s="11">
        <v>1975</v>
      </c>
      <c r="B1980" s="9">
        <v>208.70837499999996</v>
      </c>
    </row>
    <row r="1981" spans="1:2" x14ac:dyDescent="0.2">
      <c r="A1981" s="11">
        <v>1976</v>
      </c>
      <c r="B1981" s="9">
        <v>346.6</v>
      </c>
    </row>
    <row r="1982" spans="1:2" x14ac:dyDescent="0.2">
      <c r="A1982" s="11">
        <v>1977</v>
      </c>
      <c r="B1982" s="9">
        <v>402.33</v>
      </c>
    </row>
    <row r="1983" spans="1:2" x14ac:dyDescent="0.2">
      <c r="A1983" s="11">
        <v>1978</v>
      </c>
      <c r="B1983" s="9">
        <v>1026.8451399999999</v>
      </c>
    </row>
    <row r="1984" spans="1:2" x14ac:dyDescent="0.2">
      <c r="A1984" s="11">
        <v>1979</v>
      </c>
      <c r="B1984" s="9">
        <v>114.901155</v>
      </c>
    </row>
    <row r="1985" spans="1:2" x14ac:dyDescent="0.2">
      <c r="A1985" s="11">
        <v>1980</v>
      </c>
      <c r="B1985" s="9">
        <v>354.82402000000002</v>
      </c>
    </row>
    <row r="1986" spans="1:2" x14ac:dyDescent="0.2">
      <c r="A1986" s="11">
        <v>1981</v>
      </c>
      <c r="B1986" s="9">
        <v>5.08</v>
      </c>
    </row>
    <row r="1987" spans="1:2" x14ac:dyDescent="0.2">
      <c r="A1987" s="11">
        <v>1982</v>
      </c>
      <c r="B1987" s="9">
        <v>0</v>
      </c>
    </row>
    <row r="1988" spans="1:2" x14ac:dyDescent="0.2">
      <c r="A1988" s="11">
        <v>1983</v>
      </c>
      <c r="B1988" s="9">
        <v>4.3</v>
      </c>
    </row>
    <row r="1989" spans="1:2" x14ac:dyDescent="0.2">
      <c r="A1989" s="11">
        <v>1984</v>
      </c>
      <c r="B1989" s="9">
        <v>21.146666666666665</v>
      </c>
    </row>
    <row r="1990" spans="1:2" x14ac:dyDescent="0.2">
      <c r="A1990" s="11">
        <v>1985</v>
      </c>
      <c r="B1990" s="9">
        <v>3.1875</v>
      </c>
    </row>
    <row r="1991" spans="1:2" x14ac:dyDescent="0.2">
      <c r="A1991" s="11">
        <v>1986</v>
      </c>
      <c r="B1991" s="9">
        <v>0.05</v>
      </c>
    </row>
    <row r="1992" spans="1:2" x14ac:dyDescent="0.2">
      <c r="A1992" s="11">
        <v>1987</v>
      </c>
      <c r="B1992" s="9">
        <v>42.472727272727276</v>
      </c>
    </row>
    <row r="1993" spans="1:2" x14ac:dyDescent="0.2">
      <c r="A1993" s="11">
        <v>1988</v>
      </c>
      <c r="B1993" s="9">
        <v>0.41666666666666669</v>
      </c>
    </row>
    <row r="1994" spans="1:2" x14ac:dyDescent="0.2">
      <c r="A1994" s="11">
        <v>1989</v>
      </c>
      <c r="B1994" s="9">
        <v>1</v>
      </c>
    </row>
    <row r="1995" spans="1:2" x14ac:dyDescent="0.2">
      <c r="A1995" s="11">
        <v>1990</v>
      </c>
      <c r="B1995" s="9">
        <v>16.966666666666665</v>
      </c>
    </row>
    <row r="1996" spans="1:2" x14ac:dyDescent="0.2">
      <c r="A1996" s="11">
        <v>1991</v>
      </c>
      <c r="B1996" s="9">
        <v>7.0000000000000009</v>
      </c>
    </row>
    <row r="1997" spans="1:2" x14ac:dyDescent="0.2">
      <c r="A1997" s="11">
        <v>1992</v>
      </c>
      <c r="B1997" s="9">
        <v>0.13333333333333333</v>
      </c>
    </row>
    <row r="1998" spans="1:2" x14ac:dyDescent="0.2">
      <c r="A1998" s="11">
        <v>1993</v>
      </c>
      <c r="B1998" s="9">
        <v>0</v>
      </c>
    </row>
    <row r="1999" spans="1:2" x14ac:dyDescent="0.2">
      <c r="A1999" s="11">
        <v>1994</v>
      </c>
      <c r="B1999" s="9">
        <v>0</v>
      </c>
    </row>
    <row r="2000" spans="1:2" x14ac:dyDescent="0.2">
      <c r="A2000" s="11">
        <v>1995</v>
      </c>
      <c r="B2000" s="9">
        <v>7.8</v>
      </c>
    </row>
    <row r="2001" spans="1:2" x14ac:dyDescent="0.2">
      <c r="A2001" s="11">
        <v>1996</v>
      </c>
      <c r="B2001" s="9">
        <v>0</v>
      </c>
    </row>
    <row r="2002" spans="1:2" x14ac:dyDescent="0.2">
      <c r="A2002" s="11">
        <v>1997</v>
      </c>
      <c r="B2002" s="9">
        <v>0</v>
      </c>
    </row>
    <row r="2003" spans="1:2" x14ac:dyDescent="0.2">
      <c r="A2003" s="11">
        <v>1998</v>
      </c>
      <c r="B2003" s="9">
        <v>26.200000000000003</v>
      </c>
    </row>
    <row r="2004" spans="1:2" x14ac:dyDescent="0.2">
      <c r="A2004" s="11">
        <v>1999</v>
      </c>
      <c r="B2004" s="9">
        <v>0.76129032258064511</v>
      </c>
    </row>
    <row r="2005" spans="1:2" x14ac:dyDescent="0.2">
      <c r="A2005" s="11">
        <v>2000</v>
      </c>
      <c r="B2005" s="9">
        <v>12.5</v>
      </c>
    </row>
    <row r="2006" spans="1:2" x14ac:dyDescent="0.2">
      <c r="A2006" s="11">
        <v>2001</v>
      </c>
      <c r="B2006" s="9">
        <v>382.12909090909091</v>
      </c>
    </row>
    <row r="2007" spans="1:2" x14ac:dyDescent="0.2">
      <c r="A2007" s="11">
        <v>2002</v>
      </c>
      <c r="B2007" s="9">
        <v>216.79422000000002</v>
      </c>
    </row>
    <row r="2008" spans="1:2" x14ac:dyDescent="0.2">
      <c r="A2008" s="11">
        <v>2003</v>
      </c>
      <c r="B2008" s="9">
        <v>312</v>
      </c>
    </row>
    <row r="2009" spans="1:2" x14ac:dyDescent="0.2">
      <c r="A2009" s="11">
        <v>2004</v>
      </c>
      <c r="B2009" s="9">
        <v>234.42048</v>
      </c>
    </row>
    <row r="2010" spans="1:2" x14ac:dyDescent="0.2">
      <c r="A2010" s="11">
        <v>2005</v>
      </c>
      <c r="B2010" s="9">
        <v>123.68010000000001</v>
      </c>
    </row>
    <row r="2011" spans="1:2" x14ac:dyDescent="0.2">
      <c r="A2011" s="11">
        <v>2006</v>
      </c>
      <c r="B2011" s="9">
        <v>247.84</v>
      </c>
    </row>
    <row r="2012" spans="1:2" x14ac:dyDescent="0.2">
      <c r="A2012" s="11">
        <v>2007</v>
      </c>
      <c r="B2012" s="9">
        <v>115.7092</v>
      </c>
    </row>
    <row r="2013" spans="1:2" x14ac:dyDescent="0.2">
      <c r="A2013" s="11">
        <v>2008</v>
      </c>
      <c r="B2013" s="9">
        <v>117.07484768810599</v>
      </c>
    </row>
    <row r="2014" spans="1:2" x14ac:dyDescent="0.2">
      <c r="A2014" s="11">
        <v>2009</v>
      </c>
      <c r="B2014" s="9">
        <v>305.15800000000002</v>
      </c>
    </row>
    <row r="2015" spans="1:2" x14ac:dyDescent="0.2">
      <c r="A2015" s="11">
        <v>2010</v>
      </c>
      <c r="B2015" s="9">
        <v>320.05299999999994</v>
      </c>
    </row>
    <row r="2016" spans="1:2" x14ac:dyDescent="0.2">
      <c r="A2016" s="11">
        <v>2011</v>
      </c>
      <c r="B2016" s="9">
        <v>819.56399999999996</v>
      </c>
    </row>
    <row r="2017" spans="1:2" x14ac:dyDescent="0.2">
      <c r="A2017" s="11">
        <v>2012</v>
      </c>
      <c r="B2017" s="9">
        <v>234.90000000000003</v>
      </c>
    </row>
    <row r="2018" spans="1:2" x14ac:dyDescent="0.2">
      <c r="A2018" s="11">
        <v>2013</v>
      </c>
      <c r="B2018" s="9">
        <v>494.91374999999999</v>
      </c>
    </row>
    <row r="2019" spans="1:2" x14ac:dyDescent="0.2">
      <c r="A2019" s="11">
        <v>2014</v>
      </c>
      <c r="B2019" s="9">
        <v>7813.7822333333334</v>
      </c>
    </row>
    <row r="2020" spans="1:2" x14ac:dyDescent="0.2">
      <c r="A2020" s="11">
        <v>2015</v>
      </c>
      <c r="B2020" s="9">
        <v>113.00013888888888</v>
      </c>
    </row>
    <row r="2021" spans="1:2" x14ac:dyDescent="0.2">
      <c r="A2021" s="11">
        <v>2016</v>
      </c>
      <c r="B2021" s="9">
        <v>921.54219999999998</v>
      </c>
    </row>
    <row r="2022" spans="1:2" x14ac:dyDescent="0.2">
      <c r="A2022" s="11">
        <v>2017</v>
      </c>
      <c r="B2022" s="9">
        <v>125.10239999999999</v>
      </c>
    </row>
    <row r="2023" spans="1:2" x14ac:dyDescent="0.2">
      <c r="A2023" s="11">
        <v>2018</v>
      </c>
      <c r="B2023" s="9">
        <v>102.24343076923077</v>
      </c>
    </row>
    <row r="2024" spans="1:2" x14ac:dyDescent="0.2">
      <c r="A2024" s="11">
        <v>2019</v>
      </c>
      <c r="B2024" s="9">
        <v>484.90975000000003</v>
      </c>
    </row>
    <row r="2025" spans="1:2" x14ac:dyDescent="0.2">
      <c r="A2025" s="11">
        <v>2020</v>
      </c>
      <c r="B2025" s="9">
        <v>192.33333333333334</v>
      </c>
    </row>
    <row r="2026" spans="1:2" x14ac:dyDescent="0.2">
      <c r="A2026" s="11">
        <v>2021</v>
      </c>
      <c r="B2026" s="9">
        <v>281.10000000000002</v>
      </c>
    </row>
    <row r="2027" spans="1:2" x14ac:dyDescent="0.2">
      <c r="A2027" s="11">
        <v>2022</v>
      </c>
      <c r="B2027" s="9">
        <v>125.13700000000001</v>
      </c>
    </row>
    <row r="2028" spans="1:2" x14ac:dyDescent="0.2">
      <c r="A2028" s="11">
        <v>2023</v>
      </c>
      <c r="B2028" s="9">
        <v>161.459</v>
      </c>
    </row>
    <row r="2029" spans="1:2" x14ac:dyDescent="0.2">
      <c r="A2029" s="11">
        <v>2024</v>
      </c>
      <c r="B2029" s="9">
        <v>585.35</v>
      </c>
    </row>
    <row r="2030" spans="1:2" x14ac:dyDescent="0.2">
      <c r="A2030" s="11">
        <v>2025</v>
      </c>
      <c r="B2030" s="9">
        <v>201.14999999999998</v>
      </c>
    </row>
    <row r="2031" spans="1:2" x14ac:dyDescent="0.2">
      <c r="A2031" s="11">
        <v>2026</v>
      </c>
      <c r="B2031" s="9">
        <v>133.48307999999997</v>
      </c>
    </row>
    <row r="2032" spans="1:2" x14ac:dyDescent="0.2">
      <c r="A2032" s="11">
        <v>2027</v>
      </c>
      <c r="B2032" s="9">
        <v>120.24900000000001</v>
      </c>
    </row>
    <row r="2033" spans="1:2" x14ac:dyDescent="0.2">
      <c r="A2033" s="11">
        <v>2028</v>
      </c>
      <c r="B2033" s="9">
        <v>126.16666666666667</v>
      </c>
    </row>
    <row r="2034" spans="1:2" x14ac:dyDescent="0.2">
      <c r="A2034" s="11">
        <v>2029</v>
      </c>
      <c r="B2034" s="9">
        <v>361.2</v>
      </c>
    </row>
    <row r="2035" spans="1:2" x14ac:dyDescent="0.2">
      <c r="A2035" s="11">
        <v>2030</v>
      </c>
      <c r="B2035" s="9">
        <v>226.239013671875</v>
      </c>
    </row>
    <row r="2036" spans="1:2" x14ac:dyDescent="0.2">
      <c r="A2036" s="11">
        <v>2031</v>
      </c>
      <c r="B2036" s="9">
        <v>120.35</v>
      </c>
    </row>
    <row r="2037" spans="1:2" x14ac:dyDescent="0.2">
      <c r="A2037" s="11">
        <v>2032</v>
      </c>
      <c r="B2037" s="9">
        <v>304.18799999999999</v>
      </c>
    </row>
    <row r="2038" spans="1:2" x14ac:dyDescent="0.2">
      <c r="A2038" s="11">
        <v>2033</v>
      </c>
      <c r="B2038" s="9">
        <v>178.67599999999999</v>
      </c>
    </row>
    <row r="2039" spans="1:2" x14ac:dyDescent="0.2">
      <c r="A2039" s="11">
        <v>2034</v>
      </c>
      <c r="B2039" s="9">
        <v>386.81998717948721</v>
      </c>
    </row>
    <row r="2040" spans="1:2" x14ac:dyDescent="0.2">
      <c r="A2040" s="11">
        <v>2035</v>
      </c>
      <c r="B2040" s="9">
        <v>211.03642500000004</v>
      </c>
    </row>
    <row r="2041" spans="1:2" x14ac:dyDescent="0.2">
      <c r="A2041" s="11">
        <v>2036</v>
      </c>
      <c r="B2041" s="9">
        <v>131.66833333333335</v>
      </c>
    </row>
    <row r="2042" spans="1:2" x14ac:dyDescent="0.2">
      <c r="A2042" s="11">
        <v>2037</v>
      </c>
      <c r="B2042" s="9">
        <v>300.47639999999996</v>
      </c>
    </row>
    <row r="2043" spans="1:2" x14ac:dyDescent="0.2">
      <c r="A2043" s="11">
        <v>2038</v>
      </c>
      <c r="B2043" s="9">
        <v>420.51249999999999</v>
      </c>
    </row>
    <row r="2044" spans="1:2" x14ac:dyDescent="0.2">
      <c r="A2044" s="11">
        <v>2039</v>
      </c>
      <c r="B2044" s="9">
        <v>136.21680000000001</v>
      </c>
    </row>
    <row r="2045" spans="1:2" x14ac:dyDescent="0.2">
      <c r="A2045" s="11">
        <v>2040</v>
      </c>
      <c r="B2045" s="9">
        <v>248.17133333333334</v>
      </c>
    </row>
    <row r="2046" spans="1:2" x14ac:dyDescent="0.2">
      <c r="A2046" s="11">
        <v>2041</v>
      </c>
      <c r="B2046" s="9">
        <v>181.86315789473684</v>
      </c>
    </row>
    <row r="2047" spans="1:2" x14ac:dyDescent="0.2">
      <c r="A2047" s="11">
        <v>2042</v>
      </c>
      <c r="B2047" s="9">
        <v>123.53</v>
      </c>
    </row>
    <row r="2048" spans="1:2" x14ac:dyDescent="0.2">
      <c r="A2048" s="11">
        <v>2043</v>
      </c>
      <c r="B2048" s="9">
        <v>506.20938628158842</v>
      </c>
    </row>
    <row r="2049" spans="1:2" x14ac:dyDescent="0.2">
      <c r="A2049" s="11">
        <v>2044</v>
      </c>
      <c r="B2049" s="9">
        <v>108.21333333333334</v>
      </c>
    </row>
    <row r="2050" spans="1:2" x14ac:dyDescent="0.2">
      <c r="A2050" s="11">
        <v>2045</v>
      </c>
      <c r="B2050" s="9">
        <v>819.18387755102037</v>
      </c>
    </row>
    <row r="2051" spans="1:2" x14ac:dyDescent="0.2">
      <c r="A2051" s="11">
        <v>2046</v>
      </c>
      <c r="B2051" s="9">
        <v>121.10000000000001</v>
      </c>
    </row>
    <row r="2052" spans="1:2" x14ac:dyDescent="0.2">
      <c r="A2052" s="11">
        <v>2047</v>
      </c>
      <c r="B2052" s="9">
        <v>102.99897959183673</v>
      </c>
    </row>
    <row r="2053" spans="1:2" x14ac:dyDescent="0.2">
      <c r="A2053" s="11">
        <v>2048</v>
      </c>
      <c r="B2053" s="9">
        <v>148.33229411764705</v>
      </c>
    </row>
    <row r="2054" spans="1:2" x14ac:dyDescent="0.2">
      <c r="A2054" s="11">
        <v>2049</v>
      </c>
      <c r="B2054" s="9">
        <v>120.19070000000001</v>
      </c>
    </row>
    <row r="2055" spans="1:2" x14ac:dyDescent="0.2">
      <c r="A2055" s="11">
        <v>2050</v>
      </c>
      <c r="B2055" s="9">
        <v>473.27000000000004</v>
      </c>
    </row>
    <row r="2056" spans="1:2" x14ac:dyDescent="0.2">
      <c r="A2056" s="11">
        <v>2051</v>
      </c>
      <c r="B2056" s="9">
        <v>130.36250000000001</v>
      </c>
    </row>
    <row r="2057" spans="1:2" x14ac:dyDescent="0.2">
      <c r="A2057" s="11">
        <v>2052</v>
      </c>
      <c r="B2057" s="9">
        <v>353.048</v>
      </c>
    </row>
    <row r="2058" spans="1:2" x14ac:dyDescent="0.2">
      <c r="A2058" s="11">
        <v>2053</v>
      </c>
      <c r="B2058" s="9">
        <v>101.02</v>
      </c>
    </row>
    <row r="2059" spans="1:2" x14ac:dyDescent="0.2">
      <c r="A2059" s="11">
        <v>2054</v>
      </c>
      <c r="B2059" s="9">
        <v>113.59142857142857</v>
      </c>
    </row>
    <row r="2060" spans="1:2" x14ac:dyDescent="0.2">
      <c r="A2060" s="11">
        <v>2055</v>
      </c>
      <c r="B2060" s="9">
        <v>167.41666666666666</v>
      </c>
    </row>
    <row r="2061" spans="1:2" x14ac:dyDescent="0.2">
      <c r="A2061" s="11">
        <v>2056</v>
      </c>
      <c r="B2061" s="9">
        <v>153.452</v>
      </c>
    </row>
    <row r="2062" spans="1:2" x14ac:dyDescent="0.2">
      <c r="A2062" s="11">
        <v>2057</v>
      </c>
      <c r="B2062" s="9">
        <v>202.23220000000001</v>
      </c>
    </row>
    <row r="2063" spans="1:2" x14ac:dyDescent="0.2">
      <c r="A2063" s="11">
        <v>2058</v>
      </c>
      <c r="B2063" s="9">
        <v>168.28125</v>
      </c>
    </row>
    <row r="2064" spans="1:2" x14ac:dyDescent="0.2">
      <c r="A2064" s="11">
        <v>2059</v>
      </c>
      <c r="B2064" s="9">
        <v>143.45666666666668</v>
      </c>
    </row>
    <row r="2065" spans="1:2" x14ac:dyDescent="0.2">
      <c r="A2065" s="11">
        <v>2060</v>
      </c>
      <c r="B2065" s="9">
        <v>196.4</v>
      </c>
    </row>
    <row r="2066" spans="1:2" x14ac:dyDescent="0.2">
      <c r="A2066" s="11">
        <v>2061</v>
      </c>
      <c r="B2066" s="9">
        <v>107.91999999999999</v>
      </c>
    </row>
    <row r="2067" spans="1:2" x14ac:dyDescent="0.2">
      <c r="A2067" s="11">
        <v>2062</v>
      </c>
      <c r="B2067" s="9">
        <v>114.97699999999999</v>
      </c>
    </row>
    <row r="2068" spans="1:2" x14ac:dyDescent="0.2">
      <c r="A2068" s="11">
        <v>2063</v>
      </c>
      <c r="B2068" s="9">
        <v>148.04999999999998</v>
      </c>
    </row>
    <row r="2069" spans="1:2" x14ac:dyDescent="0.2">
      <c r="A2069" s="11">
        <v>2064</v>
      </c>
      <c r="B2069" s="9">
        <v>191.16676082790633</v>
      </c>
    </row>
    <row r="2070" spans="1:2" x14ac:dyDescent="0.2">
      <c r="A2070" s="11">
        <v>2065</v>
      </c>
      <c r="B2070" s="9">
        <v>199.215125</v>
      </c>
    </row>
    <row r="2071" spans="1:2" x14ac:dyDescent="0.2">
      <c r="A2071" s="11">
        <v>2066</v>
      </c>
      <c r="B2071" s="9">
        <v>218.6</v>
      </c>
    </row>
    <row r="2072" spans="1:2" x14ac:dyDescent="0.2">
      <c r="A2072" s="11">
        <v>2067</v>
      </c>
      <c r="B2072" s="9">
        <v>126.86868686868686</v>
      </c>
    </row>
    <row r="2073" spans="1:2" x14ac:dyDescent="0.2">
      <c r="A2073" s="11">
        <v>2068</v>
      </c>
      <c r="B2073" s="9">
        <v>105.22388000000001</v>
      </c>
    </row>
    <row r="2074" spans="1:2" x14ac:dyDescent="0.2">
      <c r="A2074" s="11">
        <v>2069</v>
      </c>
      <c r="B2074" s="9">
        <v>128.40666000000002</v>
      </c>
    </row>
    <row r="2075" spans="1:2" x14ac:dyDescent="0.2">
      <c r="A2075" s="11">
        <v>2070</v>
      </c>
      <c r="B2075" s="9">
        <v>317.3272</v>
      </c>
    </row>
    <row r="2076" spans="1:2" x14ac:dyDescent="0.2">
      <c r="A2076" s="11">
        <v>2071</v>
      </c>
      <c r="B2076" s="9">
        <v>280.73</v>
      </c>
    </row>
    <row r="2077" spans="1:2" x14ac:dyDescent="0.2">
      <c r="A2077" s="11">
        <v>2072</v>
      </c>
      <c r="B2077" s="9">
        <v>110.73146853146854</v>
      </c>
    </row>
    <row r="2078" spans="1:2" x14ac:dyDescent="0.2">
      <c r="A2078" s="11">
        <v>2073</v>
      </c>
      <c r="B2078" s="9">
        <v>152.60429999999999</v>
      </c>
    </row>
    <row r="2079" spans="1:2" x14ac:dyDescent="0.2">
      <c r="A2079" s="11">
        <v>2074</v>
      </c>
      <c r="B2079" s="9">
        <v>102.49999999999999</v>
      </c>
    </row>
    <row r="2080" spans="1:2" x14ac:dyDescent="0.2">
      <c r="A2080" s="11">
        <v>2075</v>
      </c>
      <c r="B2080" s="9">
        <v>1678.3738373837384</v>
      </c>
    </row>
    <row r="2081" spans="1:2" x14ac:dyDescent="0.2">
      <c r="A2081" s="11">
        <v>2076</v>
      </c>
      <c r="B2081" s="9">
        <v>543.349156424581</v>
      </c>
    </row>
    <row r="2082" spans="1:2" x14ac:dyDescent="0.2">
      <c r="A2082" s="11">
        <v>2077</v>
      </c>
      <c r="B2082" s="9">
        <v>115.50800000000001</v>
      </c>
    </row>
    <row r="2083" spans="1:2" x14ac:dyDescent="0.2">
      <c r="A2083" s="11">
        <v>2078</v>
      </c>
      <c r="B2083" s="9">
        <v>131.20499999999998</v>
      </c>
    </row>
    <row r="2084" spans="1:2" x14ac:dyDescent="0.2">
      <c r="A2084" s="11">
        <v>2079</v>
      </c>
      <c r="B2084" s="9">
        <v>288.17</v>
      </c>
    </row>
    <row r="2085" spans="1:2" x14ac:dyDescent="0.2">
      <c r="A2085" s="11">
        <v>2080</v>
      </c>
      <c r="B2085" s="9">
        <v>507.8</v>
      </c>
    </row>
    <row r="2086" spans="1:2" x14ac:dyDescent="0.2">
      <c r="A2086" s="11">
        <v>2081</v>
      </c>
      <c r="B2086" s="9">
        <v>114.57142857142857</v>
      </c>
    </row>
    <row r="2087" spans="1:2" x14ac:dyDescent="0.2">
      <c r="A2087" s="11">
        <v>2082</v>
      </c>
      <c r="B2087" s="9">
        <v>110.73333333333333</v>
      </c>
    </row>
    <row r="2088" spans="1:2" x14ac:dyDescent="0.2">
      <c r="A2088" s="11">
        <v>2083</v>
      </c>
      <c r="B2088" s="9">
        <v>113.33333333333333</v>
      </c>
    </row>
    <row r="2089" spans="1:2" x14ac:dyDescent="0.2">
      <c r="A2089" s="11">
        <v>2084</v>
      </c>
      <c r="B2089" s="9">
        <v>108.33333333333333</v>
      </c>
    </row>
    <row r="2090" spans="1:2" x14ac:dyDescent="0.2">
      <c r="A2090" s="11">
        <v>2085</v>
      </c>
      <c r="B2090" s="9">
        <v>123.53333333333335</v>
      </c>
    </row>
    <row r="2091" spans="1:2" x14ac:dyDescent="0.2">
      <c r="A2091" s="11">
        <v>2086</v>
      </c>
      <c r="B2091" s="9">
        <v>100.69999999999999</v>
      </c>
    </row>
    <row r="2092" spans="1:2" x14ac:dyDescent="0.2">
      <c r="A2092" s="11">
        <v>2087</v>
      </c>
      <c r="B2092" s="9">
        <v>103.53333333333335</v>
      </c>
    </row>
    <row r="2093" spans="1:2" x14ac:dyDescent="0.2">
      <c r="A2093" s="11">
        <v>2088</v>
      </c>
      <c r="B2093" s="9">
        <v>115.51066666666668</v>
      </c>
    </row>
    <row r="2094" spans="1:2" x14ac:dyDescent="0.2">
      <c r="A2094" s="11">
        <v>2089</v>
      </c>
      <c r="B2094" s="9">
        <v>120.4004</v>
      </c>
    </row>
    <row r="2095" spans="1:2" x14ac:dyDescent="0.2">
      <c r="A2095" s="11">
        <v>2090</v>
      </c>
      <c r="B2095" s="9">
        <v>115.040375</v>
      </c>
    </row>
    <row r="2096" spans="1:2" x14ac:dyDescent="0.2">
      <c r="A2096" s="11">
        <v>2091</v>
      </c>
      <c r="B2096" s="9">
        <v>120.46777777777777</v>
      </c>
    </row>
    <row r="2097" spans="1:2" x14ac:dyDescent="0.2">
      <c r="A2097" s="11">
        <v>2092</v>
      </c>
      <c r="B2097" s="9">
        <v>101.28333333333333</v>
      </c>
    </row>
    <row r="2098" spans="1:2" x14ac:dyDescent="0.2">
      <c r="A2098" s="11">
        <v>2093</v>
      </c>
      <c r="B2098" s="9">
        <v>102.46666666666667</v>
      </c>
    </row>
    <row r="2099" spans="1:2" x14ac:dyDescent="0.2">
      <c r="A2099" s="11">
        <v>2094</v>
      </c>
      <c r="B2099" s="9">
        <v>120.54285714285714</v>
      </c>
    </row>
    <row r="2100" spans="1:2" x14ac:dyDescent="0.2">
      <c r="A2100" s="11">
        <v>2095</v>
      </c>
      <c r="B2100" s="9">
        <v>100</v>
      </c>
    </row>
    <row r="2101" spans="1:2" x14ac:dyDescent="0.2">
      <c r="A2101" s="11">
        <v>2096</v>
      </c>
      <c r="B2101" s="9">
        <v>101.66666666666666</v>
      </c>
    </row>
    <row r="2102" spans="1:2" x14ac:dyDescent="0.2">
      <c r="A2102" s="11">
        <v>2097</v>
      </c>
      <c r="B2102" s="9">
        <v>100</v>
      </c>
    </row>
    <row r="2103" spans="1:2" x14ac:dyDescent="0.2">
      <c r="A2103" s="11">
        <v>2098</v>
      </c>
      <c r="B2103" s="9">
        <v>100.33333333333334</v>
      </c>
    </row>
    <row r="2104" spans="1:2" x14ac:dyDescent="0.2">
      <c r="A2104" s="11">
        <v>2099</v>
      </c>
      <c r="B2104" s="9">
        <v>132.36666666666667</v>
      </c>
    </row>
    <row r="2105" spans="1:2" x14ac:dyDescent="0.2">
      <c r="A2105" s="11">
        <v>2100</v>
      </c>
      <c r="B2105" s="9">
        <v>136.66666666666666</v>
      </c>
    </row>
    <row r="2106" spans="1:2" x14ac:dyDescent="0.2">
      <c r="A2106" s="11">
        <v>2101</v>
      </c>
      <c r="B2106" s="9">
        <v>113.25</v>
      </c>
    </row>
    <row r="2107" spans="1:2" x14ac:dyDescent="0.2">
      <c r="A2107" s="11">
        <v>2102</v>
      </c>
      <c r="B2107" s="9">
        <v>136</v>
      </c>
    </row>
    <row r="2108" spans="1:2" x14ac:dyDescent="0.2">
      <c r="A2108" s="11">
        <v>2103</v>
      </c>
      <c r="B2108" s="9">
        <v>146.12318374694613</v>
      </c>
    </row>
    <row r="2109" spans="1:2" x14ac:dyDescent="0.2">
      <c r="A2109" s="11">
        <v>2104</v>
      </c>
      <c r="B2109" s="9">
        <v>129.5</v>
      </c>
    </row>
    <row r="2110" spans="1:2" x14ac:dyDescent="0.2">
      <c r="A2110" s="11">
        <v>2105</v>
      </c>
      <c r="B2110" s="9">
        <v>254</v>
      </c>
    </row>
    <row r="2111" spans="1:2" x14ac:dyDescent="0.2">
      <c r="A2111" s="11">
        <v>2106</v>
      </c>
      <c r="B2111" s="9">
        <v>107.04545454545456</v>
      </c>
    </row>
    <row r="2112" spans="1:2" x14ac:dyDescent="0.2">
      <c r="A2112" s="11">
        <v>2107</v>
      </c>
      <c r="B2112" s="9">
        <v>107.73299999999999</v>
      </c>
    </row>
    <row r="2113" spans="1:2" x14ac:dyDescent="0.2">
      <c r="A2113" s="11">
        <v>2108</v>
      </c>
      <c r="B2113" s="9">
        <v>107.31250000000001</v>
      </c>
    </row>
    <row r="2114" spans="1:2" x14ac:dyDescent="0.2">
      <c r="A2114" s="11">
        <v>2109</v>
      </c>
      <c r="B2114" s="9">
        <v>106.52500000000001</v>
      </c>
    </row>
    <row r="2115" spans="1:2" x14ac:dyDescent="0.2">
      <c r="A2115" s="11">
        <v>2110</v>
      </c>
      <c r="B2115" s="9">
        <v>100.35000000000001</v>
      </c>
    </row>
    <row r="2116" spans="1:2" x14ac:dyDescent="0.2">
      <c r="A2116" s="11">
        <v>2111</v>
      </c>
      <c r="B2116" s="9">
        <v>106.5</v>
      </c>
    </row>
    <row r="2117" spans="1:2" x14ac:dyDescent="0.2">
      <c r="A2117" s="11">
        <v>2112</v>
      </c>
      <c r="B2117" s="9">
        <v>100</v>
      </c>
    </row>
    <row r="2118" spans="1:2" x14ac:dyDescent="0.2">
      <c r="A2118" s="11">
        <v>2113</v>
      </c>
      <c r="B2118" s="9">
        <v>104.85714285714285</v>
      </c>
    </row>
    <row r="2119" spans="1:2" x14ac:dyDescent="0.2">
      <c r="A2119" s="11">
        <v>2114</v>
      </c>
      <c r="B2119" s="9">
        <v>104.69999999999999</v>
      </c>
    </row>
    <row r="2120" spans="1:2" x14ac:dyDescent="0.2">
      <c r="A2120" s="11">
        <v>2115</v>
      </c>
      <c r="B2120" s="9">
        <v>225.66666666666669</v>
      </c>
    </row>
    <row r="2121" spans="1:2" x14ac:dyDescent="0.2">
      <c r="A2121" s="11">
        <v>2116</v>
      </c>
      <c r="B2121" s="9">
        <v>100.90416666666667</v>
      </c>
    </row>
    <row r="2122" spans="1:2" x14ac:dyDescent="0.2">
      <c r="A2122" s="11">
        <v>2117</v>
      </c>
      <c r="B2122" s="9">
        <v>147.75</v>
      </c>
    </row>
    <row r="2123" spans="1:2" x14ac:dyDescent="0.2">
      <c r="A2123" s="11">
        <v>2118</v>
      </c>
      <c r="B2123" s="9">
        <v>134.61099999999999</v>
      </c>
    </row>
    <row r="2124" spans="1:2" x14ac:dyDescent="0.2">
      <c r="A2124" s="11">
        <v>2119</v>
      </c>
      <c r="B2124" s="9">
        <v>100.75</v>
      </c>
    </row>
    <row r="2125" spans="1:2" x14ac:dyDescent="0.2">
      <c r="A2125" s="11">
        <v>2120</v>
      </c>
      <c r="B2125" s="9">
        <v>100.880375</v>
      </c>
    </row>
    <row r="2126" spans="1:2" x14ac:dyDescent="0.2">
      <c r="A2126" s="11">
        <v>2121</v>
      </c>
      <c r="B2126" s="9">
        <v>0.56800000000000006</v>
      </c>
    </row>
    <row r="2127" spans="1:2" x14ac:dyDescent="0.2">
      <c r="A2127" s="11">
        <v>2122</v>
      </c>
      <c r="B2127" s="9">
        <v>0.38750000000000001</v>
      </c>
    </row>
    <row r="2128" spans="1:2" x14ac:dyDescent="0.2">
      <c r="A2128" s="11">
        <v>2123</v>
      </c>
      <c r="B2128" s="9">
        <v>10</v>
      </c>
    </row>
    <row r="2129" spans="1:2" x14ac:dyDescent="0.2">
      <c r="A2129" s="11">
        <v>2124</v>
      </c>
      <c r="B2129" s="9">
        <v>10.454545454545453</v>
      </c>
    </row>
    <row r="2130" spans="1:2" x14ac:dyDescent="0.2">
      <c r="A2130" s="11">
        <v>2125</v>
      </c>
      <c r="B2130" s="9">
        <v>1.4200000000000002</v>
      </c>
    </row>
    <row r="2131" spans="1:2" x14ac:dyDescent="0.2">
      <c r="A2131" s="11">
        <v>2126</v>
      </c>
      <c r="B2131" s="9">
        <v>0.05</v>
      </c>
    </row>
    <row r="2132" spans="1:2" x14ac:dyDescent="0.2">
      <c r="A2132" s="11">
        <v>2127</v>
      </c>
      <c r="B2132" s="9">
        <v>28.842857142857142</v>
      </c>
    </row>
    <row r="2133" spans="1:2" x14ac:dyDescent="0.2">
      <c r="A2133" s="11">
        <v>2128</v>
      </c>
      <c r="B2133" s="9">
        <v>0.16666666666666669</v>
      </c>
    </row>
    <row r="2134" spans="1:2" x14ac:dyDescent="0.2">
      <c r="A2134" s="11">
        <v>2129</v>
      </c>
      <c r="B2134" s="9">
        <v>11.799999999999999</v>
      </c>
    </row>
    <row r="2135" spans="1:2" x14ac:dyDescent="0.2">
      <c r="A2135" s="11">
        <v>2130</v>
      </c>
      <c r="B2135" s="9">
        <v>0.20238095238095236</v>
      </c>
    </row>
    <row r="2136" spans="1:2" x14ac:dyDescent="0.2">
      <c r="A2136" s="11">
        <v>2131</v>
      </c>
      <c r="B2136" s="9">
        <v>5</v>
      </c>
    </row>
    <row r="2137" spans="1:2" x14ac:dyDescent="0.2">
      <c r="A2137" s="11">
        <v>2132</v>
      </c>
      <c r="B2137" s="9">
        <v>2.1129899999999995</v>
      </c>
    </row>
    <row r="2138" spans="1:2" x14ac:dyDescent="0.2">
      <c r="A2138" s="11">
        <v>2133</v>
      </c>
      <c r="B2138" s="9">
        <v>1.6</v>
      </c>
    </row>
    <row r="2139" spans="1:2" x14ac:dyDescent="0.2">
      <c r="A2139" s="11">
        <v>2134</v>
      </c>
      <c r="B2139" s="9">
        <v>1.7333333333333332</v>
      </c>
    </row>
    <row r="2140" spans="1:2" x14ac:dyDescent="0.2">
      <c r="A2140" s="11">
        <v>2135</v>
      </c>
      <c r="B2140" s="9">
        <v>9.56</v>
      </c>
    </row>
    <row r="2141" spans="1:2" x14ac:dyDescent="0.2">
      <c r="A2141" s="11">
        <v>2136</v>
      </c>
      <c r="B2141" s="9">
        <v>5.9612499999999999E-2</v>
      </c>
    </row>
    <row r="2142" spans="1:2" x14ac:dyDescent="0.2">
      <c r="A2142" s="11">
        <v>2137</v>
      </c>
      <c r="B2142" s="9">
        <v>28.405999999999999</v>
      </c>
    </row>
    <row r="2143" spans="1:2" x14ac:dyDescent="0.2">
      <c r="A2143" s="11">
        <v>2138</v>
      </c>
      <c r="B2143" s="9">
        <v>12.8</v>
      </c>
    </row>
    <row r="2144" spans="1:2" x14ac:dyDescent="0.2">
      <c r="A2144" s="11">
        <v>2139</v>
      </c>
      <c r="B2144" s="9">
        <v>5.42</v>
      </c>
    </row>
    <row r="2145" spans="1:2" x14ac:dyDescent="0.2">
      <c r="A2145" s="11">
        <v>2140</v>
      </c>
      <c r="B2145" s="9">
        <v>0.11199999999999999</v>
      </c>
    </row>
    <row r="2146" spans="1:2" x14ac:dyDescent="0.2">
      <c r="A2146" s="11">
        <v>2141</v>
      </c>
      <c r="B2146" s="9">
        <v>0</v>
      </c>
    </row>
    <row r="2147" spans="1:2" x14ac:dyDescent="0.2">
      <c r="A2147" s="11">
        <v>2142</v>
      </c>
      <c r="B2147" s="9">
        <v>5.7238095238095239</v>
      </c>
    </row>
    <row r="2148" spans="1:2" x14ac:dyDescent="0.2">
      <c r="A2148" s="11">
        <v>2143</v>
      </c>
      <c r="B2148" s="9">
        <v>11.25</v>
      </c>
    </row>
    <row r="2149" spans="1:2" x14ac:dyDescent="0.2">
      <c r="A2149" s="11">
        <v>2144</v>
      </c>
      <c r="B2149" s="9">
        <v>1.7098591549295776</v>
      </c>
    </row>
    <row r="2150" spans="1:2" x14ac:dyDescent="0.2">
      <c r="A2150" s="11">
        <v>2145</v>
      </c>
      <c r="B2150" s="9">
        <v>30.433333333333334</v>
      </c>
    </row>
    <row r="2151" spans="1:2" x14ac:dyDescent="0.2">
      <c r="A2151" s="11">
        <v>2146</v>
      </c>
      <c r="B2151" s="9">
        <v>0.02</v>
      </c>
    </row>
    <row r="2152" spans="1:2" x14ac:dyDescent="0.2">
      <c r="A2152" s="11">
        <v>2147</v>
      </c>
      <c r="B2152" s="9">
        <v>0.69641025641025645</v>
      </c>
    </row>
    <row r="2153" spans="1:2" x14ac:dyDescent="0.2">
      <c r="A2153" s="11">
        <v>2148</v>
      </c>
      <c r="B2153" s="9">
        <v>2</v>
      </c>
    </row>
    <row r="2154" spans="1:2" x14ac:dyDescent="0.2">
      <c r="A2154" s="11">
        <v>2149</v>
      </c>
      <c r="B2154" s="9">
        <v>0</v>
      </c>
    </row>
    <row r="2155" spans="1:2" x14ac:dyDescent="0.2">
      <c r="A2155" s="11">
        <v>2150</v>
      </c>
      <c r="B2155" s="9">
        <v>0.80999999999999994</v>
      </c>
    </row>
    <row r="2156" spans="1:2" x14ac:dyDescent="0.2">
      <c r="A2156" s="11">
        <v>2151</v>
      </c>
      <c r="B2156" s="9">
        <v>0.26222222222222225</v>
      </c>
    </row>
    <row r="2157" spans="1:2" x14ac:dyDescent="0.2">
      <c r="A2157" s="11">
        <v>2152</v>
      </c>
      <c r="B2157" s="9">
        <v>0.16666666666666669</v>
      </c>
    </row>
    <row r="2158" spans="1:2" x14ac:dyDescent="0.2">
      <c r="A2158" s="11">
        <v>2153</v>
      </c>
      <c r="B2158" s="9">
        <v>9.124454880912446E-3</v>
      </c>
    </row>
    <row r="2159" spans="1:2" x14ac:dyDescent="0.2">
      <c r="A2159" s="11">
        <v>2154</v>
      </c>
      <c r="B2159" s="9">
        <v>0.8</v>
      </c>
    </row>
    <row r="2160" spans="1:2" x14ac:dyDescent="0.2">
      <c r="A2160" s="11">
        <v>2155</v>
      </c>
      <c r="B2160" s="9">
        <v>2.2999999999999998</v>
      </c>
    </row>
    <row r="2161" spans="1:2" x14ac:dyDescent="0.2">
      <c r="A2161" s="11">
        <v>2156</v>
      </c>
      <c r="B2161" s="9">
        <v>2.6660714285714282</v>
      </c>
    </row>
    <row r="2162" spans="1:2" x14ac:dyDescent="0.2">
      <c r="A2162" s="11">
        <v>2157</v>
      </c>
      <c r="B2162" s="9">
        <v>28.192</v>
      </c>
    </row>
    <row r="2163" spans="1:2" x14ac:dyDescent="0.2">
      <c r="A2163" s="11">
        <v>2158</v>
      </c>
      <c r="B2163" s="9">
        <v>6.5900366666666672</v>
      </c>
    </row>
    <row r="2164" spans="1:2" x14ac:dyDescent="0.2">
      <c r="A2164" s="11">
        <v>2159</v>
      </c>
      <c r="B2164" s="9">
        <v>0.72222222222222221</v>
      </c>
    </row>
    <row r="2165" spans="1:2" x14ac:dyDescent="0.2">
      <c r="A2165" s="11">
        <v>2160</v>
      </c>
      <c r="B2165" s="9">
        <v>0.85000000000000009</v>
      </c>
    </row>
    <row r="2166" spans="1:2" x14ac:dyDescent="0.2">
      <c r="A2166" s="11">
        <v>2161</v>
      </c>
      <c r="B2166" s="9">
        <v>115.75</v>
      </c>
    </row>
    <row r="2167" spans="1:2" x14ac:dyDescent="0.2">
      <c r="A2167" s="11">
        <v>2162</v>
      </c>
      <c r="B2167" s="9">
        <v>112.26666666666667</v>
      </c>
    </row>
    <row r="2168" spans="1:2" x14ac:dyDescent="0.2">
      <c r="A2168" s="11">
        <v>2163</v>
      </c>
      <c r="B2168" s="9">
        <v>132.20000000000002</v>
      </c>
    </row>
    <row r="2169" spans="1:2" x14ac:dyDescent="0.2">
      <c r="A2169" s="11">
        <v>2164</v>
      </c>
      <c r="B2169" s="9">
        <v>102.63636363636364</v>
      </c>
    </row>
    <row r="2170" spans="1:2" x14ac:dyDescent="0.2">
      <c r="A2170" s="11">
        <v>2165</v>
      </c>
      <c r="B2170" s="9">
        <v>138.64000000000001</v>
      </c>
    </row>
    <row r="2171" spans="1:2" x14ac:dyDescent="0.2">
      <c r="A2171" s="11">
        <v>2166</v>
      </c>
      <c r="B2171" s="9">
        <v>146.6</v>
      </c>
    </row>
    <row r="2172" spans="1:2" x14ac:dyDescent="0.2">
      <c r="A2172" s="11">
        <v>2167</v>
      </c>
      <c r="B2172" s="9">
        <v>120</v>
      </c>
    </row>
    <row r="2173" spans="1:2" x14ac:dyDescent="0.2">
      <c r="A2173" s="11">
        <v>2168</v>
      </c>
      <c r="B2173" s="9">
        <v>121.5816111111111</v>
      </c>
    </row>
    <row r="2174" spans="1:2" x14ac:dyDescent="0.2">
      <c r="A2174" s="11">
        <v>2169</v>
      </c>
      <c r="B2174" s="9">
        <v>100</v>
      </c>
    </row>
    <row r="2175" spans="1:2" x14ac:dyDescent="0.2">
      <c r="A2175" s="11">
        <v>2170</v>
      </c>
      <c r="B2175" s="9">
        <v>180.85714285714286</v>
      </c>
    </row>
    <row r="2176" spans="1:2" x14ac:dyDescent="0.2">
      <c r="A2176" s="11">
        <v>2171</v>
      </c>
      <c r="B2176" s="9">
        <v>106.075</v>
      </c>
    </row>
    <row r="2177" spans="1:2" x14ac:dyDescent="0.2">
      <c r="A2177" s="11">
        <v>2172</v>
      </c>
      <c r="B2177" s="9">
        <v>100</v>
      </c>
    </row>
    <row r="2178" spans="1:2" x14ac:dyDescent="0.2">
      <c r="A2178" s="11">
        <v>2173</v>
      </c>
      <c r="B2178" s="9">
        <v>126.92857142857143</v>
      </c>
    </row>
    <row r="2179" spans="1:2" x14ac:dyDescent="0.2">
      <c r="A2179" s="11">
        <v>2174</v>
      </c>
      <c r="B2179" s="9">
        <v>102.97499999999999</v>
      </c>
    </row>
    <row r="2180" spans="1:2" x14ac:dyDescent="0.2">
      <c r="A2180" s="11">
        <v>2175</v>
      </c>
      <c r="B2180" s="9">
        <v>250</v>
      </c>
    </row>
    <row r="2181" spans="1:2" x14ac:dyDescent="0.2">
      <c r="A2181" s="11">
        <v>2176</v>
      </c>
      <c r="B2181" s="9">
        <v>126.02</v>
      </c>
    </row>
    <row r="2182" spans="1:2" x14ac:dyDescent="0.2">
      <c r="A2182" s="11">
        <v>2177</v>
      </c>
      <c r="B2182" s="9">
        <v>100.12</v>
      </c>
    </row>
    <row r="2183" spans="1:2" x14ac:dyDescent="0.2">
      <c r="A2183" s="11">
        <v>2178</v>
      </c>
      <c r="B2183" s="9">
        <v>138.64000000000001</v>
      </c>
    </row>
    <row r="2184" spans="1:2" x14ac:dyDescent="0.2">
      <c r="A2184" s="11">
        <v>2179</v>
      </c>
      <c r="B2184" s="9">
        <v>161.4</v>
      </c>
    </row>
    <row r="2185" spans="1:2" x14ac:dyDescent="0.2">
      <c r="A2185" s="11">
        <v>2180</v>
      </c>
      <c r="B2185" s="9">
        <v>107.18419999999999</v>
      </c>
    </row>
    <row r="2186" spans="1:2" x14ac:dyDescent="0.2">
      <c r="A2186" s="11">
        <v>2181</v>
      </c>
      <c r="B2186" s="9">
        <v>153.1</v>
      </c>
    </row>
    <row r="2187" spans="1:2" x14ac:dyDescent="0.2">
      <c r="A2187" s="11">
        <v>2182</v>
      </c>
      <c r="B2187" s="9">
        <v>524.16666666666663</v>
      </c>
    </row>
    <row r="2188" spans="1:2" x14ac:dyDescent="0.2">
      <c r="A2188" s="11">
        <v>2183</v>
      </c>
      <c r="B2188" s="9">
        <v>489.27777777777777</v>
      </c>
    </row>
    <row r="2189" spans="1:2" x14ac:dyDescent="0.2">
      <c r="A2189" s="11">
        <v>2184</v>
      </c>
      <c r="B2189" s="9">
        <v>284.74</v>
      </c>
    </row>
    <row r="2190" spans="1:2" x14ac:dyDescent="0.2">
      <c r="A2190" s="11">
        <v>2185</v>
      </c>
      <c r="B2190" s="9">
        <v>1856.97</v>
      </c>
    </row>
    <row r="2191" spans="1:2" x14ac:dyDescent="0.2">
      <c r="A2191" s="11">
        <v>2186</v>
      </c>
      <c r="B2191" s="9">
        <v>109.67499999999998</v>
      </c>
    </row>
    <row r="2192" spans="1:2" x14ac:dyDescent="0.2">
      <c r="A2192" s="11">
        <v>2187</v>
      </c>
      <c r="B2192" s="9">
        <v>1014.6425</v>
      </c>
    </row>
    <row r="2193" spans="1:2" x14ac:dyDescent="0.2">
      <c r="A2193" s="11">
        <v>2188</v>
      </c>
      <c r="B2193" s="9">
        <v>412.17692027666544</v>
      </c>
    </row>
    <row r="2194" spans="1:2" x14ac:dyDescent="0.2">
      <c r="A2194" s="11">
        <v>2189</v>
      </c>
      <c r="B2194" s="9">
        <v>503.25</v>
      </c>
    </row>
    <row r="2195" spans="1:2" x14ac:dyDescent="0.2">
      <c r="A2195" s="11">
        <v>2190</v>
      </c>
      <c r="B2195" s="9">
        <v>184.61052631578946</v>
      </c>
    </row>
    <row r="2196" spans="1:2" x14ac:dyDescent="0.2">
      <c r="A2196" s="11">
        <v>2191</v>
      </c>
      <c r="B2196" s="9">
        <v>119.73333333333333</v>
      </c>
    </row>
    <row r="2197" spans="1:2" x14ac:dyDescent="0.2">
      <c r="A2197" s="11">
        <v>2192</v>
      </c>
      <c r="B2197" s="9">
        <v>1081.2401666666667</v>
      </c>
    </row>
    <row r="2198" spans="1:2" x14ac:dyDescent="0.2">
      <c r="A2198" s="11">
        <v>2193</v>
      </c>
      <c r="B2198" s="9">
        <v>452.37333333333333</v>
      </c>
    </row>
    <row r="2199" spans="1:2" x14ac:dyDescent="0.2">
      <c r="A2199" s="11">
        <v>2194</v>
      </c>
      <c r="B2199" s="9">
        <v>537.37</v>
      </c>
    </row>
    <row r="2200" spans="1:2" x14ac:dyDescent="0.2">
      <c r="A2200" s="11">
        <v>2195</v>
      </c>
      <c r="B2200" s="9">
        <v>120.32608695652173</v>
      </c>
    </row>
    <row r="2201" spans="1:2" x14ac:dyDescent="0.2">
      <c r="A2201" s="11">
        <v>2196</v>
      </c>
      <c r="B2201" s="9">
        <v>113.83571428571429</v>
      </c>
    </row>
    <row r="2202" spans="1:2" x14ac:dyDescent="0.2">
      <c r="A2202" s="11">
        <v>2197</v>
      </c>
      <c r="B2202" s="9">
        <v>951.03109999999992</v>
      </c>
    </row>
    <row r="2203" spans="1:2" x14ac:dyDescent="0.2">
      <c r="A2203" s="11">
        <v>2198</v>
      </c>
      <c r="B2203" s="9">
        <v>132.89249999999998</v>
      </c>
    </row>
    <row r="2204" spans="1:2" x14ac:dyDescent="0.2">
      <c r="A2204" s="11">
        <v>2199</v>
      </c>
      <c r="B2204" s="9">
        <v>146.97777777777779</v>
      </c>
    </row>
    <row r="2205" spans="1:2" x14ac:dyDescent="0.2">
      <c r="A2205" s="11">
        <v>2200</v>
      </c>
      <c r="B2205" s="9">
        <v>542.15</v>
      </c>
    </row>
    <row r="2206" spans="1:2" x14ac:dyDescent="0.2">
      <c r="A2206" s="11">
        <v>2201</v>
      </c>
      <c r="B2206" s="9">
        <v>382.71818181818185</v>
      </c>
    </row>
    <row r="2207" spans="1:2" x14ac:dyDescent="0.2">
      <c r="A2207" s="11">
        <v>2202</v>
      </c>
      <c r="B2207" s="9">
        <v>704.18124999999998</v>
      </c>
    </row>
    <row r="2208" spans="1:2" x14ac:dyDescent="0.2">
      <c r="A2208" s="11">
        <v>2203</v>
      </c>
      <c r="B2208" s="9">
        <v>109.55</v>
      </c>
    </row>
    <row r="2209" spans="1:2" x14ac:dyDescent="0.2">
      <c r="A2209" s="11">
        <v>2204</v>
      </c>
      <c r="B2209" s="9">
        <v>132.86666666666667</v>
      </c>
    </row>
    <row r="2210" spans="1:2" x14ac:dyDescent="0.2">
      <c r="A2210" s="11">
        <v>2205</v>
      </c>
      <c r="B2210" s="9">
        <v>152</v>
      </c>
    </row>
    <row r="2211" spans="1:2" x14ac:dyDescent="0.2">
      <c r="A2211" s="11">
        <v>2206</v>
      </c>
      <c r="B2211" s="9">
        <v>102.72727272727273</v>
      </c>
    </row>
    <row r="2212" spans="1:2" x14ac:dyDescent="0.2">
      <c r="A2212" s="11">
        <v>2207</v>
      </c>
      <c r="B2212" s="9">
        <v>100</v>
      </c>
    </row>
    <row r="2213" spans="1:2" x14ac:dyDescent="0.2">
      <c r="A2213" s="11">
        <v>2208</v>
      </c>
      <c r="B2213" s="9">
        <v>101.6</v>
      </c>
    </row>
    <row r="2214" spans="1:2" x14ac:dyDescent="0.2">
      <c r="A2214" s="11">
        <v>2209</v>
      </c>
      <c r="B2214" s="9">
        <v>150.80000000000001</v>
      </c>
    </row>
    <row r="2215" spans="1:2" x14ac:dyDescent="0.2">
      <c r="A2215" s="11">
        <v>2210</v>
      </c>
      <c r="B2215" s="9">
        <v>111.425</v>
      </c>
    </row>
    <row r="2216" spans="1:2" x14ac:dyDescent="0.2">
      <c r="A2216" s="11">
        <v>2211</v>
      </c>
      <c r="B2216" s="9">
        <v>195.6</v>
      </c>
    </row>
    <row r="2217" spans="1:2" x14ac:dyDescent="0.2">
      <c r="A2217" s="11">
        <v>2212</v>
      </c>
      <c r="B2217" s="9">
        <v>114.38333333333333</v>
      </c>
    </row>
    <row r="2218" spans="1:2" x14ac:dyDescent="0.2">
      <c r="A2218" s="11">
        <v>2213</v>
      </c>
      <c r="B2218" s="9">
        <v>200</v>
      </c>
    </row>
    <row r="2219" spans="1:2" x14ac:dyDescent="0.2">
      <c r="A2219" s="11">
        <v>2214</v>
      </c>
      <c r="B2219" s="9">
        <v>292.50166666666667</v>
      </c>
    </row>
    <row r="2220" spans="1:2" x14ac:dyDescent="0.2">
      <c r="A2220" s="11">
        <v>2215</v>
      </c>
      <c r="B2220" s="9">
        <v>156.36363636363637</v>
      </c>
    </row>
    <row r="2221" spans="1:2" x14ac:dyDescent="0.2">
      <c r="A2221" s="11">
        <v>2216</v>
      </c>
      <c r="B2221" s="9">
        <v>105.66666666666666</v>
      </c>
    </row>
    <row r="2222" spans="1:2" x14ac:dyDescent="0.2">
      <c r="A2222" s="11">
        <v>2217</v>
      </c>
      <c r="B2222" s="9">
        <v>101.19047619047619</v>
      </c>
    </row>
    <row r="2223" spans="1:2" x14ac:dyDescent="0.2">
      <c r="A2223" s="11">
        <v>2218</v>
      </c>
      <c r="B2223" s="9">
        <v>122.833</v>
      </c>
    </row>
    <row r="2224" spans="1:2" x14ac:dyDescent="0.2">
      <c r="A2224" s="11">
        <v>2219</v>
      </c>
      <c r="B2224" s="9">
        <v>101.49999999999999</v>
      </c>
    </row>
    <row r="2225" spans="1:2" x14ac:dyDescent="0.2">
      <c r="A2225" s="11">
        <v>2220</v>
      </c>
      <c r="B2225" s="9">
        <v>101.14285714285714</v>
      </c>
    </row>
    <row r="2226" spans="1:2" x14ac:dyDescent="0.2">
      <c r="A2226" s="11">
        <v>2221</v>
      </c>
      <c r="B2226" s="9">
        <v>108.11999999999999</v>
      </c>
    </row>
    <row r="2227" spans="1:2" x14ac:dyDescent="0.2">
      <c r="A2227" s="11">
        <v>2222</v>
      </c>
      <c r="B2227" s="9">
        <v>162.6</v>
      </c>
    </row>
    <row r="2228" spans="1:2" x14ac:dyDescent="0.2">
      <c r="A2228" s="11">
        <v>2223</v>
      </c>
      <c r="B2228" s="9">
        <v>105.80000000000001</v>
      </c>
    </row>
    <row r="2229" spans="1:2" x14ac:dyDescent="0.2">
      <c r="A2229" s="11">
        <v>2224</v>
      </c>
      <c r="B2229" s="9">
        <v>243.15000000000003</v>
      </c>
    </row>
    <row r="2230" spans="1:2" x14ac:dyDescent="0.2">
      <c r="A2230" s="11">
        <v>2225</v>
      </c>
      <c r="B2230" s="9">
        <v>944.83338095238094</v>
      </c>
    </row>
    <row r="2231" spans="1:2" x14ac:dyDescent="0.2">
      <c r="A2231" s="11">
        <v>2226</v>
      </c>
      <c r="B2231" s="9">
        <v>108.46283333333334</v>
      </c>
    </row>
    <row r="2232" spans="1:2" x14ac:dyDescent="0.2">
      <c r="A2232" s="11">
        <v>2227</v>
      </c>
      <c r="B2232" s="9">
        <v>157.37692307692308</v>
      </c>
    </row>
    <row r="2233" spans="1:2" x14ac:dyDescent="0.2">
      <c r="A2233" s="11">
        <v>2228</v>
      </c>
      <c r="B2233" s="9">
        <v>1174.49</v>
      </c>
    </row>
    <row r="2234" spans="1:2" x14ac:dyDescent="0.2">
      <c r="A2234" s="11">
        <v>2229</v>
      </c>
      <c r="B2234" s="9">
        <v>171.04755366949576</v>
      </c>
    </row>
    <row r="2235" spans="1:2" x14ac:dyDescent="0.2">
      <c r="A2235" s="11">
        <v>2230</v>
      </c>
      <c r="B2235" s="9">
        <v>125.95294117647057</v>
      </c>
    </row>
    <row r="2236" spans="1:2" x14ac:dyDescent="0.2">
      <c r="A2236" s="11">
        <v>2231</v>
      </c>
      <c r="B2236" s="9">
        <v>1212.1296000000002</v>
      </c>
    </row>
    <row r="2237" spans="1:2" x14ac:dyDescent="0.2">
      <c r="A2237" s="11">
        <v>2232</v>
      </c>
      <c r="B2237" s="9">
        <v>495.8</v>
      </c>
    </row>
    <row r="2238" spans="1:2" x14ac:dyDescent="0.2">
      <c r="A2238" s="11">
        <v>2233</v>
      </c>
      <c r="B2238" s="9">
        <v>332.03999999999996</v>
      </c>
    </row>
    <row r="2239" spans="1:2" x14ac:dyDescent="0.2">
      <c r="A2239" s="11">
        <v>2234</v>
      </c>
      <c r="B2239" s="9">
        <v>1165</v>
      </c>
    </row>
    <row r="2240" spans="1:2" x14ac:dyDescent="0.2">
      <c r="A2240" s="11">
        <v>2235</v>
      </c>
      <c r="B2240" s="9">
        <v>153.3153846153846</v>
      </c>
    </row>
    <row r="2241" spans="1:2" x14ac:dyDescent="0.2">
      <c r="A2241" s="11">
        <v>2236</v>
      </c>
      <c r="B2241" s="9">
        <v>537.10714285714289</v>
      </c>
    </row>
    <row r="2242" spans="1:2" x14ac:dyDescent="0.2">
      <c r="A2242" s="11">
        <v>2237</v>
      </c>
      <c r="B2242" s="9">
        <v>352.92777777777775</v>
      </c>
    </row>
    <row r="2243" spans="1:2" x14ac:dyDescent="0.2">
      <c r="A2243" s="11">
        <v>2238</v>
      </c>
      <c r="B2243" s="9">
        <v>137.4</v>
      </c>
    </row>
    <row r="2244" spans="1:2" x14ac:dyDescent="0.2">
      <c r="A2244" s="11">
        <v>2239</v>
      </c>
      <c r="B2244" s="9">
        <v>128.02668</v>
      </c>
    </row>
    <row r="2245" spans="1:2" x14ac:dyDescent="0.2">
      <c r="A2245" s="11">
        <v>2240</v>
      </c>
      <c r="B2245" s="9">
        <v>270.68</v>
      </c>
    </row>
    <row r="2246" spans="1:2" x14ac:dyDescent="0.2">
      <c r="A2246" s="11">
        <v>2241</v>
      </c>
      <c r="B2246" s="9">
        <v>806.4</v>
      </c>
    </row>
    <row r="2247" spans="1:2" x14ac:dyDescent="0.2">
      <c r="A2247" s="11">
        <v>2242</v>
      </c>
      <c r="B2247" s="9">
        <v>1360.0976000000001</v>
      </c>
    </row>
    <row r="2248" spans="1:2" x14ac:dyDescent="0.2">
      <c r="A2248" s="11">
        <v>2243</v>
      </c>
      <c r="B2248" s="9">
        <v>930250</v>
      </c>
    </row>
    <row r="2249" spans="1:2" x14ac:dyDescent="0.2">
      <c r="A2249" s="11">
        <v>2244</v>
      </c>
      <c r="B2249" s="9">
        <v>377.02</v>
      </c>
    </row>
    <row r="2250" spans="1:2" x14ac:dyDescent="0.2">
      <c r="A2250" s="11">
        <v>2245</v>
      </c>
      <c r="B2250" s="9">
        <v>2647.0250000000001</v>
      </c>
    </row>
    <row r="2251" spans="1:2" x14ac:dyDescent="0.2">
      <c r="A2251" s="11">
        <v>2246</v>
      </c>
      <c r="B2251" s="9">
        <v>100.12</v>
      </c>
    </row>
    <row r="2252" spans="1:2" x14ac:dyDescent="0.2">
      <c r="A2252" s="11">
        <v>2247</v>
      </c>
      <c r="B2252" s="9">
        <v>104.45405405405405</v>
      </c>
    </row>
    <row r="2253" spans="1:2" x14ac:dyDescent="0.2">
      <c r="A2253" s="11">
        <v>2248</v>
      </c>
      <c r="B2253" s="9">
        <v>107.21428571428571</v>
      </c>
    </row>
    <row r="2254" spans="1:2" x14ac:dyDescent="0.2">
      <c r="A2254" s="11">
        <v>2249</v>
      </c>
      <c r="B2254" s="9">
        <v>168.77142857142857</v>
      </c>
    </row>
    <row r="2255" spans="1:2" x14ac:dyDescent="0.2">
      <c r="A2255" s="11">
        <v>2250</v>
      </c>
      <c r="B2255" s="9">
        <v>975.11200000000008</v>
      </c>
    </row>
    <row r="2256" spans="1:2" x14ac:dyDescent="0.2">
      <c r="A2256" s="11">
        <v>2251</v>
      </c>
      <c r="B2256" s="9">
        <v>134.44929411764704</v>
      </c>
    </row>
    <row r="2257" spans="1:2" x14ac:dyDescent="0.2">
      <c r="A2257" s="11">
        <v>2252</v>
      </c>
      <c r="B2257" s="9">
        <v>272.27777777777777</v>
      </c>
    </row>
    <row r="2258" spans="1:2" x14ac:dyDescent="0.2">
      <c r="A2258" s="11">
        <v>2253</v>
      </c>
      <c r="B2258" s="9">
        <v>112.6875</v>
      </c>
    </row>
    <row r="2259" spans="1:2" x14ac:dyDescent="0.2">
      <c r="A2259" s="11">
        <v>2254</v>
      </c>
      <c r="B2259" s="9">
        <v>459.8</v>
      </c>
    </row>
    <row r="2260" spans="1:2" x14ac:dyDescent="0.2">
      <c r="A2260" s="11">
        <v>2255</v>
      </c>
      <c r="B2260" s="9">
        <v>286.65822784810126</v>
      </c>
    </row>
    <row r="2261" spans="1:2" x14ac:dyDescent="0.2">
      <c r="A2261" s="11">
        <v>2256</v>
      </c>
      <c r="B2261" s="9">
        <v>222.70833333333334</v>
      </c>
    </row>
    <row r="2262" spans="1:2" x14ac:dyDescent="0.2">
      <c r="A2262" s="11">
        <v>2257</v>
      </c>
      <c r="B2262" s="9">
        <v>636.14</v>
      </c>
    </row>
    <row r="2263" spans="1:2" x14ac:dyDescent="0.2">
      <c r="A2263" s="11">
        <v>2258</v>
      </c>
      <c r="B2263" s="9">
        <v>146.5</v>
      </c>
    </row>
    <row r="2264" spans="1:2" x14ac:dyDescent="0.2">
      <c r="A2264" s="11">
        <v>2259</v>
      </c>
      <c r="B2264" s="9">
        <v>1867.1</v>
      </c>
    </row>
    <row r="2265" spans="1:2" x14ac:dyDescent="0.2">
      <c r="A2265" s="11">
        <v>2260</v>
      </c>
      <c r="B2265" s="9">
        <v>326.92</v>
      </c>
    </row>
    <row r="2266" spans="1:2" x14ac:dyDescent="0.2">
      <c r="A2266" s="11">
        <v>2261</v>
      </c>
      <c r="B2266" s="9">
        <v>779.5</v>
      </c>
    </row>
    <row r="2267" spans="1:2" x14ac:dyDescent="0.2">
      <c r="A2267" s="11">
        <v>2262</v>
      </c>
      <c r="B2267" s="9">
        <v>154.15151515151516</v>
      </c>
    </row>
    <row r="2268" spans="1:2" x14ac:dyDescent="0.2">
      <c r="A2268" s="11">
        <v>2263</v>
      </c>
      <c r="B2268" s="9">
        <v>115.54666666666667</v>
      </c>
    </row>
    <row r="2269" spans="1:2" x14ac:dyDescent="0.2">
      <c r="A2269" s="11">
        <v>2264</v>
      </c>
      <c r="B2269" s="9">
        <v>180.03333333333333</v>
      </c>
    </row>
    <row r="2270" spans="1:2" x14ac:dyDescent="0.2">
      <c r="A2270" s="11">
        <v>2265</v>
      </c>
      <c r="B2270" s="9">
        <v>298.5</v>
      </c>
    </row>
    <row r="2271" spans="1:2" x14ac:dyDescent="0.2">
      <c r="A2271" s="11">
        <v>2266</v>
      </c>
      <c r="B2271" s="9">
        <v>320.26666666666665</v>
      </c>
    </row>
    <row r="2272" spans="1:2" x14ac:dyDescent="0.2">
      <c r="A2272" s="11">
        <v>2267</v>
      </c>
      <c r="B2272" s="9">
        <v>380.52499999999998</v>
      </c>
    </row>
    <row r="2273" spans="1:2" x14ac:dyDescent="0.2">
      <c r="A2273" s="11">
        <v>2268</v>
      </c>
      <c r="B2273" s="9">
        <v>102.60000000000001</v>
      </c>
    </row>
    <row r="2274" spans="1:2" x14ac:dyDescent="0.2">
      <c r="A2274" s="11">
        <v>2269</v>
      </c>
      <c r="B2274" s="9">
        <v>1801.64</v>
      </c>
    </row>
    <row r="2275" spans="1:2" x14ac:dyDescent="0.2">
      <c r="A2275" s="11">
        <v>2270</v>
      </c>
      <c r="B2275" s="9">
        <v>720.24800000000005</v>
      </c>
    </row>
    <row r="2276" spans="1:2" x14ac:dyDescent="0.2">
      <c r="A2276" s="11">
        <v>2271</v>
      </c>
      <c r="B2276" s="9">
        <v>283.09000000000003</v>
      </c>
    </row>
    <row r="2277" spans="1:2" x14ac:dyDescent="0.2">
      <c r="A2277" s="11">
        <v>2272</v>
      </c>
      <c r="B2277" s="9">
        <v>1356.6000000000001</v>
      </c>
    </row>
    <row r="2278" spans="1:2" x14ac:dyDescent="0.2">
      <c r="A2278" s="11">
        <v>2273</v>
      </c>
      <c r="B2278" s="9">
        <v>220.35999999999999</v>
      </c>
    </row>
    <row r="2279" spans="1:2" x14ac:dyDescent="0.2">
      <c r="A2279" s="11">
        <v>2274</v>
      </c>
      <c r="B2279" s="9">
        <v>119.6</v>
      </c>
    </row>
    <row r="2280" spans="1:2" x14ac:dyDescent="0.2">
      <c r="A2280" s="11">
        <v>2275</v>
      </c>
      <c r="B2280" s="9">
        <v>407.76923076923077</v>
      </c>
    </row>
    <row r="2281" spans="1:2" x14ac:dyDescent="0.2">
      <c r="A2281" s="11">
        <v>2276</v>
      </c>
      <c r="B2281" s="9">
        <v>105.81826105905425</v>
      </c>
    </row>
    <row r="2282" spans="1:2" x14ac:dyDescent="0.2">
      <c r="A2282" s="11">
        <v>2277</v>
      </c>
      <c r="B2282" s="9">
        <v>141.08235294117648</v>
      </c>
    </row>
    <row r="2283" spans="1:2" x14ac:dyDescent="0.2">
      <c r="A2283" s="11">
        <v>2278</v>
      </c>
      <c r="B2283" s="9">
        <v>270.7</v>
      </c>
    </row>
    <row r="2284" spans="1:2" x14ac:dyDescent="0.2">
      <c r="A2284" s="11">
        <v>2279</v>
      </c>
      <c r="B2284" s="9">
        <v>153.80000000000001</v>
      </c>
    </row>
    <row r="2285" spans="1:2" x14ac:dyDescent="0.2">
      <c r="A2285" s="11">
        <v>2280</v>
      </c>
      <c r="B2285" s="9">
        <v>403.57653061224488</v>
      </c>
    </row>
    <row r="2286" spans="1:2" x14ac:dyDescent="0.2">
      <c r="A2286" s="11">
        <v>2281</v>
      </c>
      <c r="B2286" s="9">
        <v>185</v>
      </c>
    </row>
    <row r="2287" spans="1:2" x14ac:dyDescent="0.2">
      <c r="A2287" s="11">
        <v>2282</v>
      </c>
      <c r="B2287" s="9">
        <v>185.33333333333331</v>
      </c>
    </row>
    <row r="2288" spans="1:2" x14ac:dyDescent="0.2">
      <c r="A2288" s="11">
        <v>2283</v>
      </c>
      <c r="B2288" s="9">
        <v>100.85533333333332</v>
      </c>
    </row>
    <row r="2289" spans="1:2" x14ac:dyDescent="0.2">
      <c r="A2289" s="11">
        <v>2284</v>
      </c>
      <c r="B2289" s="9">
        <v>106.22116666666668</v>
      </c>
    </row>
    <row r="2290" spans="1:2" x14ac:dyDescent="0.2">
      <c r="A2290" s="11">
        <v>2285</v>
      </c>
      <c r="B2290" s="9">
        <v>121.36666666666667</v>
      </c>
    </row>
    <row r="2291" spans="1:2" x14ac:dyDescent="0.2">
      <c r="A2291" s="11">
        <v>2286</v>
      </c>
      <c r="B2291" s="9">
        <v>100.06666666666666</v>
      </c>
    </row>
    <row r="2292" spans="1:2" x14ac:dyDescent="0.2">
      <c r="A2292" s="11">
        <v>2287</v>
      </c>
      <c r="B2292" s="9">
        <v>119.97755555555555</v>
      </c>
    </row>
    <row r="2293" spans="1:2" x14ac:dyDescent="0.2">
      <c r="A2293" s="11">
        <v>2288</v>
      </c>
      <c r="B2293" s="9">
        <v>100.1</v>
      </c>
    </row>
    <row r="2294" spans="1:2" x14ac:dyDescent="0.2">
      <c r="A2294" s="11">
        <v>2289</v>
      </c>
      <c r="B2294" s="9">
        <v>107.4</v>
      </c>
    </row>
    <row r="2295" spans="1:2" x14ac:dyDescent="0.2">
      <c r="A2295" s="11">
        <v>2290</v>
      </c>
      <c r="B2295" s="9">
        <v>104.06666666666666</v>
      </c>
    </row>
    <row r="2296" spans="1:2" x14ac:dyDescent="0.2">
      <c r="A2296" s="11">
        <v>2291</v>
      </c>
      <c r="B2296" s="9">
        <v>172.8</v>
      </c>
    </row>
    <row r="2297" spans="1:2" x14ac:dyDescent="0.2">
      <c r="A2297" s="11">
        <v>2292</v>
      </c>
      <c r="B2297" s="9">
        <v>107.2505</v>
      </c>
    </row>
    <row r="2298" spans="1:2" x14ac:dyDescent="0.2">
      <c r="A2298" s="11">
        <v>2293</v>
      </c>
      <c r="B2298" s="9">
        <v>108.23529411764706</v>
      </c>
    </row>
    <row r="2299" spans="1:2" x14ac:dyDescent="0.2">
      <c r="A2299" s="11">
        <v>2294</v>
      </c>
      <c r="B2299" s="9">
        <v>146.08079999999998</v>
      </c>
    </row>
    <row r="2300" spans="1:2" x14ac:dyDescent="0.2">
      <c r="A2300" s="11">
        <v>2295</v>
      </c>
      <c r="B2300" s="9">
        <v>125.25</v>
      </c>
    </row>
    <row r="2301" spans="1:2" x14ac:dyDescent="0.2">
      <c r="A2301" s="11">
        <v>2296</v>
      </c>
      <c r="B2301" s="9">
        <v>149.07142857142856</v>
      </c>
    </row>
    <row r="2302" spans="1:2" x14ac:dyDescent="0.2">
      <c r="A2302" s="11">
        <v>2297</v>
      </c>
      <c r="B2302" s="9">
        <v>100.6</v>
      </c>
    </row>
    <row r="2303" spans="1:2" x14ac:dyDescent="0.2">
      <c r="A2303" s="11">
        <v>2298</v>
      </c>
      <c r="B2303" s="9">
        <v>105.07333333333332</v>
      </c>
    </row>
    <row r="2304" spans="1:2" x14ac:dyDescent="0.2">
      <c r="A2304" s="11">
        <v>2299</v>
      </c>
      <c r="B2304" s="9">
        <v>350.16666666666663</v>
      </c>
    </row>
    <row r="2305" spans="1:2" x14ac:dyDescent="0.2">
      <c r="A2305" s="11">
        <v>2300</v>
      </c>
      <c r="B2305" s="9">
        <v>101.25</v>
      </c>
    </row>
    <row r="2306" spans="1:2" x14ac:dyDescent="0.2">
      <c r="A2306" s="11">
        <v>2301</v>
      </c>
      <c r="B2306" s="9">
        <v>133.6044</v>
      </c>
    </row>
    <row r="2307" spans="1:2" x14ac:dyDescent="0.2">
      <c r="A2307" s="11">
        <v>2302</v>
      </c>
      <c r="B2307" s="9">
        <v>170.65217391304347</v>
      </c>
    </row>
    <row r="2308" spans="1:2" x14ac:dyDescent="0.2">
      <c r="A2308" s="11">
        <v>2303</v>
      </c>
      <c r="B2308" s="9">
        <v>109.35829457364341</v>
      </c>
    </row>
    <row r="2309" spans="1:2" x14ac:dyDescent="0.2">
      <c r="A2309" s="11">
        <v>2304</v>
      </c>
      <c r="B2309" s="9">
        <v>100.70033333333335</v>
      </c>
    </row>
    <row r="2310" spans="1:2" x14ac:dyDescent="0.2">
      <c r="A2310" s="11">
        <v>2305</v>
      </c>
      <c r="B2310" s="9">
        <v>101.22777777777779</v>
      </c>
    </row>
    <row r="2311" spans="1:2" x14ac:dyDescent="0.2">
      <c r="A2311" s="11">
        <v>2306</v>
      </c>
      <c r="B2311" s="9">
        <v>106.75857142857143</v>
      </c>
    </row>
    <row r="2312" spans="1:2" x14ac:dyDescent="0.2">
      <c r="A2312" s="11">
        <v>2307</v>
      </c>
      <c r="B2312" s="9">
        <v>106.65777537961894</v>
      </c>
    </row>
    <row r="2313" spans="1:2" x14ac:dyDescent="0.2">
      <c r="A2313" s="11">
        <v>2308</v>
      </c>
      <c r="B2313" s="9">
        <v>101.30622</v>
      </c>
    </row>
    <row r="2314" spans="1:2" x14ac:dyDescent="0.2">
      <c r="A2314" s="11">
        <v>2309</v>
      </c>
      <c r="B2314" s="9">
        <v>106.67450000000001</v>
      </c>
    </row>
    <row r="2315" spans="1:2" x14ac:dyDescent="0.2">
      <c r="A2315" s="11">
        <v>2310</v>
      </c>
      <c r="B2315" s="9">
        <v>428.83978378378379</v>
      </c>
    </row>
    <row r="2316" spans="1:2" x14ac:dyDescent="0.2">
      <c r="A2316" s="11">
        <v>2311</v>
      </c>
      <c r="B2316" s="9">
        <v>104.11111111111111</v>
      </c>
    </row>
    <row r="2317" spans="1:2" x14ac:dyDescent="0.2">
      <c r="A2317" s="11">
        <v>2312</v>
      </c>
      <c r="B2317" s="9">
        <v>107.86666666666666</v>
      </c>
    </row>
    <row r="2318" spans="1:2" x14ac:dyDescent="0.2">
      <c r="A2318" s="11">
        <v>2313</v>
      </c>
      <c r="B2318" s="9">
        <v>175.84040000000002</v>
      </c>
    </row>
    <row r="2319" spans="1:2" x14ac:dyDescent="0.2">
      <c r="A2319" s="11">
        <v>2314</v>
      </c>
      <c r="B2319" s="9">
        <v>156.97</v>
      </c>
    </row>
    <row r="2320" spans="1:2" x14ac:dyDescent="0.2">
      <c r="A2320" s="11">
        <v>2315</v>
      </c>
      <c r="B2320" s="9">
        <v>102.60000000000001</v>
      </c>
    </row>
    <row r="2321" spans="1:2" x14ac:dyDescent="0.2">
      <c r="A2321" s="11">
        <v>2316</v>
      </c>
      <c r="B2321" s="9">
        <v>104.04266666666666</v>
      </c>
    </row>
    <row r="2322" spans="1:2" x14ac:dyDescent="0.2">
      <c r="A2322" s="11">
        <v>2317</v>
      </c>
      <c r="B2322" s="9">
        <v>104</v>
      </c>
    </row>
    <row r="2323" spans="1:2" x14ac:dyDescent="0.2">
      <c r="A2323" s="11">
        <v>2318</v>
      </c>
      <c r="B2323" s="9">
        <v>121.05999999999999</v>
      </c>
    </row>
    <row r="2324" spans="1:2" x14ac:dyDescent="0.2">
      <c r="A2324" s="11">
        <v>2319</v>
      </c>
      <c r="B2324" s="9">
        <v>107.69999999999999</v>
      </c>
    </row>
    <row r="2325" spans="1:2" x14ac:dyDescent="0.2">
      <c r="A2325" s="11">
        <v>2320</v>
      </c>
      <c r="B2325" s="9">
        <v>108.66</v>
      </c>
    </row>
    <row r="2326" spans="1:2" x14ac:dyDescent="0.2">
      <c r="A2326" s="11">
        <v>2321</v>
      </c>
      <c r="B2326" s="9">
        <v>39.120962394619681</v>
      </c>
    </row>
    <row r="2327" spans="1:2" x14ac:dyDescent="0.2">
      <c r="A2327" s="11">
        <v>2322</v>
      </c>
      <c r="B2327" s="9">
        <v>3.1481481481481479</v>
      </c>
    </row>
    <row r="2328" spans="1:2" x14ac:dyDescent="0.2">
      <c r="A2328" s="11">
        <v>2323</v>
      </c>
      <c r="B2328" s="9">
        <v>48</v>
      </c>
    </row>
    <row r="2329" spans="1:2" x14ac:dyDescent="0.2">
      <c r="A2329" s="11">
        <v>2324</v>
      </c>
      <c r="B2329" s="9">
        <v>20.733333333333334</v>
      </c>
    </row>
    <row r="2330" spans="1:2" x14ac:dyDescent="0.2">
      <c r="A2330" s="11">
        <v>2325</v>
      </c>
      <c r="B2330" s="9">
        <v>8</v>
      </c>
    </row>
    <row r="2331" spans="1:2" x14ac:dyDescent="0.2">
      <c r="A2331" s="11">
        <v>2326</v>
      </c>
      <c r="B2331" s="9">
        <v>0.72</v>
      </c>
    </row>
    <row r="2332" spans="1:2" x14ac:dyDescent="0.2">
      <c r="A2332" s="11">
        <v>2327</v>
      </c>
      <c r="B2332" s="9">
        <v>526.09431428571429</v>
      </c>
    </row>
    <row r="2333" spans="1:2" x14ac:dyDescent="0.2">
      <c r="A2333" s="11">
        <v>2328</v>
      </c>
      <c r="B2333" s="9">
        <v>254.45000000000002</v>
      </c>
    </row>
    <row r="2334" spans="1:2" x14ac:dyDescent="0.2">
      <c r="A2334" s="11">
        <v>2329</v>
      </c>
      <c r="B2334" s="9">
        <v>105.91999999999999</v>
      </c>
    </row>
    <row r="2335" spans="1:2" x14ac:dyDescent="0.2">
      <c r="A2335" s="11">
        <v>2330</v>
      </c>
      <c r="B2335" s="9">
        <v>102.42285714285715</v>
      </c>
    </row>
    <row r="2336" spans="1:2" x14ac:dyDescent="0.2">
      <c r="A2336" s="11">
        <v>2331</v>
      </c>
      <c r="B2336" s="9">
        <v>144.31375</v>
      </c>
    </row>
    <row r="2337" spans="1:2" x14ac:dyDescent="0.2">
      <c r="A2337" s="11">
        <v>2332</v>
      </c>
      <c r="B2337" s="9">
        <v>106.30800000000001</v>
      </c>
    </row>
    <row r="2338" spans="1:2" x14ac:dyDescent="0.2">
      <c r="A2338" s="11">
        <v>2333</v>
      </c>
      <c r="B2338" s="9">
        <v>212.16666666666666</v>
      </c>
    </row>
    <row r="2339" spans="1:2" x14ac:dyDescent="0.2">
      <c r="A2339" s="11">
        <v>2334</v>
      </c>
      <c r="B2339" s="9">
        <v>101.95</v>
      </c>
    </row>
    <row r="2340" spans="1:2" x14ac:dyDescent="0.2">
      <c r="A2340" s="11">
        <v>2335</v>
      </c>
      <c r="B2340" s="9">
        <v>102.27200000000001</v>
      </c>
    </row>
    <row r="2341" spans="1:2" x14ac:dyDescent="0.2">
      <c r="A2341" s="11">
        <v>2336</v>
      </c>
      <c r="B2341" s="9">
        <v>520.73254999999995</v>
      </c>
    </row>
    <row r="2342" spans="1:2" x14ac:dyDescent="0.2">
      <c r="A2342" s="11">
        <v>2337</v>
      </c>
      <c r="B2342" s="9">
        <v>110.65833333333333</v>
      </c>
    </row>
    <row r="2343" spans="1:2" x14ac:dyDescent="0.2">
      <c r="A2343" s="11">
        <v>2338</v>
      </c>
      <c r="B2343" s="9">
        <v>101.14333333333335</v>
      </c>
    </row>
    <row r="2344" spans="1:2" x14ac:dyDescent="0.2">
      <c r="A2344" s="11">
        <v>2339</v>
      </c>
      <c r="B2344" s="9">
        <v>294.20799999999997</v>
      </c>
    </row>
    <row r="2345" spans="1:2" x14ac:dyDescent="0.2">
      <c r="A2345" s="11">
        <v>2340</v>
      </c>
      <c r="B2345" s="9">
        <v>105.77749999999999</v>
      </c>
    </row>
    <row r="2346" spans="1:2" x14ac:dyDescent="0.2">
      <c r="A2346" s="11">
        <v>2341</v>
      </c>
      <c r="B2346" s="9">
        <v>0</v>
      </c>
    </row>
    <row r="2347" spans="1:2" x14ac:dyDescent="0.2">
      <c r="A2347" s="11">
        <v>2342</v>
      </c>
      <c r="B2347" s="9">
        <v>0</v>
      </c>
    </row>
    <row r="2348" spans="1:2" x14ac:dyDescent="0.2">
      <c r="A2348" s="11">
        <v>2343</v>
      </c>
      <c r="B2348" s="9">
        <v>3</v>
      </c>
    </row>
    <row r="2349" spans="1:2" x14ac:dyDescent="0.2">
      <c r="A2349" s="11">
        <v>2344</v>
      </c>
      <c r="B2349" s="9">
        <v>0.1</v>
      </c>
    </row>
    <row r="2350" spans="1:2" x14ac:dyDescent="0.2">
      <c r="A2350" s="11">
        <v>2345</v>
      </c>
      <c r="B2350" s="9">
        <v>0</v>
      </c>
    </row>
    <row r="2351" spans="1:2" x14ac:dyDescent="0.2">
      <c r="A2351" s="11">
        <v>2346</v>
      </c>
      <c r="B2351" s="9">
        <v>6.5000000000000002E-2</v>
      </c>
    </row>
    <row r="2352" spans="1:2" x14ac:dyDescent="0.2">
      <c r="A2352" s="11">
        <v>2347</v>
      </c>
      <c r="B2352" s="9">
        <v>1.5</v>
      </c>
    </row>
    <row r="2353" spans="1:2" x14ac:dyDescent="0.2">
      <c r="A2353" s="11">
        <v>2348</v>
      </c>
      <c r="B2353" s="9">
        <v>0.38571428571428573</v>
      </c>
    </row>
    <row r="2354" spans="1:2" x14ac:dyDescent="0.2">
      <c r="A2354" s="11">
        <v>2349</v>
      </c>
      <c r="B2354" s="9">
        <v>0</v>
      </c>
    </row>
    <row r="2355" spans="1:2" x14ac:dyDescent="0.2">
      <c r="A2355" s="11">
        <v>2350</v>
      </c>
      <c r="B2355" s="9">
        <v>0</v>
      </c>
    </row>
    <row r="2356" spans="1:2" x14ac:dyDescent="0.2">
      <c r="A2356" s="11">
        <v>2351</v>
      </c>
      <c r="B2356" s="9">
        <v>0.5714285714285714</v>
      </c>
    </row>
    <row r="2357" spans="1:2" x14ac:dyDescent="0.2">
      <c r="A2357" s="11">
        <v>2352</v>
      </c>
      <c r="B2357" s="9">
        <v>0</v>
      </c>
    </row>
    <row r="2358" spans="1:2" x14ac:dyDescent="0.2">
      <c r="A2358" s="11">
        <v>2353</v>
      </c>
      <c r="B2358" s="9">
        <v>0</v>
      </c>
    </row>
    <row r="2359" spans="1:2" x14ac:dyDescent="0.2">
      <c r="A2359" s="11">
        <v>2354</v>
      </c>
      <c r="B2359" s="9">
        <v>7.1428571428571425E-2</v>
      </c>
    </row>
    <row r="2360" spans="1:2" x14ac:dyDescent="0.2">
      <c r="A2360" s="11">
        <v>2355</v>
      </c>
      <c r="B2360" s="9">
        <v>0.6875</v>
      </c>
    </row>
    <row r="2361" spans="1:2" x14ac:dyDescent="0.2">
      <c r="A2361" s="11">
        <v>2356</v>
      </c>
      <c r="B2361" s="9">
        <v>0</v>
      </c>
    </row>
    <row r="2362" spans="1:2" x14ac:dyDescent="0.2">
      <c r="A2362" s="11">
        <v>2357</v>
      </c>
      <c r="B2362" s="9">
        <v>0</v>
      </c>
    </row>
    <row r="2363" spans="1:2" x14ac:dyDescent="0.2">
      <c r="A2363" s="11">
        <v>2358</v>
      </c>
      <c r="B2363" s="9">
        <v>0</v>
      </c>
    </row>
    <row r="2364" spans="1:2" x14ac:dyDescent="0.2">
      <c r="A2364" s="11">
        <v>2359</v>
      </c>
      <c r="B2364" s="9">
        <v>14.680000000000001</v>
      </c>
    </row>
    <row r="2365" spans="1:2" x14ac:dyDescent="0.2">
      <c r="A2365" s="11">
        <v>2360</v>
      </c>
      <c r="B2365" s="9">
        <v>0.04</v>
      </c>
    </row>
    <row r="2366" spans="1:2" x14ac:dyDescent="0.2">
      <c r="A2366" s="11">
        <v>2361</v>
      </c>
      <c r="B2366" s="9">
        <v>0</v>
      </c>
    </row>
    <row r="2367" spans="1:2" x14ac:dyDescent="0.2">
      <c r="A2367" s="11">
        <v>2362</v>
      </c>
      <c r="B2367" s="9">
        <v>28.571428571428569</v>
      </c>
    </row>
    <row r="2368" spans="1:2" x14ac:dyDescent="0.2">
      <c r="A2368" s="11">
        <v>2363</v>
      </c>
      <c r="B2368" s="9">
        <v>0</v>
      </c>
    </row>
    <row r="2369" spans="1:2" x14ac:dyDescent="0.2">
      <c r="A2369" s="11">
        <v>2364</v>
      </c>
      <c r="B2369" s="9">
        <v>0</v>
      </c>
    </row>
    <row r="2370" spans="1:2" x14ac:dyDescent="0.2">
      <c r="A2370" s="11">
        <v>2365</v>
      </c>
      <c r="B2370" s="9">
        <v>0</v>
      </c>
    </row>
    <row r="2371" spans="1:2" x14ac:dyDescent="0.2">
      <c r="A2371" s="11">
        <v>2366</v>
      </c>
      <c r="B2371" s="9">
        <v>10.52</v>
      </c>
    </row>
    <row r="2372" spans="1:2" x14ac:dyDescent="0.2">
      <c r="A2372" s="11">
        <v>2367</v>
      </c>
      <c r="B2372" s="9">
        <v>1.34</v>
      </c>
    </row>
    <row r="2373" spans="1:2" x14ac:dyDescent="0.2">
      <c r="A2373" s="11">
        <v>2368</v>
      </c>
      <c r="B2373" s="9">
        <v>0.25</v>
      </c>
    </row>
    <row r="2374" spans="1:2" x14ac:dyDescent="0.2">
      <c r="A2374" s="11">
        <v>2369</v>
      </c>
      <c r="B2374" s="9">
        <v>0</v>
      </c>
    </row>
    <row r="2375" spans="1:2" x14ac:dyDescent="0.2">
      <c r="A2375" s="11">
        <v>2370</v>
      </c>
      <c r="B2375" s="9">
        <v>0.32800000000000001</v>
      </c>
    </row>
    <row r="2376" spans="1:2" x14ac:dyDescent="0.2">
      <c r="A2376" s="11">
        <v>2371</v>
      </c>
      <c r="B2376" s="9">
        <v>0</v>
      </c>
    </row>
    <row r="2377" spans="1:2" x14ac:dyDescent="0.2">
      <c r="A2377" s="11">
        <v>2372</v>
      </c>
      <c r="B2377" s="9">
        <v>3.2727272727272729</v>
      </c>
    </row>
    <row r="2378" spans="1:2" x14ac:dyDescent="0.2">
      <c r="A2378" s="11">
        <v>2373</v>
      </c>
      <c r="B2378" s="9">
        <v>5.8823529411764705E-3</v>
      </c>
    </row>
    <row r="2379" spans="1:2" x14ac:dyDescent="0.2">
      <c r="A2379" s="11">
        <v>2374</v>
      </c>
      <c r="B2379" s="9">
        <v>4.5454545454545456E-2</v>
      </c>
    </row>
    <row r="2380" spans="1:2" x14ac:dyDescent="0.2">
      <c r="A2380" s="11">
        <v>2375</v>
      </c>
      <c r="B2380" s="9">
        <v>0</v>
      </c>
    </row>
    <row r="2381" spans="1:2" x14ac:dyDescent="0.2">
      <c r="A2381" s="11">
        <v>2376</v>
      </c>
      <c r="B2381" s="9">
        <v>10.877666666666666</v>
      </c>
    </row>
    <row r="2382" spans="1:2" x14ac:dyDescent="0.2">
      <c r="A2382" s="11">
        <v>2377</v>
      </c>
      <c r="B2382" s="9">
        <v>0</v>
      </c>
    </row>
    <row r="2383" spans="1:2" x14ac:dyDescent="0.2">
      <c r="A2383" s="11">
        <v>2378</v>
      </c>
      <c r="B2383" s="9">
        <v>0</v>
      </c>
    </row>
    <row r="2384" spans="1:2" x14ac:dyDescent="0.2">
      <c r="A2384" s="11">
        <v>2379</v>
      </c>
      <c r="B2384" s="9">
        <v>0</v>
      </c>
    </row>
    <row r="2385" spans="1:2" x14ac:dyDescent="0.2">
      <c r="A2385" s="11">
        <v>2380</v>
      </c>
      <c r="B2385" s="9">
        <v>0.36666666666666664</v>
      </c>
    </row>
    <row r="2386" spans="1:2" x14ac:dyDescent="0.2">
      <c r="A2386" s="11">
        <v>2381</v>
      </c>
      <c r="B2386" s="9">
        <v>1.8193398957730169</v>
      </c>
    </row>
    <row r="2387" spans="1:2" x14ac:dyDescent="0.2">
      <c r="A2387" s="11">
        <v>2382</v>
      </c>
      <c r="B2387" s="9">
        <v>2.5</v>
      </c>
    </row>
    <row r="2388" spans="1:2" x14ac:dyDescent="0.2">
      <c r="A2388" s="11">
        <v>2383</v>
      </c>
      <c r="B2388" s="9">
        <v>4.3499999999999996</v>
      </c>
    </row>
    <row r="2389" spans="1:2" x14ac:dyDescent="0.2">
      <c r="A2389" s="11">
        <v>2384</v>
      </c>
      <c r="B2389" s="9">
        <v>0.8</v>
      </c>
    </row>
    <row r="2390" spans="1:2" x14ac:dyDescent="0.2">
      <c r="A2390" s="11">
        <v>2385</v>
      </c>
      <c r="B2390" s="9">
        <v>1.2123076923076923</v>
      </c>
    </row>
    <row r="2391" spans="1:2" x14ac:dyDescent="0.2">
      <c r="A2391" s="11">
        <v>2386</v>
      </c>
      <c r="B2391" s="9">
        <v>0</v>
      </c>
    </row>
    <row r="2392" spans="1:2" x14ac:dyDescent="0.2">
      <c r="A2392" s="11">
        <v>2387</v>
      </c>
      <c r="B2392" s="9">
        <v>0.68399999999999994</v>
      </c>
    </row>
    <row r="2393" spans="1:2" x14ac:dyDescent="0.2">
      <c r="A2393" s="11">
        <v>2388</v>
      </c>
      <c r="B2393" s="9">
        <v>1.2513513513513512</v>
      </c>
    </row>
    <row r="2394" spans="1:2" x14ac:dyDescent="0.2">
      <c r="A2394" s="11">
        <v>2389</v>
      </c>
      <c r="B2394" s="9">
        <v>0.1875</v>
      </c>
    </row>
    <row r="2395" spans="1:2" x14ac:dyDescent="0.2">
      <c r="A2395" s="11">
        <v>2390</v>
      </c>
      <c r="B2395" s="9">
        <v>0</v>
      </c>
    </row>
    <row r="2396" spans="1:2" x14ac:dyDescent="0.2">
      <c r="A2396" s="11">
        <v>2391</v>
      </c>
      <c r="B2396" s="9">
        <v>0.125</v>
      </c>
    </row>
    <row r="2397" spans="1:2" x14ac:dyDescent="0.2">
      <c r="A2397" s="11">
        <v>2392</v>
      </c>
      <c r="B2397" s="9">
        <v>0</v>
      </c>
    </row>
    <row r="2398" spans="1:2" x14ac:dyDescent="0.2">
      <c r="A2398" s="11">
        <v>2393</v>
      </c>
      <c r="B2398" s="9">
        <v>0.05</v>
      </c>
    </row>
    <row r="2399" spans="1:2" x14ac:dyDescent="0.2">
      <c r="A2399" s="11">
        <v>2394</v>
      </c>
      <c r="B2399" s="9">
        <v>0.06</v>
      </c>
    </row>
    <row r="2400" spans="1:2" x14ac:dyDescent="0.2">
      <c r="A2400" s="11">
        <v>2395</v>
      </c>
      <c r="B2400" s="9">
        <v>0</v>
      </c>
    </row>
    <row r="2401" spans="1:2" x14ac:dyDescent="0.2">
      <c r="A2401" s="11">
        <v>2396</v>
      </c>
      <c r="B2401" s="9">
        <v>0.2</v>
      </c>
    </row>
    <row r="2402" spans="1:2" x14ac:dyDescent="0.2">
      <c r="A2402" s="11">
        <v>2397</v>
      </c>
      <c r="B2402" s="9">
        <v>0</v>
      </c>
    </row>
    <row r="2403" spans="1:2" x14ac:dyDescent="0.2">
      <c r="A2403" s="11">
        <v>2398</v>
      </c>
      <c r="B2403" s="9">
        <v>0</v>
      </c>
    </row>
    <row r="2404" spans="1:2" x14ac:dyDescent="0.2">
      <c r="A2404" s="11">
        <v>2399</v>
      </c>
      <c r="B2404" s="9">
        <v>0</v>
      </c>
    </row>
    <row r="2405" spans="1:2" x14ac:dyDescent="0.2">
      <c r="A2405" s="11">
        <v>2400</v>
      </c>
      <c r="B2405" s="9">
        <v>0</v>
      </c>
    </row>
    <row r="2406" spans="1:2" x14ac:dyDescent="0.2">
      <c r="A2406" s="11">
        <v>2401</v>
      </c>
      <c r="B2406" s="9">
        <v>0.71785714285714286</v>
      </c>
    </row>
    <row r="2407" spans="1:2" x14ac:dyDescent="0.2">
      <c r="A2407" s="11">
        <v>2402</v>
      </c>
      <c r="B2407" s="9">
        <v>0.43333333333333329</v>
      </c>
    </row>
    <row r="2408" spans="1:2" x14ac:dyDescent="0.2">
      <c r="A2408" s="11">
        <v>2403</v>
      </c>
      <c r="B2408" s="9">
        <v>16.833333333333332</v>
      </c>
    </row>
    <row r="2409" spans="1:2" x14ac:dyDescent="0.2">
      <c r="A2409" s="11">
        <v>2404</v>
      </c>
      <c r="B2409" s="9">
        <v>0</v>
      </c>
    </row>
    <row r="2410" spans="1:2" x14ac:dyDescent="0.2">
      <c r="A2410" s="11">
        <v>2405</v>
      </c>
      <c r="B2410" s="9">
        <v>22.52</v>
      </c>
    </row>
    <row r="2411" spans="1:2" x14ac:dyDescent="0.2">
      <c r="A2411" s="11">
        <v>2406</v>
      </c>
      <c r="B2411" s="9">
        <v>41.384615384615387</v>
      </c>
    </row>
    <row r="2412" spans="1:2" x14ac:dyDescent="0.2">
      <c r="A2412" s="11">
        <v>2407</v>
      </c>
      <c r="B2412" s="9">
        <v>25.259090909090908</v>
      </c>
    </row>
    <row r="2413" spans="1:2" x14ac:dyDescent="0.2">
      <c r="A2413" s="11">
        <v>2408</v>
      </c>
      <c r="B2413" s="9">
        <v>0.2</v>
      </c>
    </row>
    <row r="2414" spans="1:2" x14ac:dyDescent="0.2">
      <c r="A2414" s="11">
        <v>2409</v>
      </c>
      <c r="B2414" s="9">
        <v>1.8399999999999999</v>
      </c>
    </row>
    <row r="2415" spans="1:2" x14ac:dyDescent="0.2">
      <c r="A2415" s="11">
        <v>2410</v>
      </c>
      <c r="B2415" s="9">
        <v>0</v>
      </c>
    </row>
    <row r="2416" spans="1:2" x14ac:dyDescent="0.2">
      <c r="A2416" s="11">
        <v>2411</v>
      </c>
      <c r="B2416" s="9">
        <v>0.60399999999999998</v>
      </c>
    </row>
    <row r="2417" spans="1:2" x14ac:dyDescent="0.2">
      <c r="A2417" s="11">
        <v>2412</v>
      </c>
      <c r="B2417" s="9">
        <v>0</v>
      </c>
    </row>
    <row r="2418" spans="1:2" x14ac:dyDescent="0.2">
      <c r="A2418" s="11">
        <v>2413</v>
      </c>
      <c r="B2418" s="9">
        <v>0.83333333333333337</v>
      </c>
    </row>
    <row r="2419" spans="1:2" x14ac:dyDescent="0.2">
      <c r="A2419" s="11">
        <v>2414</v>
      </c>
      <c r="B2419" s="9">
        <v>3.0666666666666664</v>
      </c>
    </row>
    <row r="2420" spans="1:2" x14ac:dyDescent="0.2">
      <c r="A2420" s="11">
        <v>2415</v>
      </c>
      <c r="B2420" s="9">
        <v>0.55833333333333335</v>
      </c>
    </row>
    <row r="2421" spans="1:2" x14ac:dyDescent="0.2">
      <c r="A2421" s="11">
        <v>2416</v>
      </c>
      <c r="B2421" s="9">
        <v>2.5000000000000001E-2</v>
      </c>
    </row>
    <row r="2422" spans="1:2" x14ac:dyDescent="0.2">
      <c r="A2422" s="11">
        <v>2417</v>
      </c>
      <c r="B2422" s="9">
        <v>0</v>
      </c>
    </row>
    <row r="2423" spans="1:2" x14ac:dyDescent="0.2">
      <c r="A2423" s="11">
        <v>2418</v>
      </c>
      <c r="B2423" s="9">
        <v>0.02</v>
      </c>
    </row>
    <row r="2424" spans="1:2" x14ac:dyDescent="0.2">
      <c r="A2424" s="11">
        <v>2419</v>
      </c>
      <c r="B2424" s="9">
        <v>0</v>
      </c>
    </row>
    <row r="2425" spans="1:2" x14ac:dyDescent="0.2">
      <c r="A2425" s="11">
        <v>2420</v>
      </c>
      <c r="B2425" s="9">
        <v>14.825133372851216</v>
      </c>
    </row>
    <row r="2426" spans="1:2" x14ac:dyDescent="0.2">
      <c r="A2426" s="11">
        <v>2421</v>
      </c>
      <c r="B2426" s="9">
        <v>1.6666666666666666E-2</v>
      </c>
    </row>
    <row r="2427" spans="1:2" x14ac:dyDescent="0.2">
      <c r="A2427" s="11">
        <v>2422</v>
      </c>
      <c r="B2427" s="9">
        <v>0.2</v>
      </c>
    </row>
    <row r="2428" spans="1:2" x14ac:dyDescent="0.2">
      <c r="A2428" s="11">
        <v>2423</v>
      </c>
      <c r="B2428" s="9">
        <v>1.3333333333333334E-2</v>
      </c>
    </row>
    <row r="2429" spans="1:2" x14ac:dyDescent="0.2">
      <c r="A2429" s="11">
        <v>2424</v>
      </c>
      <c r="B2429" s="9">
        <v>1.24</v>
      </c>
    </row>
    <row r="2430" spans="1:2" x14ac:dyDescent="0.2">
      <c r="A2430" s="11">
        <v>2425</v>
      </c>
      <c r="B2430" s="9">
        <v>2.8571428571428574E-2</v>
      </c>
    </row>
    <row r="2431" spans="1:2" x14ac:dyDescent="0.2">
      <c r="A2431" s="11">
        <v>2426</v>
      </c>
      <c r="B2431" s="9">
        <v>0</v>
      </c>
    </row>
    <row r="2432" spans="1:2" x14ac:dyDescent="0.2">
      <c r="A2432" s="11">
        <v>2427</v>
      </c>
      <c r="B2432" s="9">
        <v>2E-3</v>
      </c>
    </row>
    <row r="2433" spans="1:2" x14ac:dyDescent="0.2">
      <c r="A2433" s="11">
        <v>2428</v>
      </c>
      <c r="B2433" s="9">
        <v>2.8571428571428571E-3</v>
      </c>
    </row>
    <row r="2434" spans="1:2" x14ac:dyDescent="0.2">
      <c r="A2434" s="11">
        <v>2429</v>
      </c>
      <c r="B2434" s="9">
        <v>1.4321428571428572</v>
      </c>
    </row>
    <row r="2435" spans="1:2" x14ac:dyDescent="0.2">
      <c r="A2435" s="11">
        <v>2430</v>
      </c>
      <c r="B2435" s="9">
        <v>0.70000000000000007</v>
      </c>
    </row>
    <row r="2436" spans="1:2" x14ac:dyDescent="0.2">
      <c r="A2436" s="11">
        <v>2431</v>
      </c>
      <c r="B2436" s="9">
        <v>2E-3</v>
      </c>
    </row>
    <row r="2437" spans="1:2" x14ac:dyDescent="0.2">
      <c r="A2437" s="11">
        <v>2432</v>
      </c>
      <c r="B2437" s="9">
        <v>1.4285714285714287E-2</v>
      </c>
    </row>
    <row r="2438" spans="1:2" x14ac:dyDescent="0.2">
      <c r="A2438" s="11">
        <v>2433</v>
      </c>
      <c r="B2438" s="9">
        <v>0</v>
      </c>
    </row>
    <row r="2439" spans="1:2" x14ac:dyDescent="0.2">
      <c r="A2439" s="11">
        <v>2434</v>
      </c>
      <c r="B2439" s="9">
        <v>0.13</v>
      </c>
    </row>
    <row r="2440" spans="1:2" x14ac:dyDescent="0.2">
      <c r="A2440" s="11">
        <v>2435</v>
      </c>
      <c r="B2440" s="9">
        <v>0.48960000000000004</v>
      </c>
    </row>
    <row r="2441" spans="1:2" x14ac:dyDescent="0.2">
      <c r="A2441" s="11">
        <v>2436</v>
      </c>
      <c r="B2441" s="9">
        <v>3.8461538461538464E-2</v>
      </c>
    </row>
    <row r="2442" spans="1:2" x14ac:dyDescent="0.2">
      <c r="A2442" s="11">
        <v>2437</v>
      </c>
      <c r="B2442" s="9">
        <v>0</v>
      </c>
    </row>
    <row r="2443" spans="1:2" x14ac:dyDescent="0.2">
      <c r="A2443" s="11">
        <v>2438</v>
      </c>
      <c r="B2443" s="9">
        <v>0.33333333333333337</v>
      </c>
    </row>
    <row r="2444" spans="1:2" x14ac:dyDescent="0.2">
      <c r="A2444" s="11">
        <v>2439</v>
      </c>
      <c r="B2444" s="9">
        <v>0</v>
      </c>
    </row>
    <row r="2445" spans="1:2" x14ac:dyDescent="0.2">
      <c r="A2445" s="11">
        <v>2440</v>
      </c>
      <c r="B2445" s="9">
        <v>0.2</v>
      </c>
    </row>
    <row r="2446" spans="1:2" x14ac:dyDescent="0.2">
      <c r="A2446" s="11">
        <v>2441</v>
      </c>
      <c r="B2446" s="9">
        <v>107.88</v>
      </c>
    </row>
    <row r="2447" spans="1:2" x14ac:dyDescent="0.2">
      <c r="A2447" s="11">
        <v>2442</v>
      </c>
      <c r="B2447" s="9">
        <v>125.94166666666666</v>
      </c>
    </row>
    <row r="2448" spans="1:2" x14ac:dyDescent="0.2">
      <c r="A2448" s="11">
        <v>2443</v>
      </c>
      <c r="B2448" s="9">
        <v>202.51495</v>
      </c>
    </row>
    <row r="2449" spans="1:2" x14ac:dyDescent="0.2">
      <c r="A2449" s="11">
        <v>2444</v>
      </c>
      <c r="B2449" s="9">
        <v>108.60000000000001</v>
      </c>
    </row>
    <row r="2450" spans="1:2" x14ac:dyDescent="0.2">
      <c r="A2450" s="11">
        <v>2445</v>
      </c>
      <c r="B2450" s="9">
        <v>172.8</v>
      </c>
    </row>
    <row r="2451" spans="1:2" x14ac:dyDescent="0.2">
      <c r="A2451" s="11">
        <v>2446</v>
      </c>
      <c r="B2451" s="9">
        <v>167.98</v>
      </c>
    </row>
    <row r="2452" spans="1:2" x14ac:dyDescent="0.2">
      <c r="A2452" s="11">
        <v>2447</v>
      </c>
      <c r="B2452" s="9">
        <v>427.20000000000005</v>
      </c>
    </row>
    <row r="2453" spans="1:2" x14ac:dyDescent="0.2">
      <c r="A2453" s="11">
        <v>2448</v>
      </c>
      <c r="B2453" s="9">
        <v>107.5</v>
      </c>
    </row>
    <row r="2454" spans="1:2" x14ac:dyDescent="0.2">
      <c r="A2454" s="11">
        <v>2449</v>
      </c>
      <c r="B2454" s="9">
        <v>108</v>
      </c>
    </row>
    <row r="2455" spans="1:2" x14ac:dyDescent="0.2">
      <c r="A2455" s="11">
        <v>2450</v>
      </c>
      <c r="B2455" s="9">
        <v>101.53353333333335</v>
      </c>
    </row>
    <row r="2456" spans="1:2" x14ac:dyDescent="0.2">
      <c r="A2456" s="11">
        <v>2451</v>
      </c>
      <c r="B2456" s="9">
        <v>115.45</v>
      </c>
    </row>
    <row r="2457" spans="1:2" x14ac:dyDescent="0.2">
      <c r="A2457" s="11">
        <v>2452</v>
      </c>
      <c r="B2457" s="9">
        <v>133.5</v>
      </c>
    </row>
    <row r="2458" spans="1:2" x14ac:dyDescent="0.2">
      <c r="A2458" s="11">
        <v>2453</v>
      </c>
      <c r="B2458" s="9">
        <v>154.69999999999999</v>
      </c>
    </row>
    <row r="2459" spans="1:2" x14ac:dyDescent="0.2">
      <c r="A2459" s="11">
        <v>2454</v>
      </c>
      <c r="B2459" s="9">
        <v>100.84571428571429</v>
      </c>
    </row>
    <row r="2460" spans="1:2" x14ac:dyDescent="0.2">
      <c r="A2460" s="11">
        <v>2455</v>
      </c>
      <c r="B2460" s="9">
        <v>182</v>
      </c>
    </row>
    <row r="2461" spans="1:2" x14ac:dyDescent="0.2">
      <c r="A2461" s="11">
        <v>2456</v>
      </c>
      <c r="B2461" s="9">
        <v>180.86666666666667</v>
      </c>
    </row>
    <row r="2462" spans="1:2" x14ac:dyDescent="0.2">
      <c r="A2462" s="11">
        <v>2457</v>
      </c>
      <c r="B2462" s="9">
        <v>102.30434782608695</v>
      </c>
    </row>
    <row r="2463" spans="1:2" x14ac:dyDescent="0.2">
      <c r="A2463" s="11">
        <v>2458</v>
      </c>
      <c r="B2463" s="9">
        <v>110.17999999999999</v>
      </c>
    </row>
    <row r="2464" spans="1:2" x14ac:dyDescent="0.2">
      <c r="A2464" s="11">
        <v>2459</v>
      </c>
      <c r="B2464" s="9">
        <v>102.25</v>
      </c>
    </row>
    <row r="2465" spans="1:2" x14ac:dyDescent="0.2">
      <c r="A2465" s="11">
        <v>2460</v>
      </c>
      <c r="B2465" s="9">
        <v>100.78823529411764</v>
      </c>
    </row>
    <row r="2466" spans="1:2" x14ac:dyDescent="0.2">
      <c r="A2466" s="11">
        <v>2461</v>
      </c>
      <c r="B2466" s="9">
        <v>103.8</v>
      </c>
    </row>
    <row r="2467" spans="1:2" x14ac:dyDescent="0.2">
      <c r="A2467" s="11">
        <v>2462</v>
      </c>
      <c r="B2467" s="9">
        <v>110.70833333333334</v>
      </c>
    </row>
    <row r="2468" spans="1:2" x14ac:dyDescent="0.2">
      <c r="A2468" s="11">
        <v>2463</v>
      </c>
      <c r="B2468" s="9">
        <v>116.25000000000001</v>
      </c>
    </row>
    <row r="2469" spans="1:2" x14ac:dyDescent="0.2">
      <c r="A2469" s="11">
        <v>2464</v>
      </c>
      <c r="B2469" s="9">
        <v>111.1</v>
      </c>
    </row>
    <row r="2470" spans="1:2" x14ac:dyDescent="0.2">
      <c r="A2470" s="11">
        <v>2465</v>
      </c>
      <c r="B2470" s="9">
        <v>180.14285714285714</v>
      </c>
    </row>
    <row r="2471" spans="1:2" x14ac:dyDescent="0.2">
      <c r="A2471" s="11">
        <v>2466</v>
      </c>
      <c r="B2471" s="9">
        <v>100</v>
      </c>
    </row>
    <row r="2472" spans="1:2" x14ac:dyDescent="0.2">
      <c r="A2472" s="11">
        <v>2467</v>
      </c>
      <c r="B2472" s="9">
        <v>118.5</v>
      </c>
    </row>
    <row r="2473" spans="1:2" x14ac:dyDescent="0.2">
      <c r="A2473" s="11">
        <v>2468</v>
      </c>
      <c r="B2473" s="9">
        <v>107.21700000000001</v>
      </c>
    </row>
    <row r="2474" spans="1:2" x14ac:dyDescent="0.2">
      <c r="A2474" s="11">
        <v>2469</v>
      </c>
      <c r="B2474" s="9">
        <v>113.66666666666667</v>
      </c>
    </row>
    <row r="2475" spans="1:2" x14ac:dyDescent="0.2">
      <c r="A2475" s="11">
        <v>2470</v>
      </c>
      <c r="B2475" s="9">
        <v>103.16400000000002</v>
      </c>
    </row>
    <row r="2476" spans="1:2" x14ac:dyDescent="0.2">
      <c r="A2476" s="11">
        <v>2471</v>
      </c>
      <c r="B2476" s="9">
        <v>128</v>
      </c>
    </row>
    <row r="2477" spans="1:2" x14ac:dyDescent="0.2">
      <c r="A2477" s="11">
        <v>2472</v>
      </c>
      <c r="B2477" s="9">
        <v>135.76026666666667</v>
      </c>
    </row>
    <row r="2478" spans="1:2" x14ac:dyDescent="0.2">
      <c r="A2478" s="11">
        <v>2473</v>
      </c>
      <c r="B2478" s="9">
        <v>100</v>
      </c>
    </row>
    <row r="2479" spans="1:2" x14ac:dyDescent="0.2">
      <c r="A2479" s="11">
        <v>2474</v>
      </c>
      <c r="B2479" s="9">
        <v>100.00360000000002</v>
      </c>
    </row>
    <row r="2480" spans="1:2" x14ac:dyDescent="0.2">
      <c r="A2480" s="11">
        <v>2475</v>
      </c>
      <c r="B2480" s="9">
        <v>104.71999999999998</v>
      </c>
    </row>
    <row r="2481" spans="1:2" x14ac:dyDescent="0.2">
      <c r="A2481" s="11">
        <v>2476</v>
      </c>
      <c r="B2481" s="9">
        <v>105.02249999999999</v>
      </c>
    </row>
    <row r="2482" spans="1:2" x14ac:dyDescent="0.2">
      <c r="A2482" s="11">
        <v>2477</v>
      </c>
      <c r="B2482" s="9">
        <v>171.33333333333334</v>
      </c>
    </row>
    <row r="2483" spans="1:2" x14ac:dyDescent="0.2">
      <c r="A2483" s="11">
        <v>2478</v>
      </c>
      <c r="B2483" s="9">
        <v>127.49999999999999</v>
      </c>
    </row>
    <row r="2484" spans="1:2" x14ac:dyDescent="0.2">
      <c r="A2484" s="11">
        <v>2479</v>
      </c>
      <c r="B2484" s="9">
        <v>133.44333333333333</v>
      </c>
    </row>
    <row r="2485" spans="1:2" x14ac:dyDescent="0.2">
      <c r="A2485" s="11">
        <v>2480</v>
      </c>
      <c r="B2485" s="9">
        <v>100</v>
      </c>
    </row>
    <row r="2486" spans="1:2" x14ac:dyDescent="0.2">
      <c r="A2486" s="11">
        <v>2481</v>
      </c>
      <c r="B2486" s="9">
        <v>112.91099999999999</v>
      </c>
    </row>
    <row r="2487" spans="1:2" x14ac:dyDescent="0.2">
      <c r="A2487" s="11">
        <v>2482</v>
      </c>
      <c r="B2487" s="9">
        <v>100.1</v>
      </c>
    </row>
    <row r="2488" spans="1:2" x14ac:dyDescent="0.2">
      <c r="A2488" s="11">
        <v>2483</v>
      </c>
      <c r="B2488" s="9">
        <v>113.72727272727272</v>
      </c>
    </row>
    <row r="2489" spans="1:2" x14ac:dyDescent="0.2">
      <c r="A2489" s="11">
        <v>2484</v>
      </c>
      <c r="B2489" s="9">
        <v>119.31742857142855</v>
      </c>
    </row>
    <row r="2490" spans="1:2" x14ac:dyDescent="0.2">
      <c r="A2490" s="11">
        <v>2485</v>
      </c>
      <c r="B2490" s="9">
        <v>103.25</v>
      </c>
    </row>
    <row r="2491" spans="1:2" x14ac:dyDescent="0.2">
      <c r="A2491" s="11">
        <v>2486</v>
      </c>
      <c r="B2491" s="9">
        <v>265.66666666666669</v>
      </c>
    </row>
    <row r="2492" spans="1:2" x14ac:dyDescent="0.2">
      <c r="A2492" s="11">
        <v>2487</v>
      </c>
      <c r="B2492" s="9">
        <v>100.05066666666667</v>
      </c>
    </row>
    <row r="2493" spans="1:2" x14ac:dyDescent="0.2">
      <c r="A2493" s="11">
        <v>2488</v>
      </c>
      <c r="B2493" s="9">
        <v>106.69999999999999</v>
      </c>
    </row>
    <row r="2494" spans="1:2" x14ac:dyDescent="0.2">
      <c r="A2494" s="11">
        <v>2489</v>
      </c>
      <c r="B2494" s="9">
        <v>133.67142857142858</v>
      </c>
    </row>
    <row r="2495" spans="1:2" x14ac:dyDescent="0.2">
      <c r="A2495" s="11">
        <v>2490</v>
      </c>
      <c r="B2495" s="9">
        <v>121.39999999999999</v>
      </c>
    </row>
    <row r="2496" spans="1:2" x14ac:dyDescent="0.2">
      <c r="A2496" s="11">
        <v>2491</v>
      </c>
      <c r="B2496" s="9">
        <v>103.2</v>
      </c>
    </row>
    <row r="2497" spans="1:2" x14ac:dyDescent="0.2">
      <c r="A2497" s="11">
        <v>2492</v>
      </c>
      <c r="B2497" s="9">
        <v>125</v>
      </c>
    </row>
    <row r="2498" spans="1:2" x14ac:dyDescent="0.2">
      <c r="A2498" s="11">
        <v>2493</v>
      </c>
      <c r="B2498" s="9">
        <v>128.69999999999999</v>
      </c>
    </row>
    <row r="2499" spans="1:2" x14ac:dyDescent="0.2">
      <c r="A2499" s="11">
        <v>2494</v>
      </c>
      <c r="B2499" s="9">
        <v>101.00533333333333</v>
      </c>
    </row>
    <row r="2500" spans="1:2" x14ac:dyDescent="0.2">
      <c r="A2500" s="11">
        <v>2495</v>
      </c>
      <c r="B2500" s="9">
        <v>127.53666666666665</v>
      </c>
    </row>
    <row r="2501" spans="1:2" x14ac:dyDescent="0.2">
      <c r="A2501" s="11">
        <v>2496</v>
      </c>
      <c r="B2501" s="9">
        <v>100</v>
      </c>
    </row>
    <row r="2502" spans="1:2" x14ac:dyDescent="0.2">
      <c r="A2502" s="11">
        <v>2497</v>
      </c>
      <c r="B2502" s="9">
        <v>112.7715</v>
      </c>
    </row>
    <row r="2503" spans="1:2" x14ac:dyDescent="0.2">
      <c r="A2503" s="11">
        <v>2498</v>
      </c>
      <c r="B2503" s="9">
        <v>105.60000000000001</v>
      </c>
    </row>
    <row r="2504" spans="1:2" x14ac:dyDescent="0.2">
      <c r="A2504" s="11">
        <v>2499</v>
      </c>
      <c r="B2504" s="9">
        <v>202.625</v>
      </c>
    </row>
    <row r="2505" spans="1:2" x14ac:dyDescent="0.2">
      <c r="A2505" s="11">
        <v>2500</v>
      </c>
      <c r="B2505" s="9">
        <v>113.33333333333333</v>
      </c>
    </row>
    <row r="2506" spans="1:2" x14ac:dyDescent="0.2">
      <c r="A2506" s="11">
        <v>2501</v>
      </c>
      <c r="B2506" s="9">
        <v>2.5545454545454547</v>
      </c>
    </row>
    <row r="2507" spans="1:2" x14ac:dyDescent="0.2">
      <c r="A2507" s="11">
        <v>2502</v>
      </c>
      <c r="B2507" s="9">
        <v>7.8181818181818186E-2</v>
      </c>
    </row>
    <row r="2508" spans="1:2" x14ac:dyDescent="0.2">
      <c r="A2508" s="11">
        <v>2503</v>
      </c>
      <c r="B2508" s="9">
        <v>0</v>
      </c>
    </row>
    <row r="2509" spans="1:2" x14ac:dyDescent="0.2">
      <c r="A2509" s="11">
        <v>2504</v>
      </c>
      <c r="B2509" s="9">
        <v>0</v>
      </c>
    </row>
    <row r="2510" spans="1:2" x14ac:dyDescent="0.2">
      <c r="A2510" s="11">
        <v>2505</v>
      </c>
      <c r="B2510" s="9">
        <v>0</v>
      </c>
    </row>
    <row r="2511" spans="1:2" x14ac:dyDescent="0.2">
      <c r="A2511" s="11">
        <v>2506</v>
      </c>
      <c r="B2511" s="9">
        <v>0.6</v>
      </c>
    </row>
    <row r="2512" spans="1:2" x14ac:dyDescent="0.2">
      <c r="A2512" s="11">
        <v>2507</v>
      </c>
      <c r="B2512" s="9">
        <v>0</v>
      </c>
    </row>
    <row r="2513" spans="1:2" x14ac:dyDescent="0.2">
      <c r="A2513" s="11">
        <v>2508</v>
      </c>
      <c r="B2513" s="9">
        <v>0</v>
      </c>
    </row>
    <row r="2514" spans="1:2" x14ac:dyDescent="0.2">
      <c r="A2514" s="11">
        <v>2509</v>
      </c>
      <c r="B2514" s="9">
        <v>1.0526315789473684</v>
      </c>
    </row>
    <row r="2515" spans="1:2" x14ac:dyDescent="0.2">
      <c r="A2515" s="11">
        <v>2510</v>
      </c>
      <c r="B2515" s="9">
        <v>0.15</v>
      </c>
    </row>
    <row r="2516" spans="1:2" x14ac:dyDescent="0.2">
      <c r="A2516" s="11">
        <v>2511</v>
      </c>
      <c r="B2516" s="9">
        <v>0</v>
      </c>
    </row>
    <row r="2517" spans="1:2" x14ac:dyDescent="0.2">
      <c r="A2517" s="11">
        <v>2512</v>
      </c>
      <c r="B2517" s="9">
        <v>0</v>
      </c>
    </row>
    <row r="2518" spans="1:2" x14ac:dyDescent="0.2">
      <c r="A2518" s="11">
        <v>2513</v>
      </c>
      <c r="B2518" s="9">
        <v>0</v>
      </c>
    </row>
    <row r="2519" spans="1:2" x14ac:dyDescent="0.2">
      <c r="A2519" s="11">
        <v>2514</v>
      </c>
      <c r="B2519" s="9">
        <v>1.7500000000000002</v>
      </c>
    </row>
    <row r="2520" spans="1:2" x14ac:dyDescent="0.2">
      <c r="A2520" s="11">
        <v>2515</v>
      </c>
      <c r="B2520" s="9">
        <v>18.600000000000001</v>
      </c>
    </row>
    <row r="2521" spans="1:2" x14ac:dyDescent="0.2">
      <c r="A2521" s="11">
        <v>2516</v>
      </c>
      <c r="B2521" s="9">
        <v>0</v>
      </c>
    </row>
    <row r="2522" spans="1:2" x14ac:dyDescent="0.2">
      <c r="A2522" s="11">
        <v>2517</v>
      </c>
      <c r="B2522" s="9">
        <v>9.8166666666666664</v>
      </c>
    </row>
    <row r="2523" spans="1:2" x14ac:dyDescent="0.2">
      <c r="A2523" s="11">
        <v>2518</v>
      </c>
      <c r="B2523" s="9">
        <v>0</v>
      </c>
    </row>
    <row r="2524" spans="1:2" x14ac:dyDescent="0.2">
      <c r="A2524" s="11">
        <v>2519</v>
      </c>
      <c r="B2524" s="9">
        <v>4.3333333333333335E-2</v>
      </c>
    </row>
    <row r="2525" spans="1:2" x14ac:dyDescent="0.2">
      <c r="A2525" s="11">
        <v>2520</v>
      </c>
      <c r="B2525" s="9">
        <v>0</v>
      </c>
    </row>
    <row r="2526" spans="1:2" x14ac:dyDescent="0.2">
      <c r="A2526" s="11">
        <v>2521</v>
      </c>
      <c r="B2526" s="9">
        <v>109.48792</v>
      </c>
    </row>
    <row r="2527" spans="1:2" x14ac:dyDescent="0.2">
      <c r="A2527" s="11">
        <v>2522</v>
      </c>
      <c r="B2527" s="9">
        <v>100</v>
      </c>
    </row>
    <row r="2528" spans="1:2" x14ac:dyDescent="0.2">
      <c r="A2528" s="11">
        <v>2523</v>
      </c>
      <c r="B2528" s="9">
        <v>156.44444444444446</v>
      </c>
    </row>
    <row r="2529" spans="1:2" x14ac:dyDescent="0.2">
      <c r="A2529" s="11">
        <v>2524</v>
      </c>
      <c r="B2529" s="9">
        <v>101.6</v>
      </c>
    </row>
    <row r="2530" spans="1:2" x14ac:dyDescent="0.2">
      <c r="A2530" s="11">
        <v>2525</v>
      </c>
      <c r="B2530" s="9">
        <v>100.325</v>
      </c>
    </row>
    <row r="2531" spans="1:2" x14ac:dyDescent="0.2">
      <c r="A2531" s="11">
        <v>2526</v>
      </c>
      <c r="B2531" s="9">
        <v>112.94999999999999</v>
      </c>
    </row>
    <row r="2532" spans="1:2" x14ac:dyDescent="0.2">
      <c r="A2532" s="11">
        <v>2527</v>
      </c>
      <c r="B2532" s="9">
        <v>102.125</v>
      </c>
    </row>
    <row r="2533" spans="1:2" x14ac:dyDescent="0.2">
      <c r="A2533" s="11">
        <v>2528</v>
      </c>
      <c r="B2533" s="9">
        <v>107.24974999999999</v>
      </c>
    </row>
    <row r="2534" spans="1:2" x14ac:dyDescent="0.2">
      <c r="A2534" s="11">
        <v>2529</v>
      </c>
      <c r="B2534" s="9">
        <v>104.28333333333333</v>
      </c>
    </row>
    <row r="2535" spans="1:2" x14ac:dyDescent="0.2">
      <c r="A2535" s="11">
        <v>2530</v>
      </c>
      <c r="B2535" s="9">
        <v>100</v>
      </c>
    </row>
    <row r="2536" spans="1:2" x14ac:dyDescent="0.2">
      <c r="A2536" s="11">
        <v>2531</v>
      </c>
      <c r="B2536" s="9">
        <v>100.4</v>
      </c>
    </row>
    <row r="2537" spans="1:2" x14ac:dyDescent="0.2">
      <c r="A2537" s="11">
        <v>2532</v>
      </c>
      <c r="B2537" s="9">
        <v>126.125</v>
      </c>
    </row>
    <row r="2538" spans="1:2" x14ac:dyDescent="0.2">
      <c r="A2538" s="11">
        <v>2533</v>
      </c>
      <c r="B2538" s="9">
        <v>110.66666666666667</v>
      </c>
    </row>
    <row r="2539" spans="1:2" x14ac:dyDescent="0.2">
      <c r="A2539" s="11">
        <v>2534</v>
      </c>
      <c r="B2539" s="9">
        <v>105</v>
      </c>
    </row>
    <row r="2540" spans="1:2" x14ac:dyDescent="0.2">
      <c r="A2540" s="11">
        <v>2535</v>
      </c>
      <c r="B2540" s="9">
        <v>103.77499999999999</v>
      </c>
    </row>
    <row r="2541" spans="1:2" x14ac:dyDescent="0.2">
      <c r="A2541" s="11">
        <v>2536</v>
      </c>
      <c r="B2541" s="9">
        <v>115.99999999999999</v>
      </c>
    </row>
    <row r="2542" spans="1:2" x14ac:dyDescent="0.2">
      <c r="A2542" s="11">
        <v>2537</v>
      </c>
      <c r="B2542" s="9">
        <v>110.00000000000001</v>
      </c>
    </row>
    <row r="2543" spans="1:2" x14ac:dyDescent="0.2">
      <c r="A2543" s="11">
        <v>2538</v>
      </c>
      <c r="B2543" s="9">
        <v>113.01761111111111</v>
      </c>
    </row>
    <row r="2544" spans="1:2" x14ac:dyDescent="0.2">
      <c r="A2544" s="11">
        <v>2539</v>
      </c>
      <c r="B2544" s="9">
        <v>100.25</v>
      </c>
    </row>
    <row r="2545" spans="1:2" x14ac:dyDescent="0.2">
      <c r="A2545" s="11">
        <v>2540</v>
      </c>
      <c r="B2545" s="9">
        <v>103.4</v>
      </c>
    </row>
    <row r="2546" spans="1:2" x14ac:dyDescent="0.2">
      <c r="A2546" s="11">
        <v>2541</v>
      </c>
      <c r="B2546" s="9">
        <v>107.02857142857142</v>
      </c>
    </row>
    <row r="2547" spans="1:2" x14ac:dyDescent="0.2">
      <c r="A2547" s="11">
        <v>2542</v>
      </c>
      <c r="B2547" s="9">
        <v>103.57142857142858</v>
      </c>
    </row>
    <row r="2548" spans="1:2" x14ac:dyDescent="0.2">
      <c r="A2548" s="11">
        <v>2543</v>
      </c>
      <c r="B2548" s="9">
        <v>156.4</v>
      </c>
    </row>
    <row r="2549" spans="1:2" x14ac:dyDescent="0.2">
      <c r="A2549" s="11">
        <v>2544</v>
      </c>
      <c r="B2549" s="9">
        <v>100.82</v>
      </c>
    </row>
    <row r="2550" spans="1:2" x14ac:dyDescent="0.2">
      <c r="A2550" s="11">
        <v>2545</v>
      </c>
      <c r="B2550" s="9">
        <v>195.3</v>
      </c>
    </row>
    <row r="2551" spans="1:2" x14ac:dyDescent="0.2">
      <c r="A2551" s="11">
        <v>2546</v>
      </c>
      <c r="B2551" s="9">
        <v>111.71428571428572</v>
      </c>
    </row>
    <row r="2552" spans="1:2" x14ac:dyDescent="0.2">
      <c r="A2552" s="11">
        <v>2547</v>
      </c>
      <c r="B2552" s="9">
        <v>119.85454545454546</v>
      </c>
    </row>
    <row r="2553" spans="1:2" x14ac:dyDescent="0.2">
      <c r="A2553" s="11">
        <v>2548</v>
      </c>
      <c r="B2553" s="9">
        <v>101.85</v>
      </c>
    </row>
    <row r="2554" spans="1:2" x14ac:dyDescent="0.2">
      <c r="A2554" s="11">
        <v>2549</v>
      </c>
      <c r="B2554" s="9">
        <v>102.80254777070064</v>
      </c>
    </row>
    <row r="2555" spans="1:2" x14ac:dyDescent="0.2">
      <c r="A2555" s="11">
        <v>2550</v>
      </c>
      <c r="B2555" s="9">
        <v>100.84615384615385</v>
      </c>
    </row>
    <row r="2556" spans="1:2" x14ac:dyDescent="0.2">
      <c r="A2556" s="11">
        <v>2551</v>
      </c>
      <c r="B2556" s="9">
        <v>102.73469387755102</v>
      </c>
    </row>
    <row r="2557" spans="1:2" x14ac:dyDescent="0.2">
      <c r="A2557" s="11">
        <v>2552</v>
      </c>
      <c r="B2557" s="9">
        <v>106.5</v>
      </c>
    </row>
    <row r="2558" spans="1:2" x14ac:dyDescent="0.2">
      <c r="A2558" s="11">
        <v>2553</v>
      </c>
      <c r="B2558" s="9">
        <v>155.53333333333333</v>
      </c>
    </row>
    <row r="2559" spans="1:2" x14ac:dyDescent="0.2">
      <c r="A2559" s="11">
        <v>2554</v>
      </c>
      <c r="B2559" s="9">
        <v>122.8</v>
      </c>
    </row>
    <row r="2560" spans="1:2" x14ac:dyDescent="0.2">
      <c r="A2560" s="11">
        <v>2555</v>
      </c>
      <c r="B2560" s="9">
        <v>107.35</v>
      </c>
    </row>
    <row r="2561" spans="1:2" x14ac:dyDescent="0.2">
      <c r="A2561" s="11">
        <v>2556</v>
      </c>
      <c r="B2561" s="9">
        <v>105.50335570469798</v>
      </c>
    </row>
    <row r="2562" spans="1:2" x14ac:dyDescent="0.2">
      <c r="A2562" s="11">
        <v>2557</v>
      </c>
      <c r="B2562" s="9">
        <v>118.44444444444444</v>
      </c>
    </row>
    <row r="2563" spans="1:2" x14ac:dyDescent="0.2">
      <c r="A2563" s="11">
        <v>2558</v>
      </c>
      <c r="B2563" s="9">
        <v>108.88</v>
      </c>
    </row>
    <row r="2564" spans="1:2" x14ac:dyDescent="0.2">
      <c r="A2564" s="11">
        <v>2559</v>
      </c>
      <c r="B2564" s="9">
        <v>111.25</v>
      </c>
    </row>
    <row r="2565" spans="1:2" x14ac:dyDescent="0.2">
      <c r="A2565" s="11">
        <v>2560</v>
      </c>
      <c r="B2565" s="9">
        <v>100.1</v>
      </c>
    </row>
    <row r="2566" spans="1:2" x14ac:dyDescent="0.2">
      <c r="A2566" s="11">
        <v>2561</v>
      </c>
      <c r="B2566" s="9">
        <v>0</v>
      </c>
    </row>
    <row r="2567" spans="1:2" x14ac:dyDescent="0.2">
      <c r="A2567" s="11">
        <v>2562</v>
      </c>
      <c r="B2567" s="9">
        <v>0.75</v>
      </c>
    </row>
    <row r="2568" spans="1:2" x14ac:dyDescent="0.2">
      <c r="A2568" s="11">
        <v>2563</v>
      </c>
      <c r="B2568" s="9">
        <v>0</v>
      </c>
    </row>
    <row r="2569" spans="1:2" x14ac:dyDescent="0.2">
      <c r="A2569" s="11">
        <v>2564</v>
      </c>
      <c r="B2569" s="9">
        <v>0</v>
      </c>
    </row>
    <row r="2570" spans="1:2" x14ac:dyDescent="0.2">
      <c r="A2570" s="11">
        <v>2565</v>
      </c>
      <c r="B2570" s="9">
        <v>1</v>
      </c>
    </row>
    <row r="2571" spans="1:2" x14ac:dyDescent="0.2">
      <c r="A2571" s="11">
        <v>2566</v>
      </c>
      <c r="B2571" s="9">
        <v>0</v>
      </c>
    </row>
    <row r="2572" spans="1:2" x14ac:dyDescent="0.2">
      <c r="A2572" s="11">
        <v>2567</v>
      </c>
      <c r="B2572" s="9">
        <v>0.26666666666666666</v>
      </c>
    </row>
    <row r="2573" spans="1:2" x14ac:dyDescent="0.2">
      <c r="A2573" s="11">
        <v>2568</v>
      </c>
      <c r="B2573" s="9">
        <v>0.5</v>
      </c>
    </row>
    <row r="2574" spans="1:2" x14ac:dyDescent="0.2">
      <c r="A2574" s="11">
        <v>2569</v>
      </c>
      <c r="B2574" s="9">
        <v>2.2307692307692308</v>
      </c>
    </row>
    <row r="2575" spans="1:2" x14ac:dyDescent="0.2">
      <c r="A2575" s="11">
        <v>2570</v>
      </c>
      <c r="B2575" s="9">
        <v>0.84285714285714297</v>
      </c>
    </row>
    <row r="2576" spans="1:2" x14ac:dyDescent="0.2">
      <c r="A2576" s="11">
        <v>2571</v>
      </c>
      <c r="B2576" s="9">
        <v>0.25</v>
      </c>
    </row>
    <row r="2577" spans="1:2" x14ac:dyDescent="0.2">
      <c r="A2577" s="11">
        <v>2572</v>
      </c>
      <c r="B2577" s="9">
        <v>0</v>
      </c>
    </row>
    <row r="2578" spans="1:2" x14ac:dyDescent="0.2">
      <c r="A2578" s="11">
        <v>2573</v>
      </c>
      <c r="B2578" s="9">
        <v>0</v>
      </c>
    </row>
    <row r="2579" spans="1:2" x14ac:dyDescent="0.2">
      <c r="A2579" s="11">
        <v>2574</v>
      </c>
      <c r="B2579" s="9">
        <v>0</v>
      </c>
    </row>
    <row r="2580" spans="1:2" x14ac:dyDescent="0.2">
      <c r="A2580" s="11">
        <v>2575</v>
      </c>
      <c r="B2580" s="9">
        <v>0</v>
      </c>
    </row>
    <row r="2581" spans="1:2" x14ac:dyDescent="0.2">
      <c r="A2581" s="11">
        <v>2576</v>
      </c>
      <c r="B2581" s="9">
        <v>0</v>
      </c>
    </row>
    <row r="2582" spans="1:2" x14ac:dyDescent="0.2">
      <c r="A2582" s="11">
        <v>2577</v>
      </c>
      <c r="B2582" s="9">
        <v>0</v>
      </c>
    </row>
    <row r="2583" spans="1:2" x14ac:dyDescent="0.2">
      <c r="A2583" s="11">
        <v>2578</v>
      </c>
      <c r="B2583" s="9">
        <v>0</v>
      </c>
    </row>
    <row r="2584" spans="1:2" x14ac:dyDescent="0.2">
      <c r="A2584" s="11">
        <v>2579</v>
      </c>
      <c r="B2584" s="9">
        <v>0.13849999999999998</v>
      </c>
    </row>
    <row r="2585" spans="1:2" x14ac:dyDescent="0.2">
      <c r="A2585" s="11">
        <v>2580</v>
      </c>
      <c r="B2585" s="9">
        <v>0.6</v>
      </c>
    </row>
    <row r="2586" spans="1:2" x14ac:dyDescent="0.2">
      <c r="A2586" s="11">
        <v>2581</v>
      </c>
      <c r="B2586" s="9">
        <v>10.6</v>
      </c>
    </row>
    <row r="2587" spans="1:2" x14ac:dyDescent="0.2">
      <c r="A2587" s="11">
        <v>2582</v>
      </c>
      <c r="B2587" s="9">
        <v>1.1111111111111111E-3</v>
      </c>
    </row>
    <row r="2588" spans="1:2" x14ac:dyDescent="0.2">
      <c r="A2588" s="11">
        <v>2583</v>
      </c>
      <c r="B2588" s="9">
        <v>0.5</v>
      </c>
    </row>
    <row r="2589" spans="1:2" x14ac:dyDescent="0.2">
      <c r="A2589" s="11">
        <v>2584</v>
      </c>
      <c r="B2589" s="9">
        <v>0</v>
      </c>
    </row>
    <row r="2590" spans="1:2" x14ac:dyDescent="0.2">
      <c r="A2590" s="11">
        <v>2585</v>
      </c>
      <c r="B2590" s="9">
        <v>0.16666666666666669</v>
      </c>
    </row>
    <row r="2591" spans="1:2" x14ac:dyDescent="0.2">
      <c r="A2591" s="11">
        <v>2586</v>
      </c>
      <c r="B2591" s="9">
        <v>0.16666666666666669</v>
      </c>
    </row>
    <row r="2592" spans="1:2" x14ac:dyDescent="0.2">
      <c r="A2592" s="11">
        <v>2587</v>
      </c>
      <c r="B2592" s="9">
        <v>2.4340000000000002</v>
      </c>
    </row>
    <row r="2593" spans="1:2" x14ac:dyDescent="0.2">
      <c r="A2593" s="11">
        <v>2588</v>
      </c>
      <c r="B2593" s="9">
        <v>3.8833333333333329</v>
      </c>
    </row>
    <row r="2594" spans="1:2" x14ac:dyDescent="0.2">
      <c r="A2594" s="11">
        <v>2589</v>
      </c>
      <c r="B2594" s="9">
        <v>0.01</v>
      </c>
    </row>
    <row r="2595" spans="1:2" x14ac:dyDescent="0.2">
      <c r="A2595" s="11">
        <v>2590</v>
      </c>
      <c r="B2595" s="9">
        <v>0</v>
      </c>
    </row>
    <row r="2596" spans="1:2" x14ac:dyDescent="0.2">
      <c r="A2596" s="11">
        <v>2591</v>
      </c>
      <c r="B2596" s="9">
        <v>1.7333333333333332</v>
      </c>
    </row>
    <row r="2597" spans="1:2" x14ac:dyDescent="0.2">
      <c r="A2597" s="11">
        <v>2592</v>
      </c>
      <c r="B2597" s="9">
        <v>0.16666666666666669</v>
      </c>
    </row>
    <row r="2598" spans="1:2" x14ac:dyDescent="0.2">
      <c r="A2598" s="11">
        <v>2593</v>
      </c>
      <c r="B2598" s="9">
        <v>0</v>
      </c>
    </row>
    <row r="2599" spans="1:2" x14ac:dyDescent="0.2">
      <c r="A2599" s="11">
        <v>2594</v>
      </c>
      <c r="B2599" s="9">
        <v>1.25E-3</v>
      </c>
    </row>
    <row r="2600" spans="1:2" x14ac:dyDescent="0.2">
      <c r="A2600" s="11">
        <v>2595</v>
      </c>
      <c r="B2600" s="9">
        <v>12.166666666666668</v>
      </c>
    </row>
    <row r="2601" spans="1:2" x14ac:dyDescent="0.2">
      <c r="A2601" s="11">
        <v>2596</v>
      </c>
      <c r="B2601" s="9">
        <v>23.588571428571427</v>
      </c>
    </row>
    <row r="2602" spans="1:2" x14ac:dyDescent="0.2">
      <c r="A2602" s="11">
        <v>2597</v>
      </c>
      <c r="B2602" s="9">
        <v>5.6666666666666661</v>
      </c>
    </row>
    <row r="2603" spans="1:2" x14ac:dyDescent="0.2">
      <c r="A2603" s="11">
        <v>2598</v>
      </c>
      <c r="B2603" s="9">
        <v>39</v>
      </c>
    </row>
    <row r="2604" spans="1:2" x14ac:dyDescent="0.2">
      <c r="A2604" s="11">
        <v>2599</v>
      </c>
      <c r="B2604" s="9">
        <v>0.99546510341776351</v>
      </c>
    </row>
    <row r="2605" spans="1:2" x14ac:dyDescent="0.2">
      <c r="A2605" s="11">
        <v>2600</v>
      </c>
      <c r="B2605" s="9">
        <v>6.9320000000000004</v>
      </c>
    </row>
    <row r="2606" spans="1:2" x14ac:dyDescent="0.2">
      <c r="A2606" s="11">
        <v>2601</v>
      </c>
      <c r="B2606" s="9">
        <v>661.4</v>
      </c>
    </row>
    <row r="2607" spans="1:2" x14ac:dyDescent="0.2">
      <c r="A2607" s="11">
        <v>2602</v>
      </c>
      <c r="B2607" s="9">
        <v>326.0916666666667</v>
      </c>
    </row>
    <row r="2608" spans="1:2" x14ac:dyDescent="0.2">
      <c r="A2608" s="11">
        <v>2603</v>
      </c>
      <c r="B2608" s="9">
        <v>101.48571428571429</v>
      </c>
    </row>
    <row r="2609" spans="1:2" x14ac:dyDescent="0.2">
      <c r="A2609" s="11">
        <v>2604</v>
      </c>
      <c r="B2609" s="9">
        <v>104.21799999999999</v>
      </c>
    </row>
    <row r="2610" spans="1:2" x14ac:dyDescent="0.2">
      <c r="A2610" s="11">
        <v>2605</v>
      </c>
      <c r="B2610" s="9">
        <v>107.42157000000002</v>
      </c>
    </row>
    <row r="2611" spans="1:2" x14ac:dyDescent="0.2">
      <c r="A2611" s="11">
        <v>2606</v>
      </c>
      <c r="B2611" s="9">
        <v>110.05454545454545</v>
      </c>
    </row>
    <row r="2612" spans="1:2" x14ac:dyDescent="0.2">
      <c r="A2612" s="11">
        <v>2607</v>
      </c>
      <c r="B2612" s="9">
        <v>407.7</v>
      </c>
    </row>
    <row r="2613" spans="1:2" x14ac:dyDescent="0.2">
      <c r="A2613" s="11">
        <v>2608</v>
      </c>
      <c r="B2613" s="9">
        <v>223.92500000000001</v>
      </c>
    </row>
    <row r="2614" spans="1:2" x14ac:dyDescent="0.2">
      <c r="A2614" s="11">
        <v>2609</v>
      </c>
      <c r="B2614" s="9">
        <v>303.80111428571428</v>
      </c>
    </row>
    <row r="2615" spans="1:2" x14ac:dyDescent="0.2">
      <c r="A2615" s="11">
        <v>2610</v>
      </c>
      <c r="B2615" s="9">
        <v>141.3251043268175</v>
      </c>
    </row>
    <row r="2616" spans="1:2" x14ac:dyDescent="0.2">
      <c r="A2616" s="11">
        <v>2611</v>
      </c>
      <c r="B2616" s="9">
        <v>2790.6363636363635</v>
      </c>
    </row>
    <row r="2617" spans="1:2" x14ac:dyDescent="0.2">
      <c r="A2617" s="11">
        <v>2612</v>
      </c>
      <c r="B2617" s="9">
        <v>171.76130000000001</v>
      </c>
    </row>
    <row r="2618" spans="1:2" x14ac:dyDescent="0.2">
      <c r="A2618" s="11">
        <v>2613</v>
      </c>
      <c r="B2618" s="9">
        <v>101.01333333333334</v>
      </c>
    </row>
    <row r="2619" spans="1:2" x14ac:dyDescent="0.2">
      <c r="A2619" s="11">
        <v>2614</v>
      </c>
      <c r="B2619" s="9">
        <v>102</v>
      </c>
    </row>
    <row r="2620" spans="1:2" x14ac:dyDescent="0.2">
      <c r="A2620" s="11">
        <v>2615</v>
      </c>
      <c r="B2620" s="9">
        <v>169.76511744127936</v>
      </c>
    </row>
    <row r="2621" spans="1:2" x14ac:dyDescent="0.2">
      <c r="A2621" s="11">
        <v>2616</v>
      </c>
      <c r="B2621" s="9">
        <v>114.53400000000001</v>
      </c>
    </row>
    <row r="2622" spans="1:2" x14ac:dyDescent="0.2">
      <c r="A2622" s="11">
        <v>2617</v>
      </c>
      <c r="B2622" s="9">
        <v>877.6</v>
      </c>
    </row>
    <row r="2623" spans="1:2" x14ac:dyDescent="0.2">
      <c r="A2623" s="11">
        <v>2618</v>
      </c>
      <c r="B2623" s="9">
        <v>105.38666666666667</v>
      </c>
    </row>
    <row r="2624" spans="1:2" x14ac:dyDescent="0.2">
      <c r="A2624" s="11">
        <v>2619</v>
      </c>
      <c r="B2624" s="9">
        <v>188.39999999999998</v>
      </c>
    </row>
    <row r="2625" spans="1:2" x14ac:dyDescent="0.2">
      <c r="A2625" s="11">
        <v>2620</v>
      </c>
      <c r="B2625" s="9">
        <v>143.65230769230772</v>
      </c>
    </row>
    <row r="2626" spans="1:2" x14ac:dyDescent="0.2">
      <c r="A2626" s="11">
        <v>2621</v>
      </c>
      <c r="B2626" s="9">
        <v>145.88</v>
      </c>
    </row>
    <row r="2627" spans="1:2" x14ac:dyDescent="0.2">
      <c r="A2627" s="11">
        <v>2622</v>
      </c>
      <c r="B2627" s="9">
        <v>131.184</v>
      </c>
    </row>
    <row r="2628" spans="1:2" x14ac:dyDescent="0.2">
      <c r="A2628" s="11">
        <v>2623</v>
      </c>
      <c r="B2628" s="9">
        <v>113.99999999999999</v>
      </c>
    </row>
    <row r="2629" spans="1:2" x14ac:dyDescent="0.2">
      <c r="A2629" s="11">
        <v>2624</v>
      </c>
      <c r="B2629" s="9">
        <v>1379.4206249999997</v>
      </c>
    </row>
    <row r="2630" spans="1:2" x14ac:dyDescent="0.2">
      <c r="A2630" s="11">
        <v>2625</v>
      </c>
      <c r="B2630" s="9">
        <v>956</v>
      </c>
    </row>
    <row r="2631" spans="1:2" x14ac:dyDescent="0.2">
      <c r="A2631" s="11">
        <v>2626</v>
      </c>
      <c r="B2631" s="9">
        <v>112.00000000000001</v>
      </c>
    </row>
    <row r="2632" spans="1:2" x14ac:dyDescent="0.2">
      <c r="A2632" s="11">
        <v>2627</v>
      </c>
      <c r="B2632" s="9">
        <v>646.66666666666663</v>
      </c>
    </row>
    <row r="2633" spans="1:2" x14ac:dyDescent="0.2">
      <c r="A2633" s="11">
        <v>2628</v>
      </c>
      <c r="B2633" s="9">
        <v>110.36948748510132</v>
      </c>
    </row>
    <row r="2634" spans="1:2" x14ac:dyDescent="0.2">
      <c r="A2634" s="11">
        <v>2629</v>
      </c>
      <c r="B2634" s="9">
        <v>127.74000000000001</v>
      </c>
    </row>
    <row r="2635" spans="1:2" x14ac:dyDescent="0.2">
      <c r="A2635" s="11">
        <v>2630</v>
      </c>
      <c r="B2635" s="9">
        <v>157.9</v>
      </c>
    </row>
    <row r="2636" spans="1:2" x14ac:dyDescent="0.2">
      <c r="A2636" s="11">
        <v>2631</v>
      </c>
      <c r="B2636" s="9">
        <v>114.66525000000001</v>
      </c>
    </row>
    <row r="2637" spans="1:2" x14ac:dyDescent="0.2">
      <c r="A2637" s="11">
        <v>2632</v>
      </c>
      <c r="B2637" s="9">
        <v>137.00934579439252</v>
      </c>
    </row>
    <row r="2638" spans="1:2" x14ac:dyDescent="0.2">
      <c r="A2638" s="11">
        <v>2633</v>
      </c>
      <c r="B2638" s="9">
        <v>354.62</v>
      </c>
    </row>
    <row r="2639" spans="1:2" x14ac:dyDescent="0.2">
      <c r="A2639" s="11">
        <v>2634</v>
      </c>
      <c r="B2639" s="9">
        <v>106.02150537634409</v>
      </c>
    </row>
    <row r="2640" spans="1:2" x14ac:dyDescent="0.2">
      <c r="A2640" s="11">
        <v>2635</v>
      </c>
      <c r="B2640" s="9">
        <v>100</v>
      </c>
    </row>
    <row r="2641" spans="1:2" x14ac:dyDescent="0.2">
      <c r="A2641" s="11">
        <v>2636</v>
      </c>
      <c r="B2641" s="9">
        <v>187.3</v>
      </c>
    </row>
    <row r="2642" spans="1:2" x14ac:dyDescent="0.2">
      <c r="A2642" s="11">
        <v>2637</v>
      </c>
      <c r="B2642" s="9">
        <v>166.2</v>
      </c>
    </row>
    <row r="2643" spans="1:2" x14ac:dyDescent="0.2">
      <c r="A2643" s="11">
        <v>2638</v>
      </c>
      <c r="B2643" s="9">
        <v>101.72910662824208</v>
      </c>
    </row>
    <row r="2644" spans="1:2" x14ac:dyDescent="0.2">
      <c r="A2644" s="11">
        <v>2639</v>
      </c>
      <c r="B2644" s="9">
        <v>164</v>
      </c>
    </row>
    <row r="2645" spans="1:2" x14ac:dyDescent="0.2">
      <c r="A2645" s="11">
        <v>2640</v>
      </c>
      <c r="B2645" s="9">
        <v>105.66666666666666</v>
      </c>
    </row>
    <row r="2646" spans="1:2" x14ac:dyDescent="0.2">
      <c r="A2646" s="11">
        <v>2641</v>
      </c>
      <c r="B2646" s="9">
        <v>1</v>
      </c>
    </row>
    <row r="2647" spans="1:2" x14ac:dyDescent="0.2">
      <c r="A2647" s="11">
        <v>2642</v>
      </c>
      <c r="B2647" s="9">
        <v>0</v>
      </c>
    </row>
    <row r="2648" spans="1:2" x14ac:dyDescent="0.2">
      <c r="A2648" s="11">
        <v>2643</v>
      </c>
      <c r="B2648" s="9">
        <v>33.559730999999999</v>
      </c>
    </row>
    <row r="2649" spans="1:2" x14ac:dyDescent="0.2">
      <c r="A2649" s="11">
        <v>2644</v>
      </c>
      <c r="B2649" s="9">
        <v>2.0529999999999999</v>
      </c>
    </row>
    <row r="2650" spans="1:2" x14ac:dyDescent="0.2">
      <c r="A2650" s="11">
        <v>2645</v>
      </c>
      <c r="B2650" s="9">
        <v>10.5</v>
      </c>
    </row>
    <row r="2651" spans="1:2" x14ac:dyDescent="0.2">
      <c r="A2651" s="11">
        <v>2646</v>
      </c>
      <c r="B2651" s="9">
        <v>8.4172840000000004</v>
      </c>
    </row>
    <row r="2652" spans="1:2" x14ac:dyDescent="0.2">
      <c r="A2652" s="11">
        <v>2647</v>
      </c>
      <c r="B2652" s="9">
        <v>1.44</v>
      </c>
    </row>
    <row r="2653" spans="1:2" x14ac:dyDescent="0.2">
      <c r="A2653" s="11">
        <v>2648</v>
      </c>
      <c r="B2653" s="9">
        <v>0.88333333333333341</v>
      </c>
    </row>
    <row r="2654" spans="1:2" x14ac:dyDescent="0.2">
      <c r="A2654" s="11">
        <v>2649</v>
      </c>
      <c r="B2654" s="9">
        <v>9.920000000000001E-2</v>
      </c>
    </row>
    <row r="2655" spans="1:2" x14ac:dyDescent="0.2">
      <c r="A2655" s="11">
        <v>2650</v>
      </c>
      <c r="B2655" s="9">
        <v>0.59666666666666668</v>
      </c>
    </row>
    <row r="2656" spans="1:2" x14ac:dyDescent="0.2">
      <c r="A2656" s="11">
        <v>2651</v>
      </c>
      <c r="B2656" s="9">
        <v>1.8689285714285715</v>
      </c>
    </row>
    <row r="2657" spans="1:2" x14ac:dyDescent="0.2">
      <c r="A2657" s="11">
        <v>2652</v>
      </c>
      <c r="B2657" s="9">
        <v>0.88500000000000001</v>
      </c>
    </row>
    <row r="2658" spans="1:2" x14ac:dyDescent="0.2">
      <c r="A2658" s="11">
        <v>2653</v>
      </c>
      <c r="B2658" s="9">
        <v>11.52156862745098</v>
      </c>
    </row>
    <row r="2659" spans="1:2" x14ac:dyDescent="0.2">
      <c r="A2659" s="11">
        <v>2654</v>
      </c>
      <c r="B2659" s="9">
        <v>5.1000000000000004E-2</v>
      </c>
    </row>
    <row r="2660" spans="1:2" x14ac:dyDescent="0.2">
      <c r="A2660" s="11">
        <v>2655</v>
      </c>
      <c r="B2660" s="9">
        <v>21.033333333333335</v>
      </c>
    </row>
    <row r="2661" spans="1:2" x14ac:dyDescent="0.2">
      <c r="A2661" s="11">
        <v>2656</v>
      </c>
      <c r="B2661" s="9">
        <v>11.436666666666667</v>
      </c>
    </row>
    <row r="2662" spans="1:2" x14ac:dyDescent="0.2">
      <c r="A2662" s="11">
        <v>2657</v>
      </c>
      <c r="B2662" s="9">
        <v>18.737933333333334</v>
      </c>
    </row>
    <row r="2663" spans="1:2" x14ac:dyDescent="0.2">
      <c r="A2663" s="11">
        <v>2658</v>
      </c>
      <c r="B2663" s="9">
        <v>9.285714285714286E-2</v>
      </c>
    </row>
    <row r="2664" spans="1:2" x14ac:dyDescent="0.2">
      <c r="A2664" s="11">
        <v>2659</v>
      </c>
      <c r="B2664" s="9">
        <v>2.7204081632653061</v>
      </c>
    </row>
    <row r="2665" spans="1:2" x14ac:dyDescent="0.2">
      <c r="A2665" s="11">
        <v>2660</v>
      </c>
      <c r="B2665" s="9">
        <v>9.5000000000000001E-2</v>
      </c>
    </row>
    <row r="2666" spans="1:2" x14ac:dyDescent="0.2">
      <c r="A2666" s="11">
        <v>2661</v>
      </c>
      <c r="B2666" s="9">
        <v>102.89999999999999</v>
      </c>
    </row>
    <row r="2667" spans="1:2" x14ac:dyDescent="0.2">
      <c r="A2667" s="11">
        <v>2662</v>
      </c>
      <c r="B2667" s="9">
        <v>106.80000000000001</v>
      </c>
    </row>
    <row r="2668" spans="1:2" x14ac:dyDescent="0.2">
      <c r="A2668" s="11">
        <v>2663</v>
      </c>
      <c r="B2668" s="9">
        <v>104.59625</v>
      </c>
    </row>
    <row r="2669" spans="1:2" x14ac:dyDescent="0.2">
      <c r="A2669" s="11">
        <v>2664</v>
      </c>
      <c r="B2669" s="9">
        <v>103.42857142857143</v>
      </c>
    </row>
    <row r="2670" spans="1:2" x14ac:dyDescent="0.2">
      <c r="A2670" s="11">
        <v>2665</v>
      </c>
      <c r="B2670" s="9">
        <v>123.14285714285715</v>
      </c>
    </row>
    <row r="2671" spans="1:2" x14ac:dyDescent="0.2">
      <c r="A2671" s="11">
        <v>2666</v>
      </c>
      <c r="B2671" s="9">
        <v>159.29509999999999</v>
      </c>
    </row>
    <row r="2672" spans="1:2" x14ac:dyDescent="0.2">
      <c r="A2672" s="11">
        <v>2667</v>
      </c>
      <c r="B2672" s="9">
        <v>110.66666666666667</v>
      </c>
    </row>
    <row r="2673" spans="1:2" x14ac:dyDescent="0.2">
      <c r="A2673" s="11">
        <v>2668</v>
      </c>
      <c r="B2673" s="9">
        <v>170.70000000000002</v>
      </c>
    </row>
    <row r="2674" spans="1:2" x14ac:dyDescent="0.2">
      <c r="A2674" s="11">
        <v>2669</v>
      </c>
      <c r="B2674" s="9">
        <v>125.125</v>
      </c>
    </row>
    <row r="2675" spans="1:2" x14ac:dyDescent="0.2">
      <c r="A2675" s="11">
        <v>2670</v>
      </c>
      <c r="B2675" s="9">
        <v>6.4158609339642041</v>
      </c>
    </row>
    <row r="2676" spans="1:2" x14ac:dyDescent="0.2">
      <c r="A2676" s="11">
        <v>2671</v>
      </c>
      <c r="B2676" s="9">
        <v>11.343999999999999</v>
      </c>
    </row>
    <row r="2677" spans="1:2" x14ac:dyDescent="0.2">
      <c r="A2677" s="11">
        <v>2672</v>
      </c>
      <c r="B2677" s="9">
        <v>33.19</v>
      </c>
    </row>
    <row r="2678" spans="1:2" x14ac:dyDescent="0.2">
      <c r="A2678" s="11">
        <v>2673</v>
      </c>
      <c r="B2678" s="9">
        <v>27.58</v>
      </c>
    </row>
    <row r="2679" spans="1:2" x14ac:dyDescent="0.2">
      <c r="A2679" s="11">
        <v>2674</v>
      </c>
      <c r="B2679" s="9">
        <v>62.839999999999996</v>
      </c>
    </row>
    <row r="2680" spans="1:2" x14ac:dyDescent="0.2">
      <c r="A2680" s="11">
        <v>2675</v>
      </c>
      <c r="B2680" s="9">
        <v>7.5880000000000001</v>
      </c>
    </row>
    <row r="2681" spans="1:2" x14ac:dyDescent="0.2">
      <c r="A2681" s="11">
        <v>2676</v>
      </c>
      <c r="B2681" s="9">
        <v>50.38095238095238</v>
      </c>
    </row>
    <row r="2682" spans="1:2" x14ac:dyDescent="0.2">
      <c r="A2682" s="11">
        <v>2677</v>
      </c>
      <c r="B2682" s="9">
        <v>17.512820512820511</v>
      </c>
    </row>
    <row r="2683" spans="1:2" x14ac:dyDescent="0.2">
      <c r="A2683" s="11">
        <v>2678</v>
      </c>
      <c r="B2683" s="9">
        <v>1.375E-2</v>
      </c>
    </row>
    <row r="2684" spans="1:2" x14ac:dyDescent="0.2">
      <c r="A2684" s="11">
        <v>2679</v>
      </c>
      <c r="B2684" s="9">
        <v>0.33</v>
      </c>
    </row>
    <row r="2685" spans="1:2" x14ac:dyDescent="0.2">
      <c r="A2685" s="11">
        <v>2680</v>
      </c>
      <c r="B2685" s="9">
        <v>0.86250000000000004</v>
      </c>
    </row>
    <row r="2686" spans="1:2" x14ac:dyDescent="0.2">
      <c r="A2686" s="11">
        <v>2681</v>
      </c>
      <c r="B2686" s="9">
        <v>0.6875</v>
      </c>
    </row>
    <row r="2687" spans="1:2" x14ac:dyDescent="0.2">
      <c r="A2687" s="11">
        <v>2682</v>
      </c>
      <c r="B2687" s="9">
        <v>28.299999999999997</v>
      </c>
    </row>
    <row r="2688" spans="1:2" x14ac:dyDescent="0.2">
      <c r="A2688" s="11">
        <v>2683</v>
      </c>
      <c r="B2688" s="9">
        <v>0.24</v>
      </c>
    </row>
    <row r="2689" spans="1:2" x14ac:dyDescent="0.2">
      <c r="A2689" s="11">
        <v>2684</v>
      </c>
      <c r="B2689" s="9">
        <v>1.1428571428571428</v>
      </c>
    </row>
    <row r="2690" spans="1:2" x14ac:dyDescent="0.2">
      <c r="A2690" s="11">
        <v>2685</v>
      </c>
      <c r="B2690" s="9">
        <v>0.02</v>
      </c>
    </row>
    <row r="2691" spans="1:2" x14ac:dyDescent="0.2">
      <c r="A2691" s="11">
        <v>2686</v>
      </c>
      <c r="B2691" s="9">
        <v>0</v>
      </c>
    </row>
    <row r="2692" spans="1:2" x14ac:dyDescent="0.2">
      <c r="A2692" s="11">
        <v>2687</v>
      </c>
      <c r="B2692" s="9">
        <v>0</v>
      </c>
    </row>
    <row r="2693" spans="1:2" x14ac:dyDescent="0.2">
      <c r="A2693" s="11">
        <v>2688</v>
      </c>
      <c r="B2693" s="9">
        <v>0.14799999999999999</v>
      </c>
    </row>
    <row r="2694" spans="1:2" x14ac:dyDescent="0.2">
      <c r="A2694" s="11">
        <v>2689</v>
      </c>
      <c r="B2694" s="9">
        <v>2.8571428571428571E-3</v>
      </c>
    </row>
    <row r="2695" spans="1:2" x14ac:dyDescent="0.2">
      <c r="A2695" s="11">
        <v>2690</v>
      </c>
      <c r="B2695" s="9">
        <v>10.7325</v>
      </c>
    </row>
    <row r="2696" spans="1:2" x14ac:dyDescent="0.2">
      <c r="A2696" s="11">
        <v>2691</v>
      </c>
      <c r="B2696" s="9">
        <v>5.3846153846153842E-2</v>
      </c>
    </row>
    <row r="2697" spans="1:2" x14ac:dyDescent="0.2">
      <c r="A2697" s="11">
        <v>2692</v>
      </c>
      <c r="B2697" s="9">
        <v>0.7142857142857143</v>
      </c>
    </row>
    <row r="2698" spans="1:2" x14ac:dyDescent="0.2">
      <c r="A2698" s="11">
        <v>2693</v>
      </c>
      <c r="B2698" s="9">
        <v>0.8</v>
      </c>
    </row>
    <row r="2699" spans="1:2" x14ac:dyDescent="0.2">
      <c r="A2699" s="11">
        <v>2694</v>
      </c>
      <c r="B2699" s="9">
        <v>3.3333333333333335E-3</v>
      </c>
    </row>
    <row r="2700" spans="1:2" x14ac:dyDescent="0.2">
      <c r="A2700" s="11">
        <v>2695</v>
      </c>
      <c r="B2700" s="9">
        <v>0.47333333333333333</v>
      </c>
    </row>
    <row r="2701" spans="1:2" x14ac:dyDescent="0.2">
      <c r="A2701" s="11">
        <v>2696</v>
      </c>
      <c r="B2701" s="9">
        <v>5.65</v>
      </c>
    </row>
    <row r="2702" spans="1:2" x14ac:dyDescent="0.2">
      <c r="A2702" s="11">
        <v>2697</v>
      </c>
      <c r="B2702" s="9">
        <v>26.35217391304348</v>
      </c>
    </row>
    <row r="2703" spans="1:2" x14ac:dyDescent="0.2">
      <c r="A2703" s="11">
        <v>2698</v>
      </c>
      <c r="B2703" s="9">
        <v>0.325125</v>
      </c>
    </row>
    <row r="2704" spans="1:2" x14ac:dyDescent="0.2">
      <c r="A2704" s="11">
        <v>2699</v>
      </c>
      <c r="B2704" s="9">
        <v>0</v>
      </c>
    </row>
    <row r="2705" spans="1:2" x14ac:dyDescent="0.2">
      <c r="A2705" s="11">
        <v>2700</v>
      </c>
      <c r="B2705" s="9">
        <v>0.7000700070007001</v>
      </c>
    </row>
    <row r="2706" spans="1:2" x14ac:dyDescent="0.2">
      <c r="A2706" s="11">
        <v>2701</v>
      </c>
      <c r="B2706" s="9">
        <v>46.176470588235297</v>
      </c>
    </row>
    <row r="2707" spans="1:2" x14ac:dyDescent="0.2">
      <c r="A2707" s="11">
        <v>2702</v>
      </c>
      <c r="B2707" s="9">
        <v>34.410000000000004</v>
      </c>
    </row>
    <row r="2708" spans="1:2" x14ac:dyDescent="0.2">
      <c r="A2708" s="11">
        <v>2703</v>
      </c>
      <c r="B2708" s="9">
        <v>103.75000000000001</v>
      </c>
    </row>
    <row r="2709" spans="1:2" x14ac:dyDescent="0.2">
      <c r="A2709" s="11">
        <v>2704</v>
      </c>
      <c r="B2709" s="9">
        <v>6.0263157894736841</v>
      </c>
    </row>
    <row r="2710" spans="1:2" x14ac:dyDescent="0.2">
      <c r="A2710" s="11">
        <v>2705</v>
      </c>
      <c r="B2710" s="9">
        <v>10.539393939393939</v>
      </c>
    </row>
    <row r="2711" spans="1:2" x14ac:dyDescent="0.2">
      <c r="A2711" s="11">
        <v>2706</v>
      </c>
      <c r="B2711" s="9">
        <v>112.29714285714284</v>
      </c>
    </row>
    <row r="2712" spans="1:2" x14ac:dyDescent="0.2">
      <c r="A2712" s="11">
        <v>2707</v>
      </c>
      <c r="B2712" s="9">
        <v>350.84462500000001</v>
      </c>
    </row>
    <row r="2713" spans="1:2" x14ac:dyDescent="0.2">
      <c r="A2713" s="11">
        <v>2708</v>
      </c>
      <c r="B2713" s="9">
        <v>233.21535</v>
      </c>
    </row>
    <row r="2714" spans="1:2" x14ac:dyDescent="0.2">
      <c r="A2714" s="11">
        <v>2709</v>
      </c>
      <c r="B2714" s="9">
        <v>101.60599999999999</v>
      </c>
    </row>
    <row r="2715" spans="1:2" x14ac:dyDescent="0.2">
      <c r="A2715" s="11">
        <v>2710</v>
      </c>
      <c r="B2715" s="9">
        <v>153.90035000000003</v>
      </c>
    </row>
    <row r="2716" spans="1:2" x14ac:dyDescent="0.2">
      <c r="A2716" s="11">
        <v>2711</v>
      </c>
      <c r="B2716" s="9">
        <v>100.7161125319693</v>
      </c>
    </row>
    <row r="2717" spans="1:2" x14ac:dyDescent="0.2">
      <c r="A2717" s="11">
        <v>2712</v>
      </c>
      <c r="B2717" s="9">
        <v>131.38181818181818</v>
      </c>
    </row>
    <row r="2718" spans="1:2" x14ac:dyDescent="0.2">
      <c r="A2718" s="11">
        <v>2713</v>
      </c>
      <c r="B2718" s="9">
        <v>102.24133333333334</v>
      </c>
    </row>
    <row r="2719" spans="1:2" x14ac:dyDescent="0.2">
      <c r="A2719" s="11">
        <v>2714</v>
      </c>
      <c r="B2719" s="9">
        <v>116.35599999999999</v>
      </c>
    </row>
    <row r="2720" spans="1:2" x14ac:dyDescent="0.2">
      <c r="A2720" s="11">
        <v>2715</v>
      </c>
      <c r="B2720" s="9">
        <v>264.62241666666665</v>
      </c>
    </row>
    <row r="2721" spans="1:2" x14ac:dyDescent="0.2">
      <c r="A2721" s="11">
        <v>2716</v>
      </c>
      <c r="B2721" s="9">
        <v>119.98010000000001</v>
      </c>
    </row>
    <row r="2722" spans="1:2" x14ac:dyDescent="0.2">
      <c r="A2722" s="11">
        <v>2717</v>
      </c>
      <c r="B2722" s="9">
        <v>120.10400000000001</v>
      </c>
    </row>
    <row r="2723" spans="1:2" x14ac:dyDescent="0.2">
      <c r="A2723" s="11">
        <v>2718</v>
      </c>
      <c r="B2723" s="9">
        <v>103.58333333333334</v>
      </c>
    </row>
    <row r="2724" spans="1:2" x14ac:dyDescent="0.2">
      <c r="A2724" s="11">
        <v>2719</v>
      </c>
      <c r="B2724" s="9">
        <v>108.83333333333334</v>
      </c>
    </row>
    <row r="2725" spans="1:2" x14ac:dyDescent="0.2">
      <c r="A2725" s="11">
        <v>2720</v>
      </c>
      <c r="B2725" s="9">
        <v>118.12400000000001</v>
      </c>
    </row>
    <row r="2726" spans="1:2" x14ac:dyDescent="0.2">
      <c r="A2726" s="11">
        <v>2721</v>
      </c>
      <c r="B2726" s="9">
        <v>1462</v>
      </c>
    </row>
    <row r="2727" spans="1:2" x14ac:dyDescent="0.2">
      <c r="A2727" s="11">
        <v>2722</v>
      </c>
      <c r="B2727" s="9">
        <v>252.54</v>
      </c>
    </row>
    <row r="2728" spans="1:2" x14ac:dyDescent="0.2">
      <c r="A2728" s="11">
        <v>2723</v>
      </c>
      <c r="B2728" s="9">
        <v>140.05000000000001</v>
      </c>
    </row>
    <row r="2729" spans="1:2" x14ac:dyDescent="0.2">
      <c r="A2729" s="11">
        <v>2724</v>
      </c>
      <c r="B2729" s="9">
        <v>296.87520259319291</v>
      </c>
    </row>
    <row r="2730" spans="1:2" x14ac:dyDescent="0.2">
      <c r="A2730" s="11">
        <v>2725</v>
      </c>
      <c r="B2730" s="9">
        <v>144.54249999999999</v>
      </c>
    </row>
    <row r="2731" spans="1:2" x14ac:dyDescent="0.2">
      <c r="A2731" s="11">
        <v>2726</v>
      </c>
      <c r="B2731" s="9">
        <v>105.745</v>
      </c>
    </row>
    <row r="2732" spans="1:2" x14ac:dyDescent="0.2">
      <c r="A2732" s="11">
        <v>2727</v>
      </c>
      <c r="B2732" s="9">
        <v>493.21000000000004</v>
      </c>
    </row>
    <row r="2733" spans="1:2" x14ac:dyDescent="0.2">
      <c r="A2733" s="11">
        <v>2728</v>
      </c>
      <c r="B2733" s="9">
        <v>201.82666666666668</v>
      </c>
    </row>
    <row r="2734" spans="1:2" x14ac:dyDescent="0.2">
      <c r="A2734" s="11">
        <v>2729</v>
      </c>
      <c r="B2734" s="9">
        <v>104.44</v>
      </c>
    </row>
    <row r="2735" spans="1:2" x14ac:dyDescent="0.2">
      <c r="A2735" s="11">
        <v>2730</v>
      </c>
      <c r="B2735" s="9">
        <v>170.29262962962963</v>
      </c>
    </row>
    <row r="2736" spans="1:2" x14ac:dyDescent="0.2">
      <c r="A2736" s="11">
        <v>2731</v>
      </c>
      <c r="B2736" s="9">
        <v>104.30333333333333</v>
      </c>
    </row>
    <row r="2737" spans="1:2" x14ac:dyDescent="0.2">
      <c r="A2737" s="11">
        <v>2732</v>
      </c>
      <c r="B2737" s="9">
        <v>118.25000000000001</v>
      </c>
    </row>
    <row r="2738" spans="1:2" x14ac:dyDescent="0.2">
      <c r="A2738" s="11">
        <v>2733</v>
      </c>
      <c r="B2738" s="9">
        <v>107.538</v>
      </c>
    </row>
    <row r="2739" spans="1:2" x14ac:dyDescent="0.2">
      <c r="A2739" s="11">
        <v>2734</v>
      </c>
      <c r="B2739" s="9">
        <v>2260300</v>
      </c>
    </row>
    <row r="2740" spans="1:2" x14ac:dyDescent="0.2">
      <c r="A2740" s="11">
        <v>2735</v>
      </c>
      <c r="B2740" s="9">
        <v>978.13466666666682</v>
      </c>
    </row>
    <row r="2741" spans="1:2" x14ac:dyDescent="0.2">
      <c r="A2741" s="11">
        <v>2736</v>
      </c>
      <c r="B2741" s="9">
        <v>122.9</v>
      </c>
    </row>
    <row r="2742" spans="1:2" x14ac:dyDescent="0.2">
      <c r="A2742" s="11">
        <v>2737</v>
      </c>
      <c r="B2742" s="9">
        <v>246.0608</v>
      </c>
    </row>
    <row r="2743" spans="1:2" x14ac:dyDescent="0.2">
      <c r="A2743" s="11">
        <v>2738</v>
      </c>
      <c r="B2743" s="9">
        <v>147.94</v>
      </c>
    </row>
    <row r="2744" spans="1:2" x14ac:dyDescent="0.2">
      <c r="A2744" s="11">
        <v>2739</v>
      </c>
      <c r="B2744" s="9">
        <v>384.09090909090907</v>
      </c>
    </row>
    <row r="2745" spans="1:2" x14ac:dyDescent="0.2">
      <c r="A2745" s="11">
        <v>2740</v>
      </c>
      <c r="B2745" s="9">
        <v>103.33333333333334</v>
      </c>
    </row>
    <row r="2746" spans="1:2" x14ac:dyDescent="0.2">
      <c r="A2746" s="11">
        <v>2741</v>
      </c>
      <c r="B2746" s="9">
        <v>0.43750000000000006</v>
      </c>
    </row>
    <row r="2747" spans="1:2" x14ac:dyDescent="0.2">
      <c r="A2747" s="11">
        <v>2742</v>
      </c>
      <c r="B2747" s="9">
        <v>29.24</v>
      </c>
    </row>
    <row r="2748" spans="1:2" x14ac:dyDescent="0.2">
      <c r="A2748" s="11">
        <v>2743</v>
      </c>
      <c r="B2748" s="9">
        <v>0</v>
      </c>
    </row>
    <row r="2749" spans="1:2" x14ac:dyDescent="0.2">
      <c r="A2749" s="11">
        <v>2744</v>
      </c>
      <c r="B2749" s="9">
        <v>5.21875</v>
      </c>
    </row>
    <row r="2750" spans="1:2" x14ac:dyDescent="0.2">
      <c r="A2750" s="11">
        <v>2745</v>
      </c>
      <c r="B2750" s="9">
        <v>21.887499999999999</v>
      </c>
    </row>
    <row r="2751" spans="1:2" x14ac:dyDescent="0.2">
      <c r="A2751" s="11">
        <v>2746</v>
      </c>
      <c r="B2751" s="9">
        <v>26.700000000000003</v>
      </c>
    </row>
    <row r="2752" spans="1:2" x14ac:dyDescent="0.2">
      <c r="A2752" s="11">
        <v>2747</v>
      </c>
      <c r="B2752" s="9">
        <v>28.000000000000004</v>
      </c>
    </row>
    <row r="2753" spans="1:2" x14ac:dyDescent="0.2">
      <c r="A2753" s="11">
        <v>2748</v>
      </c>
      <c r="B2753" s="9">
        <v>1.06</v>
      </c>
    </row>
    <row r="2754" spans="1:2" x14ac:dyDescent="0.2">
      <c r="A2754" s="11">
        <v>2749</v>
      </c>
      <c r="B2754" s="9">
        <v>1.0999999999999999</v>
      </c>
    </row>
    <row r="2755" spans="1:2" x14ac:dyDescent="0.2">
      <c r="A2755" s="11">
        <v>2750</v>
      </c>
      <c r="B2755" s="9">
        <v>0</v>
      </c>
    </row>
    <row r="2756" spans="1:2" x14ac:dyDescent="0.2">
      <c r="A2756" s="11">
        <v>2751</v>
      </c>
      <c r="B2756" s="9">
        <v>0</v>
      </c>
    </row>
    <row r="2757" spans="1:2" x14ac:dyDescent="0.2">
      <c r="A2757" s="11">
        <v>2752</v>
      </c>
      <c r="B2757" s="9">
        <v>11.458333333333332</v>
      </c>
    </row>
    <row r="2758" spans="1:2" x14ac:dyDescent="0.2">
      <c r="A2758" s="11">
        <v>2753</v>
      </c>
      <c r="B2758" s="9">
        <v>19</v>
      </c>
    </row>
    <row r="2759" spans="1:2" x14ac:dyDescent="0.2">
      <c r="A2759" s="11">
        <v>2754</v>
      </c>
      <c r="B2759" s="9">
        <v>0</v>
      </c>
    </row>
    <row r="2760" spans="1:2" x14ac:dyDescent="0.2">
      <c r="A2760" s="11">
        <v>2755</v>
      </c>
      <c r="B2760" s="9">
        <v>52</v>
      </c>
    </row>
    <row r="2761" spans="1:2" x14ac:dyDescent="0.2">
      <c r="A2761" s="11">
        <v>2756</v>
      </c>
      <c r="B2761" s="9">
        <v>10.48</v>
      </c>
    </row>
    <row r="2762" spans="1:2" x14ac:dyDescent="0.2">
      <c r="A2762" s="11">
        <v>2757</v>
      </c>
      <c r="B2762" s="9">
        <v>0.66666666666666674</v>
      </c>
    </row>
    <row r="2763" spans="1:2" x14ac:dyDescent="0.2">
      <c r="A2763" s="11">
        <v>2758</v>
      </c>
      <c r="B2763" s="9">
        <v>11.700000000000001</v>
      </c>
    </row>
    <row r="2764" spans="1:2" x14ac:dyDescent="0.2">
      <c r="A2764" s="11">
        <v>2759</v>
      </c>
      <c r="B2764" s="9">
        <v>10.5</v>
      </c>
    </row>
    <row r="2765" spans="1:2" x14ac:dyDescent="0.2">
      <c r="A2765" s="11">
        <v>2760</v>
      </c>
      <c r="B2765" s="9">
        <v>0</v>
      </c>
    </row>
    <row r="2766" spans="1:2" x14ac:dyDescent="0.2">
      <c r="A2766" s="11">
        <v>2761</v>
      </c>
      <c r="B2766" s="9">
        <v>0.72</v>
      </c>
    </row>
    <row r="2767" spans="1:2" x14ac:dyDescent="0.2">
      <c r="A2767" s="11">
        <v>2762</v>
      </c>
      <c r="B2767" s="9">
        <v>0.76923076923076927</v>
      </c>
    </row>
    <row r="2768" spans="1:2" x14ac:dyDescent="0.2">
      <c r="A2768" s="11">
        <v>2763</v>
      </c>
      <c r="B2768" s="9">
        <v>0.22842639593908631</v>
      </c>
    </row>
    <row r="2769" spans="1:2" x14ac:dyDescent="0.2">
      <c r="A2769" s="11">
        <v>2764</v>
      </c>
      <c r="B2769" s="9">
        <v>1.125</v>
      </c>
    </row>
    <row r="2770" spans="1:2" x14ac:dyDescent="0.2">
      <c r="A2770" s="11">
        <v>2765</v>
      </c>
      <c r="B2770" s="9">
        <v>0</v>
      </c>
    </row>
    <row r="2771" spans="1:2" x14ac:dyDescent="0.2">
      <c r="A2771" s="11">
        <v>2766</v>
      </c>
      <c r="B2771" s="9">
        <v>2</v>
      </c>
    </row>
    <row r="2772" spans="1:2" x14ac:dyDescent="0.2">
      <c r="A2772" s="11">
        <v>2767</v>
      </c>
      <c r="B2772" s="9">
        <v>0.85000000000000009</v>
      </c>
    </row>
    <row r="2773" spans="1:2" x14ac:dyDescent="0.2">
      <c r="A2773" s="11">
        <v>2768</v>
      </c>
      <c r="B2773" s="9">
        <v>14.314285714285715</v>
      </c>
    </row>
    <row r="2774" spans="1:2" x14ac:dyDescent="0.2">
      <c r="A2774" s="11">
        <v>2769</v>
      </c>
      <c r="B2774" s="9">
        <v>0.25</v>
      </c>
    </row>
    <row r="2775" spans="1:2" x14ac:dyDescent="0.2">
      <c r="A2775" s="11">
        <v>2770</v>
      </c>
      <c r="B2775" s="9">
        <v>10.411249999999999</v>
      </c>
    </row>
    <row r="2776" spans="1:2" x14ac:dyDescent="0.2">
      <c r="A2776" s="11">
        <v>2771</v>
      </c>
      <c r="B2776" s="9">
        <v>0</v>
      </c>
    </row>
    <row r="2777" spans="1:2" x14ac:dyDescent="0.2">
      <c r="A2777" s="11">
        <v>2772</v>
      </c>
      <c r="B2777" s="9">
        <v>0</v>
      </c>
    </row>
    <row r="2778" spans="1:2" x14ac:dyDescent="0.2">
      <c r="A2778" s="11">
        <v>2773</v>
      </c>
      <c r="B2778" s="9">
        <v>0.18867924528301888</v>
      </c>
    </row>
    <row r="2779" spans="1:2" x14ac:dyDescent="0.2">
      <c r="A2779" s="11">
        <v>2774</v>
      </c>
      <c r="B2779" s="9">
        <v>14.249999999999998</v>
      </c>
    </row>
    <row r="2780" spans="1:2" x14ac:dyDescent="0.2">
      <c r="A2780" s="11">
        <v>2775</v>
      </c>
      <c r="B2780" s="9">
        <v>3</v>
      </c>
    </row>
    <row r="2781" spans="1:2" x14ac:dyDescent="0.2">
      <c r="A2781" s="11">
        <v>2776</v>
      </c>
      <c r="B2781" s="9">
        <v>7.8809523809523814</v>
      </c>
    </row>
    <row r="2782" spans="1:2" x14ac:dyDescent="0.2">
      <c r="A2782" s="11">
        <v>2777</v>
      </c>
      <c r="B2782" s="9">
        <v>0.33333333333333337</v>
      </c>
    </row>
    <row r="2783" spans="1:2" x14ac:dyDescent="0.2">
      <c r="A2783" s="11">
        <v>2778</v>
      </c>
      <c r="B2783" s="9">
        <v>25.545454545454543</v>
      </c>
    </row>
    <row r="2784" spans="1:2" x14ac:dyDescent="0.2">
      <c r="A2784" s="11">
        <v>2779</v>
      </c>
      <c r="B2784" s="9">
        <v>2.12</v>
      </c>
    </row>
    <row r="2785" spans="1:2" x14ac:dyDescent="0.2">
      <c r="A2785" s="11">
        <v>2780</v>
      </c>
      <c r="B2785" s="9">
        <v>0</v>
      </c>
    </row>
    <row r="2786" spans="1:2" x14ac:dyDescent="0.2">
      <c r="A2786" s="11">
        <v>2781</v>
      </c>
      <c r="B2786" s="9">
        <v>105.28</v>
      </c>
    </row>
    <row r="2787" spans="1:2" x14ac:dyDescent="0.2">
      <c r="A2787" s="11">
        <v>2782</v>
      </c>
      <c r="B2787" s="9">
        <v>120</v>
      </c>
    </row>
    <row r="2788" spans="1:2" x14ac:dyDescent="0.2">
      <c r="A2788" s="11">
        <v>2783</v>
      </c>
      <c r="B2788" s="9">
        <v>114.5</v>
      </c>
    </row>
    <row r="2789" spans="1:2" x14ac:dyDescent="0.2">
      <c r="A2789" s="11">
        <v>2784</v>
      </c>
      <c r="B2789" s="9">
        <v>119</v>
      </c>
    </row>
    <row r="2790" spans="1:2" x14ac:dyDescent="0.2">
      <c r="A2790" s="11">
        <v>2785</v>
      </c>
      <c r="B2790" s="9">
        <v>104.67999999999999</v>
      </c>
    </row>
    <row r="2791" spans="1:2" x14ac:dyDescent="0.2">
      <c r="A2791" s="11">
        <v>2786</v>
      </c>
      <c r="B2791" s="9">
        <v>117.83999999999999</v>
      </c>
    </row>
    <row r="2792" spans="1:2" x14ac:dyDescent="0.2">
      <c r="A2792" s="11">
        <v>2787</v>
      </c>
      <c r="B2792" s="9">
        <v>119.7</v>
      </c>
    </row>
    <row r="2793" spans="1:2" x14ac:dyDescent="0.2">
      <c r="A2793" s="11">
        <v>2788</v>
      </c>
      <c r="B2793" s="9">
        <v>102.49999999999999</v>
      </c>
    </row>
    <row r="2794" spans="1:2" x14ac:dyDescent="0.2">
      <c r="A2794" s="11">
        <v>2789</v>
      </c>
      <c r="B2794" s="9">
        <v>101.16666666666667</v>
      </c>
    </row>
    <row r="2795" spans="1:2" x14ac:dyDescent="0.2">
      <c r="A2795" s="11">
        <v>2790</v>
      </c>
      <c r="B2795" s="9">
        <v>105.33333333333333</v>
      </c>
    </row>
    <row r="2796" spans="1:2" x14ac:dyDescent="0.2">
      <c r="A2796" s="11">
        <v>2791</v>
      </c>
      <c r="B2796" s="9">
        <v>102.49999999999999</v>
      </c>
    </row>
    <row r="2797" spans="1:2" x14ac:dyDescent="0.2">
      <c r="A2797" s="11">
        <v>2792</v>
      </c>
      <c r="B2797" s="9">
        <v>107.60000000000001</v>
      </c>
    </row>
    <row r="2798" spans="1:2" x14ac:dyDescent="0.2">
      <c r="A2798" s="11">
        <v>2793</v>
      </c>
      <c r="B2798" s="9">
        <v>110.5675</v>
      </c>
    </row>
    <row r="2799" spans="1:2" x14ac:dyDescent="0.2">
      <c r="A2799" s="11">
        <v>2794</v>
      </c>
      <c r="B2799" s="9">
        <v>150</v>
      </c>
    </row>
    <row r="2800" spans="1:2" x14ac:dyDescent="0.2">
      <c r="A2800" s="11">
        <v>2795</v>
      </c>
      <c r="B2800" s="9">
        <v>104.28571428571429</v>
      </c>
    </row>
    <row r="2801" spans="1:2" x14ac:dyDescent="0.2">
      <c r="A2801" s="11">
        <v>2796</v>
      </c>
      <c r="B2801" s="9">
        <v>115.5</v>
      </c>
    </row>
    <row r="2802" spans="1:2" x14ac:dyDescent="0.2">
      <c r="A2802" s="11">
        <v>2797</v>
      </c>
      <c r="B2802" s="9">
        <v>102.64512500000001</v>
      </c>
    </row>
    <row r="2803" spans="1:2" x14ac:dyDescent="0.2">
      <c r="A2803" s="11">
        <v>2798</v>
      </c>
      <c r="B2803" s="9">
        <v>101.4</v>
      </c>
    </row>
    <row r="2804" spans="1:2" x14ac:dyDescent="0.2">
      <c r="A2804" s="11">
        <v>2799</v>
      </c>
      <c r="B2804" s="9">
        <v>116.6348</v>
      </c>
    </row>
    <row r="2805" spans="1:2" x14ac:dyDescent="0.2">
      <c r="A2805" s="11">
        <v>2800</v>
      </c>
      <c r="B2805" s="9">
        <v>133</v>
      </c>
    </row>
    <row r="2806" spans="1:2" x14ac:dyDescent="0.2">
      <c r="A2806" s="11">
        <v>2801</v>
      </c>
      <c r="B2806" s="9">
        <v>133.20000000000002</v>
      </c>
    </row>
    <row r="2807" spans="1:2" x14ac:dyDescent="0.2">
      <c r="A2807" s="11">
        <v>2802</v>
      </c>
      <c r="B2807" s="9">
        <v>101.83333333333333</v>
      </c>
    </row>
    <row r="2808" spans="1:2" x14ac:dyDescent="0.2">
      <c r="A2808" s="11">
        <v>2803</v>
      </c>
      <c r="B2808" s="9">
        <v>127.95</v>
      </c>
    </row>
    <row r="2809" spans="1:2" x14ac:dyDescent="0.2">
      <c r="A2809" s="11">
        <v>2804</v>
      </c>
      <c r="B2809" s="9">
        <v>114.99999999999999</v>
      </c>
    </row>
    <row r="2810" spans="1:2" x14ac:dyDescent="0.2">
      <c r="A2810" s="11">
        <v>2805</v>
      </c>
      <c r="B2810" s="9">
        <v>110.00000000000001</v>
      </c>
    </row>
    <row r="2811" spans="1:2" x14ac:dyDescent="0.2">
      <c r="A2811" s="11">
        <v>2806</v>
      </c>
      <c r="B2811" s="9">
        <v>112.1</v>
      </c>
    </row>
    <row r="2812" spans="1:2" x14ac:dyDescent="0.2">
      <c r="A2812" s="11">
        <v>2807</v>
      </c>
      <c r="B2812" s="9">
        <v>126</v>
      </c>
    </row>
    <row r="2813" spans="1:2" x14ac:dyDescent="0.2">
      <c r="A2813" s="11">
        <v>2808</v>
      </c>
      <c r="B2813" s="9">
        <v>100.24444444444444</v>
      </c>
    </row>
    <row r="2814" spans="1:2" x14ac:dyDescent="0.2">
      <c r="A2814" s="11">
        <v>2809</v>
      </c>
      <c r="B2814" s="9">
        <v>102.4</v>
      </c>
    </row>
    <row r="2815" spans="1:2" x14ac:dyDescent="0.2">
      <c r="A2815" s="11">
        <v>2810</v>
      </c>
      <c r="B2815" s="9">
        <v>108.2</v>
      </c>
    </row>
    <row r="2816" spans="1:2" x14ac:dyDescent="0.2">
      <c r="A2816" s="11">
        <v>2811</v>
      </c>
      <c r="B2816" s="9">
        <v>100.27</v>
      </c>
    </row>
    <row r="2817" spans="1:2" x14ac:dyDescent="0.2">
      <c r="A2817" s="11">
        <v>2812</v>
      </c>
      <c r="B2817" s="9">
        <v>113.3</v>
      </c>
    </row>
    <row r="2818" spans="1:2" x14ac:dyDescent="0.2">
      <c r="A2818" s="11">
        <v>2813</v>
      </c>
      <c r="B2818" s="9">
        <v>127.57571428571428</v>
      </c>
    </row>
    <row r="2819" spans="1:2" x14ac:dyDescent="0.2">
      <c r="A2819" s="11">
        <v>2814</v>
      </c>
      <c r="B2819" s="9">
        <v>107.73333333333332</v>
      </c>
    </row>
    <row r="2820" spans="1:2" x14ac:dyDescent="0.2">
      <c r="A2820" s="11">
        <v>2815</v>
      </c>
      <c r="B2820" s="9">
        <v>242</v>
      </c>
    </row>
    <row r="2821" spans="1:2" x14ac:dyDescent="0.2">
      <c r="A2821" s="11">
        <v>2816</v>
      </c>
      <c r="B2821" s="9">
        <v>141.56666666666666</v>
      </c>
    </row>
    <row r="2822" spans="1:2" x14ac:dyDescent="0.2">
      <c r="A2822" s="11">
        <v>2817</v>
      </c>
      <c r="B2822" s="9">
        <v>130</v>
      </c>
    </row>
    <row r="2823" spans="1:2" x14ac:dyDescent="0.2">
      <c r="A2823" s="11">
        <v>2818</v>
      </c>
      <c r="B2823" s="9">
        <v>106.03</v>
      </c>
    </row>
    <row r="2824" spans="1:2" x14ac:dyDescent="0.2">
      <c r="A2824" s="11">
        <v>2819</v>
      </c>
      <c r="B2824" s="9">
        <v>104.80000000000001</v>
      </c>
    </row>
    <row r="2825" spans="1:2" x14ac:dyDescent="0.2">
      <c r="A2825" s="11">
        <v>2820</v>
      </c>
      <c r="B2825" s="9">
        <v>136</v>
      </c>
    </row>
    <row r="2826" spans="1:2" x14ac:dyDescent="0.2">
      <c r="A2826" s="11">
        <v>2821</v>
      </c>
      <c r="B2826" s="9">
        <v>100</v>
      </c>
    </row>
    <row r="2827" spans="1:2" x14ac:dyDescent="0.2">
      <c r="A2827" s="11">
        <v>2822</v>
      </c>
      <c r="B2827" s="9">
        <v>100</v>
      </c>
    </row>
    <row r="2828" spans="1:2" x14ac:dyDescent="0.2">
      <c r="A2828" s="11">
        <v>2823</v>
      </c>
      <c r="B2828" s="9">
        <v>124</v>
      </c>
    </row>
    <row r="2829" spans="1:2" x14ac:dyDescent="0.2">
      <c r="A2829" s="11">
        <v>2824</v>
      </c>
      <c r="B2829" s="9">
        <v>116.92307692307693</v>
      </c>
    </row>
    <row r="2830" spans="1:2" x14ac:dyDescent="0.2">
      <c r="A2830" s="11">
        <v>2825</v>
      </c>
      <c r="B2830" s="9">
        <v>103.33333333333334</v>
      </c>
    </row>
    <row r="2831" spans="1:2" x14ac:dyDescent="0.2">
      <c r="A2831" s="11">
        <v>2826</v>
      </c>
      <c r="B2831" s="9">
        <v>107.74999999999999</v>
      </c>
    </row>
    <row r="2832" spans="1:2" x14ac:dyDescent="0.2">
      <c r="A2832" s="11">
        <v>2827</v>
      </c>
      <c r="B2832" s="9">
        <v>120.24999999999999</v>
      </c>
    </row>
    <row r="2833" spans="1:2" x14ac:dyDescent="0.2">
      <c r="A2833" s="11">
        <v>2828</v>
      </c>
      <c r="B2833" s="9">
        <v>100.37894736842105</v>
      </c>
    </row>
    <row r="2834" spans="1:2" x14ac:dyDescent="0.2">
      <c r="A2834" s="11">
        <v>2829</v>
      </c>
      <c r="B2834" s="9">
        <v>106.52</v>
      </c>
    </row>
    <row r="2835" spans="1:2" x14ac:dyDescent="0.2">
      <c r="A2835" s="11">
        <v>2830</v>
      </c>
      <c r="B2835" s="9">
        <v>100</v>
      </c>
    </row>
    <row r="2836" spans="1:2" x14ac:dyDescent="0.2">
      <c r="A2836" s="11">
        <v>2831</v>
      </c>
      <c r="B2836" s="9">
        <v>110.66666666666667</v>
      </c>
    </row>
    <row r="2837" spans="1:2" x14ac:dyDescent="0.2">
      <c r="A2837" s="11">
        <v>2832</v>
      </c>
      <c r="B2837" s="9">
        <v>114.71959999999999</v>
      </c>
    </row>
    <row r="2838" spans="1:2" x14ac:dyDescent="0.2">
      <c r="A2838" s="11">
        <v>2833</v>
      </c>
      <c r="B2838" s="9">
        <v>108.25925925925925</v>
      </c>
    </row>
    <row r="2839" spans="1:2" x14ac:dyDescent="0.2">
      <c r="A2839" s="11">
        <v>2834</v>
      </c>
      <c r="B2839" s="9">
        <v>170</v>
      </c>
    </row>
    <row r="2840" spans="1:2" x14ac:dyDescent="0.2">
      <c r="A2840" s="11">
        <v>2835</v>
      </c>
      <c r="B2840" s="9">
        <v>187.09899999999999</v>
      </c>
    </row>
    <row r="2841" spans="1:2" x14ac:dyDescent="0.2">
      <c r="A2841" s="11">
        <v>2836</v>
      </c>
      <c r="B2841" s="9">
        <v>107.77777777777777</v>
      </c>
    </row>
    <row r="2842" spans="1:2" x14ac:dyDescent="0.2">
      <c r="A2842" s="11">
        <v>2837</v>
      </c>
      <c r="B2842" s="9">
        <v>100</v>
      </c>
    </row>
    <row r="2843" spans="1:2" x14ac:dyDescent="0.2">
      <c r="A2843" s="11">
        <v>2838</v>
      </c>
      <c r="B2843" s="9">
        <v>120.24999999999999</v>
      </c>
    </row>
    <row r="2844" spans="1:2" x14ac:dyDescent="0.2">
      <c r="A2844" s="11">
        <v>2839</v>
      </c>
      <c r="B2844" s="9">
        <v>111.42857142857143</v>
      </c>
    </row>
    <row r="2845" spans="1:2" x14ac:dyDescent="0.2">
      <c r="A2845" s="11">
        <v>2840</v>
      </c>
      <c r="B2845" s="9">
        <v>104</v>
      </c>
    </row>
    <row r="2846" spans="1:2" x14ac:dyDescent="0.2">
      <c r="A2846" s="11">
        <v>2841</v>
      </c>
      <c r="B2846" s="9">
        <v>1</v>
      </c>
    </row>
    <row r="2847" spans="1:2" x14ac:dyDescent="0.2">
      <c r="A2847" s="11">
        <v>2842</v>
      </c>
      <c r="B2847" s="9">
        <v>0</v>
      </c>
    </row>
    <row r="2848" spans="1:2" x14ac:dyDescent="0.2">
      <c r="A2848" s="11">
        <v>2843</v>
      </c>
      <c r="B2848" s="9">
        <v>0</v>
      </c>
    </row>
    <row r="2849" spans="1:2" x14ac:dyDescent="0.2">
      <c r="A2849" s="11">
        <v>2844</v>
      </c>
      <c r="B2849" s="9">
        <v>5.4545454545454541</v>
      </c>
    </row>
    <row r="2850" spans="1:2" x14ac:dyDescent="0.2">
      <c r="A2850" s="11">
        <v>2845</v>
      </c>
      <c r="B2850" s="9">
        <v>31.546666666666667</v>
      </c>
    </row>
    <row r="2851" spans="1:2" x14ac:dyDescent="0.2">
      <c r="A2851" s="11">
        <v>2846</v>
      </c>
      <c r="B2851" s="9">
        <v>0</v>
      </c>
    </row>
    <row r="2852" spans="1:2" x14ac:dyDescent="0.2">
      <c r="A2852" s="11">
        <v>2847</v>
      </c>
      <c r="B2852" s="9">
        <v>0</v>
      </c>
    </row>
    <row r="2853" spans="1:2" x14ac:dyDescent="0.2">
      <c r="A2853" s="11">
        <v>2848</v>
      </c>
      <c r="B2853" s="9">
        <v>0.2</v>
      </c>
    </row>
    <row r="2854" spans="1:2" x14ac:dyDescent="0.2">
      <c r="A2854" s="11">
        <v>2849</v>
      </c>
      <c r="B2854" s="9">
        <v>1</v>
      </c>
    </row>
    <row r="2855" spans="1:2" x14ac:dyDescent="0.2">
      <c r="A2855" s="11">
        <v>2850</v>
      </c>
      <c r="B2855" s="9">
        <v>3.8875000000000002</v>
      </c>
    </row>
    <row r="2856" spans="1:2" x14ac:dyDescent="0.2">
      <c r="A2856" s="11">
        <v>2851</v>
      </c>
      <c r="B2856" s="9">
        <v>0</v>
      </c>
    </row>
    <row r="2857" spans="1:2" x14ac:dyDescent="0.2">
      <c r="A2857" s="11">
        <v>2852</v>
      </c>
      <c r="B2857" s="9">
        <v>1.9</v>
      </c>
    </row>
    <row r="2858" spans="1:2" x14ac:dyDescent="0.2">
      <c r="A2858" s="11">
        <v>2853</v>
      </c>
      <c r="B2858" s="9">
        <v>0</v>
      </c>
    </row>
    <row r="2859" spans="1:2" x14ac:dyDescent="0.2">
      <c r="A2859" s="11">
        <v>2854</v>
      </c>
      <c r="B2859" s="9">
        <v>41.699999999999996</v>
      </c>
    </row>
    <row r="2860" spans="1:2" x14ac:dyDescent="0.2">
      <c r="A2860" s="11">
        <v>2855</v>
      </c>
      <c r="B2860" s="9">
        <v>50</v>
      </c>
    </row>
    <row r="2861" spans="1:2" x14ac:dyDescent="0.2">
      <c r="A2861" s="11">
        <v>2856</v>
      </c>
      <c r="B2861" s="9">
        <v>4.8666666666666663</v>
      </c>
    </row>
    <row r="2862" spans="1:2" x14ac:dyDescent="0.2">
      <c r="A2862" s="11">
        <v>2857</v>
      </c>
      <c r="B2862" s="9">
        <v>19.736842105263158</v>
      </c>
    </row>
    <row r="2863" spans="1:2" x14ac:dyDescent="0.2">
      <c r="A2863" s="11">
        <v>2858</v>
      </c>
      <c r="B2863" s="9">
        <v>0</v>
      </c>
    </row>
    <row r="2864" spans="1:2" x14ac:dyDescent="0.2">
      <c r="A2864" s="11">
        <v>2859</v>
      </c>
      <c r="B2864" s="9">
        <v>1.7500000000000002</v>
      </c>
    </row>
    <row r="2865" spans="1:2" x14ac:dyDescent="0.2">
      <c r="A2865" s="11">
        <v>2860</v>
      </c>
      <c r="B2865" s="9">
        <v>6.65</v>
      </c>
    </row>
    <row r="2866" spans="1:2" x14ac:dyDescent="0.2">
      <c r="A2866" s="11">
        <v>2861</v>
      </c>
      <c r="B2866" s="9">
        <v>32</v>
      </c>
    </row>
    <row r="2867" spans="1:2" x14ac:dyDescent="0.2">
      <c r="A2867" s="11">
        <v>2862</v>
      </c>
      <c r="B2867" s="9">
        <v>0.43307086614173229</v>
      </c>
    </row>
    <row r="2868" spans="1:2" x14ac:dyDescent="0.2">
      <c r="A2868" s="11">
        <v>2863</v>
      </c>
      <c r="B2868" s="9">
        <v>0.04</v>
      </c>
    </row>
    <row r="2869" spans="1:2" x14ac:dyDescent="0.2">
      <c r="A2869" s="11">
        <v>2864</v>
      </c>
      <c r="B2869" s="9">
        <v>1.6</v>
      </c>
    </row>
    <row r="2870" spans="1:2" x14ac:dyDescent="0.2">
      <c r="A2870" s="11">
        <v>2865</v>
      </c>
      <c r="B2870" s="9">
        <v>0</v>
      </c>
    </row>
    <row r="2871" spans="1:2" x14ac:dyDescent="0.2">
      <c r="A2871" s="11">
        <v>2866</v>
      </c>
      <c r="B2871" s="9">
        <v>0.89999999999999991</v>
      </c>
    </row>
    <row r="2872" spans="1:2" x14ac:dyDescent="0.2">
      <c r="A2872" s="11">
        <v>2867</v>
      </c>
      <c r="B2872" s="9">
        <v>20.16</v>
      </c>
    </row>
    <row r="2873" spans="1:2" x14ac:dyDescent="0.2">
      <c r="A2873" s="11">
        <v>2868</v>
      </c>
      <c r="B2873" s="9">
        <v>42.011733333333332</v>
      </c>
    </row>
    <row r="2874" spans="1:2" x14ac:dyDescent="0.2">
      <c r="A2874" s="11">
        <v>2869</v>
      </c>
      <c r="B2874" s="9">
        <v>0.88500000000000001</v>
      </c>
    </row>
    <row r="2875" spans="1:2" x14ac:dyDescent="0.2">
      <c r="A2875" s="11">
        <v>2870</v>
      </c>
      <c r="B2875" s="9">
        <v>15</v>
      </c>
    </row>
    <row r="2876" spans="1:2" x14ac:dyDescent="0.2">
      <c r="A2876" s="11">
        <v>2871</v>
      </c>
      <c r="B2876" s="9">
        <v>4.67</v>
      </c>
    </row>
    <row r="2877" spans="1:2" x14ac:dyDescent="0.2">
      <c r="A2877" s="11">
        <v>2872</v>
      </c>
      <c r="B2877" s="9">
        <v>0</v>
      </c>
    </row>
    <row r="2878" spans="1:2" x14ac:dyDescent="0.2">
      <c r="A2878" s="11">
        <v>2873</v>
      </c>
      <c r="B2878" s="9">
        <v>38.119999999999997</v>
      </c>
    </row>
    <row r="2879" spans="1:2" x14ac:dyDescent="0.2">
      <c r="A2879" s="11">
        <v>2874</v>
      </c>
      <c r="B2879" s="9">
        <v>5.42</v>
      </c>
    </row>
    <row r="2880" spans="1:2" x14ac:dyDescent="0.2">
      <c r="A2880" s="11">
        <v>2875</v>
      </c>
      <c r="B2880" s="9">
        <v>3.4999999999999996E-2</v>
      </c>
    </row>
    <row r="2881" spans="1:2" x14ac:dyDescent="0.2">
      <c r="A2881" s="11">
        <v>2876</v>
      </c>
      <c r="B2881" s="9">
        <v>0</v>
      </c>
    </row>
    <row r="2882" spans="1:2" x14ac:dyDescent="0.2">
      <c r="A2882" s="11">
        <v>2877</v>
      </c>
      <c r="B2882" s="9">
        <v>10.833333333333334</v>
      </c>
    </row>
    <row r="2883" spans="1:2" x14ac:dyDescent="0.2">
      <c r="A2883" s="11">
        <v>2878</v>
      </c>
      <c r="B2883" s="9">
        <v>2.1</v>
      </c>
    </row>
    <row r="2884" spans="1:2" x14ac:dyDescent="0.2">
      <c r="A2884" s="11">
        <v>2879</v>
      </c>
      <c r="B2884" s="9">
        <v>0.2589285714285714</v>
      </c>
    </row>
    <row r="2885" spans="1:2" x14ac:dyDescent="0.2">
      <c r="A2885" s="11">
        <v>2880</v>
      </c>
      <c r="B2885" s="9">
        <v>23.333333333333332</v>
      </c>
    </row>
    <row r="2886" spans="1:2" x14ac:dyDescent="0.2">
      <c r="A2886" s="11">
        <v>2881</v>
      </c>
      <c r="B2886" s="9">
        <v>0</v>
      </c>
    </row>
    <row r="2887" spans="1:2" x14ac:dyDescent="0.2">
      <c r="A2887" s="11">
        <v>2882</v>
      </c>
      <c r="B2887" s="9">
        <v>33.6</v>
      </c>
    </row>
    <row r="2888" spans="1:2" x14ac:dyDescent="0.2">
      <c r="A2888" s="11">
        <v>2883</v>
      </c>
      <c r="B2888" s="9">
        <v>19.079999999999998</v>
      </c>
    </row>
    <row r="2889" spans="1:2" x14ac:dyDescent="0.2">
      <c r="A2889" s="11">
        <v>2884</v>
      </c>
      <c r="B2889" s="9">
        <v>0.41111111111111115</v>
      </c>
    </row>
    <row r="2890" spans="1:2" x14ac:dyDescent="0.2">
      <c r="A2890" s="11">
        <v>2885</v>
      </c>
      <c r="B2890" s="9">
        <v>32.5</v>
      </c>
    </row>
    <row r="2891" spans="1:2" x14ac:dyDescent="0.2">
      <c r="A2891" s="11">
        <v>2886</v>
      </c>
      <c r="B2891" s="9">
        <v>5</v>
      </c>
    </row>
    <row r="2892" spans="1:2" x14ac:dyDescent="0.2">
      <c r="A2892" s="11">
        <v>2887</v>
      </c>
      <c r="B2892" s="9">
        <v>0.16666666666666669</v>
      </c>
    </row>
    <row r="2893" spans="1:2" x14ac:dyDescent="0.2">
      <c r="A2893" s="11">
        <v>2888</v>
      </c>
      <c r="B2893" s="9">
        <v>0</v>
      </c>
    </row>
    <row r="2894" spans="1:2" x14ac:dyDescent="0.2">
      <c r="A2894" s="11">
        <v>2889</v>
      </c>
      <c r="B2894" s="9">
        <v>38.066666666666663</v>
      </c>
    </row>
    <row r="2895" spans="1:2" x14ac:dyDescent="0.2">
      <c r="A2895" s="11">
        <v>2890</v>
      </c>
      <c r="B2895" s="9">
        <v>1.05</v>
      </c>
    </row>
    <row r="2896" spans="1:2" x14ac:dyDescent="0.2">
      <c r="A2896" s="11">
        <v>2891</v>
      </c>
      <c r="B2896" s="9">
        <v>2.73</v>
      </c>
    </row>
    <row r="2897" spans="1:2" x14ac:dyDescent="0.2">
      <c r="A2897" s="11">
        <v>2892</v>
      </c>
      <c r="B2897" s="9">
        <v>9.0909090909090917</v>
      </c>
    </row>
    <row r="2898" spans="1:2" x14ac:dyDescent="0.2">
      <c r="A2898" s="11">
        <v>2893</v>
      </c>
      <c r="B2898" s="9">
        <v>0.5</v>
      </c>
    </row>
    <row r="2899" spans="1:2" x14ac:dyDescent="0.2">
      <c r="A2899" s="11">
        <v>2894</v>
      </c>
      <c r="B2899" s="9">
        <v>0</v>
      </c>
    </row>
    <row r="2900" spans="1:2" x14ac:dyDescent="0.2">
      <c r="A2900" s="11">
        <v>2895</v>
      </c>
      <c r="B2900" s="9">
        <v>4.5999999999999996</v>
      </c>
    </row>
    <row r="2901" spans="1:2" x14ac:dyDescent="0.2">
      <c r="A2901" s="11">
        <v>2896</v>
      </c>
      <c r="B2901" s="9">
        <v>20.833333333333336</v>
      </c>
    </row>
    <row r="2902" spans="1:2" x14ac:dyDescent="0.2">
      <c r="A2902" s="11">
        <v>2897</v>
      </c>
      <c r="B2902" s="9">
        <v>4.583333333333333</v>
      </c>
    </row>
    <row r="2903" spans="1:2" x14ac:dyDescent="0.2">
      <c r="A2903" s="11">
        <v>2898</v>
      </c>
      <c r="B2903" s="9">
        <v>4.2133333333333338</v>
      </c>
    </row>
    <row r="2904" spans="1:2" x14ac:dyDescent="0.2">
      <c r="A2904" s="11">
        <v>2899</v>
      </c>
      <c r="B2904" s="9">
        <v>0</v>
      </c>
    </row>
    <row r="2905" spans="1:2" x14ac:dyDescent="0.2">
      <c r="A2905" s="11">
        <v>2900</v>
      </c>
      <c r="B2905" s="9">
        <v>61.909090909090914</v>
      </c>
    </row>
    <row r="2906" spans="1:2" x14ac:dyDescent="0.2">
      <c r="A2906" s="11">
        <v>2901</v>
      </c>
      <c r="B2906" s="9">
        <v>0.8</v>
      </c>
    </row>
    <row r="2907" spans="1:2" x14ac:dyDescent="0.2">
      <c r="A2907" s="11">
        <v>2902</v>
      </c>
      <c r="B2907" s="9">
        <v>1.6666666666666666E-2</v>
      </c>
    </row>
    <row r="2908" spans="1:2" x14ac:dyDescent="0.2">
      <c r="A2908" s="11">
        <v>2903</v>
      </c>
      <c r="B2908" s="9">
        <v>0.77999999999999992</v>
      </c>
    </row>
    <row r="2909" spans="1:2" x14ac:dyDescent="0.2">
      <c r="A2909" s="11">
        <v>2904</v>
      </c>
      <c r="B2909" s="9">
        <v>5</v>
      </c>
    </row>
    <row r="2910" spans="1:2" x14ac:dyDescent="0.2">
      <c r="A2910" s="11">
        <v>2905</v>
      </c>
      <c r="B2910" s="9">
        <v>17.771428571428572</v>
      </c>
    </row>
    <row r="2911" spans="1:2" x14ac:dyDescent="0.2">
      <c r="A2911" s="11">
        <v>2906</v>
      </c>
      <c r="B2911" s="9">
        <v>9.4166666666666661</v>
      </c>
    </row>
    <row r="2912" spans="1:2" x14ac:dyDescent="0.2">
      <c r="A2912" s="11">
        <v>2907</v>
      </c>
      <c r="B2912" s="9">
        <v>0.08</v>
      </c>
    </row>
    <row r="2913" spans="1:2" x14ac:dyDescent="0.2">
      <c r="A2913" s="11">
        <v>2908</v>
      </c>
      <c r="B2913" s="9">
        <v>2.75</v>
      </c>
    </row>
    <row r="2914" spans="1:2" x14ac:dyDescent="0.2">
      <c r="A2914" s="11">
        <v>2909</v>
      </c>
      <c r="B2914" s="9">
        <v>1.1111111111111112E-2</v>
      </c>
    </row>
    <row r="2915" spans="1:2" x14ac:dyDescent="0.2">
      <c r="A2915" s="11">
        <v>2910</v>
      </c>
      <c r="B2915" s="9">
        <v>3.3333333333333335E-3</v>
      </c>
    </row>
    <row r="2916" spans="1:2" x14ac:dyDescent="0.2">
      <c r="A2916" s="11">
        <v>2911</v>
      </c>
      <c r="B2916" s="9">
        <v>36.5</v>
      </c>
    </row>
    <row r="2917" spans="1:2" x14ac:dyDescent="0.2">
      <c r="A2917" s="11">
        <v>2912</v>
      </c>
      <c r="B2917" s="9">
        <v>14.058171745152354</v>
      </c>
    </row>
    <row r="2918" spans="1:2" x14ac:dyDescent="0.2">
      <c r="A2918" s="11">
        <v>2913</v>
      </c>
      <c r="B2918" s="9">
        <v>0.02</v>
      </c>
    </row>
    <row r="2919" spans="1:2" x14ac:dyDescent="0.2">
      <c r="A2919" s="11">
        <v>2914</v>
      </c>
      <c r="B2919" s="9">
        <v>4.0000000000000001E-3</v>
      </c>
    </row>
    <row r="2920" spans="1:2" x14ac:dyDescent="0.2">
      <c r="A2920" s="11">
        <v>2915</v>
      </c>
      <c r="B2920" s="9">
        <v>61.1</v>
      </c>
    </row>
    <row r="2921" spans="1:2" x14ac:dyDescent="0.2">
      <c r="A2921" s="11">
        <v>2916</v>
      </c>
      <c r="B2921" s="9">
        <v>7.8378378378378386</v>
      </c>
    </row>
    <row r="2922" spans="1:2" x14ac:dyDescent="0.2">
      <c r="A2922" s="11">
        <v>2917</v>
      </c>
      <c r="B2922" s="9">
        <v>21.85</v>
      </c>
    </row>
    <row r="2923" spans="1:2" x14ac:dyDescent="0.2">
      <c r="A2923" s="11">
        <v>2918</v>
      </c>
      <c r="B2923" s="9">
        <v>27.24</v>
      </c>
    </row>
    <row r="2924" spans="1:2" x14ac:dyDescent="0.2">
      <c r="A2924" s="11">
        <v>2919</v>
      </c>
      <c r="B2924" s="9">
        <v>8.5</v>
      </c>
    </row>
    <row r="2925" spans="1:2" x14ac:dyDescent="0.2">
      <c r="A2925" s="11">
        <v>2920</v>
      </c>
      <c r="B2925" s="9">
        <v>26.840000000000003</v>
      </c>
    </row>
    <row r="2926" spans="1:2" x14ac:dyDescent="0.2">
      <c r="A2926" s="11">
        <v>2921</v>
      </c>
      <c r="B2926" s="9">
        <v>129</v>
      </c>
    </row>
    <row r="2927" spans="1:2" x14ac:dyDescent="0.2">
      <c r="A2927" s="11">
        <v>2922</v>
      </c>
      <c r="B2927" s="9">
        <v>100</v>
      </c>
    </row>
    <row r="2928" spans="1:2" x14ac:dyDescent="0.2">
      <c r="A2928" s="11">
        <v>2923</v>
      </c>
      <c r="B2928" s="9">
        <v>100</v>
      </c>
    </row>
    <row r="2929" spans="1:2" x14ac:dyDescent="0.2">
      <c r="A2929" s="11">
        <v>2924</v>
      </c>
      <c r="B2929" s="9">
        <v>103.2</v>
      </c>
    </row>
    <row r="2930" spans="1:2" x14ac:dyDescent="0.2">
      <c r="A2930" s="11">
        <v>2925</v>
      </c>
      <c r="B2930" s="9">
        <v>102.44597777777777</v>
      </c>
    </row>
    <row r="2931" spans="1:2" x14ac:dyDescent="0.2">
      <c r="A2931" s="11">
        <v>2926</v>
      </c>
      <c r="B2931" s="9">
        <v>125</v>
      </c>
    </row>
    <row r="2932" spans="1:2" x14ac:dyDescent="0.2">
      <c r="A2932" s="11">
        <v>2927</v>
      </c>
      <c r="B2932" s="9">
        <v>130.83333333333334</v>
      </c>
    </row>
    <row r="2933" spans="1:2" x14ac:dyDescent="0.2">
      <c r="A2933" s="11">
        <v>2928</v>
      </c>
      <c r="B2933" s="9">
        <v>100</v>
      </c>
    </row>
    <row r="2934" spans="1:2" x14ac:dyDescent="0.2">
      <c r="A2934" s="11">
        <v>2929</v>
      </c>
      <c r="B2934" s="9">
        <v>102.06937499999999</v>
      </c>
    </row>
    <row r="2935" spans="1:2" x14ac:dyDescent="0.2">
      <c r="A2935" s="11">
        <v>2930</v>
      </c>
      <c r="B2935" s="9">
        <v>100.92000000000002</v>
      </c>
    </row>
    <row r="2936" spans="1:2" x14ac:dyDescent="0.2">
      <c r="A2936" s="11">
        <v>2931</v>
      </c>
      <c r="B2936" s="9">
        <v>106</v>
      </c>
    </row>
    <row r="2937" spans="1:2" x14ac:dyDescent="0.2">
      <c r="A2937" s="11">
        <v>2932</v>
      </c>
      <c r="B2937" s="9">
        <v>105.0967741935484</v>
      </c>
    </row>
    <row r="2938" spans="1:2" x14ac:dyDescent="0.2">
      <c r="A2938" s="11">
        <v>2933</v>
      </c>
      <c r="B2938" s="9">
        <v>102.76</v>
      </c>
    </row>
    <row r="2939" spans="1:2" x14ac:dyDescent="0.2">
      <c r="A2939" s="11">
        <v>2934</v>
      </c>
      <c r="B2939" s="9">
        <v>108</v>
      </c>
    </row>
    <row r="2940" spans="1:2" x14ac:dyDescent="0.2">
      <c r="A2940" s="11">
        <v>2935</v>
      </c>
      <c r="B2940" s="9">
        <v>100.88571428571429</v>
      </c>
    </row>
    <row r="2941" spans="1:2" x14ac:dyDescent="0.2">
      <c r="A2941" s="11">
        <v>2936</v>
      </c>
      <c r="B2941" s="9">
        <v>128</v>
      </c>
    </row>
    <row r="2942" spans="1:2" x14ac:dyDescent="0.2">
      <c r="A2942" s="11">
        <v>2937</v>
      </c>
      <c r="B2942" s="9">
        <v>133.33333333333331</v>
      </c>
    </row>
    <row r="2943" spans="1:2" x14ac:dyDescent="0.2">
      <c r="A2943" s="11">
        <v>2938</v>
      </c>
      <c r="B2943" s="9">
        <v>101.375</v>
      </c>
    </row>
    <row r="2944" spans="1:2" x14ac:dyDescent="0.2">
      <c r="A2944" s="11">
        <v>2939</v>
      </c>
      <c r="B2944" s="9">
        <v>102.875</v>
      </c>
    </row>
    <row r="2945" spans="1:2" x14ac:dyDescent="0.2">
      <c r="A2945" s="11">
        <v>2940</v>
      </c>
      <c r="B2945" s="9">
        <v>107.24000000000001</v>
      </c>
    </row>
    <row r="2946" spans="1:2" x14ac:dyDescent="0.2">
      <c r="A2946" s="11">
        <v>2941</v>
      </c>
      <c r="B2946" s="9">
        <v>4.0000000000000001E-3</v>
      </c>
    </row>
    <row r="2947" spans="1:2" x14ac:dyDescent="0.2">
      <c r="A2947" s="11">
        <v>2942</v>
      </c>
      <c r="B2947" s="9">
        <v>20.424999999999997</v>
      </c>
    </row>
    <row r="2948" spans="1:2" x14ac:dyDescent="0.2">
      <c r="A2948" s="11">
        <v>2943</v>
      </c>
      <c r="B2948" s="9">
        <v>0</v>
      </c>
    </row>
    <row r="2949" spans="1:2" x14ac:dyDescent="0.2">
      <c r="A2949" s="11">
        <v>2944</v>
      </c>
      <c r="B2949" s="9">
        <v>1</v>
      </c>
    </row>
    <row r="2950" spans="1:2" x14ac:dyDescent="0.2">
      <c r="A2950" s="11">
        <v>2945</v>
      </c>
      <c r="B2950" s="9">
        <v>0</v>
      </c>
    </row>
    <row r="2951" spans="1:2" x14ac:dyDescent="0.2">
      <c r="A2951" s="11">
        <v>2946</v>
      </c>
      <c r="B2951" s="9">
        <v>0.1</v>
      </c>
    </row>
    <row r="2952" spans="1:2" x14ac:dyDescent="0.2">
      <c r="A2952" s="11">
        <v>2947</v>
      </c>
      <c r="B2952" s="9">
        <v>4.2880000000000003</v>
      </c>
    </row>
    <row r="2953" spans="1:2" x14ac:dyDescent="0.2">
      <c r="A2953" s="11">
        <v>2948</v>
      </c>
      <c r="B2953" s="9">
        <v>4.8000000000000004E-3</v>
      </c>
    </row>
    <row r="2954" spans="1:2" x14ac:dyDescent="0.2">
      <c r="A2954" s="11">
        <v>2949</v>
      </c>
      <c r="B2954" s="9">
        <v>2.5</v>
      </c>
    </row>
    <row r="2955" spans="1:2" x14ac:dyDescent="0.2">
      <c r="A2955" s="11">
        <v>2950</v>
      </c>
      <c r="B2955" s="9">
        <v>0</v>
      </c>
    </row>
    <row r="2956" spans="1:2" x14ac:dyDescent="0.2">
      <c r="A2956" s="11">
        <v>2951</v>
      </c>
      <c r="B2956" s="9">
        <v>2.1919999999999997</v>
      </c>
    </row>
    <row r="2957" spans="1:2" x14ac:dyDescent="0.2">
      <c r="A2957" s="11">
        <v>2952</v>
      </c>
      <c r="B2957" s="9">
        <v>8.0250000000000004</v>
      </c>
    </row>
    <row r="2958" spans="1:2" x14ac:dyDescent="0.2">
      <c r="A2958" s="11">
        <v>2953</v>
      </c>
      <c r="B2958" s="9">
        <v>0.15125</v>
      </c>
    </row>
    <row r="2959" spans="1:2" x14ac:dyDescent="0.2">
      <c r="A2959" s="11">
        <v>2954</v>
      </c>
      <c r="B2959" s="9">
        <v>0</v>
      </c>
    </row>
    <row r="2960" spans="1:2" x14ac:dyDescent="0.2">
      <c r="A2960" s="11">
        <v>2955</v>
      </c>
      <c r="B2960" s="9">
        <v>59.583333333333336</v>
      </c>
    </row>
    <row r="2961" spans="1:2" x14ac:dyDescent="0.2">
      <c r="A2961" s="11">
        <v>2956</v>
      </c>
      <c r="B2961" s="9">
        <v>16.734177215189874</v>
      </c>
    </row>
    <row r="2962" spans="1:2" x14ac:dyDescent="0.2">
      <c r="A2962" s="11">
        <v>2957</v>
      </c>
      <c r="B2962" s="9">
        <v>1.8666666666666669</v>
      </c>
    </row>
    <row r="2963" spans="1:2" x14ac:dyDescent="0.2">
      <c r="A2963" s="11">
        <v>2958</v>
      </c>
      <c r="B2963" s="9">
        <v>0</v>
      </c>
    </row>
    <row r="2964" spans="1:2" x14ac:dyDescent="0.2">
      <c r="A2964" s="11">
        <v>2959</v>
      </c>
      <c r="B2964" s="9">
        <v>0</v>
      </c>
    </row>
    <row r="2965" spans="1:2" x14ac:dyDescent="0.2">
      <c r="A2965" s="11">
        <v>2960</v>
      </c>
      <c r="B2965" s="9">
        <v>0</v>
      </c>
    </row>
    <row r="2966" spans="1:2" x14ac:dyDescent="0.2">
      <c r="A2966" s="11">
        <v>2961</v>
      </c>
      <c r="B2966" s="9">
        <v>109.62</v>
      </c>
    </row>
    <row r="2967" spans="1:2" x14ac:dyDescent="0.2">
      <c r="A2967" s="11">
        <v>2962</v>
      </c>
      <c r="B2967" s="9">
        <v>121.8</v>
      </c>
    </row>
    <row r="2968" spans="1:2" x14ac:dyDescent="0.2">
      <c r="A2968" s="11">
        <v>2963</v>
      </c>
      <c r="B2968" s="9">
        <v>106.85</v>
      </c>
    </row>
    <row r="2969" spans="1:2" x14ac:dyDescent="0.2">
      <c r="A2969" s="11">
        <v>2964</v>
      </c>
      <c r="B2969" s="9">
        <v>100.71379999999999</v>
      </c>
    </row>
    <row r="2970" spans="1:2" x14ac:dyDescent="0.2">
      <c r="A2970" s="11">
        <v>2965</v>
      </c>
      <c r="B2970" s="9">
        <v>109.00000000000001</v>
      </c>
    </row>
    <row r="2971" spans="1:2" x14ac:dyDescent="0.2">
      <c r="A2971" s="11">
        <v>2966</v>
      </c>
      <c r="B2971" s="9">
        <v>113.63000000000001</v>
      </c>
    </row>
    <row r="2972" spans="1:2" x14ac:dyDescent="0.2">
      <c r="A2972" s="11">
        <v>2967</v>
      </c>
      <c r="B2972" s="9">
        <v>113.92</v>
      </c>
    </row>
    <row r="2973" spans="1:2" x14ac:dyDescent="0.2">
      <c r="A2973" s="11">
        <v>2968</v>
      </c>
      <c r="B2973" s="9">
        <v>106</v>
      </c>
    </row>
    <row r="2974" spans="1:2" x14ac:dyDescent="0.2">
      <c r="A2974" s="11">
        <v>2969</v>
      </c>
      <c r="B2974" s="9">
        <v>162.5</v>
      </c>
    </row>
    <row r="2975" spans="1:2" x14ac:dyDescent="0.2">
      <c r="A2975" s="11">
        <v>2970</v>
      </c>
      <c r="B2975" s="9">
        <v>106</v>
      </c>
    </row>
    <row r="2976" spans="1:2" x14ac:dyDescent="0.2">
      <c r="A2976" s="11">
        <v>2971</v>
      </c>
      <c r="B2976" s="9">
        <v>100.15624999999999</v>
      </c>
    </row>
    <row r="2977" spans="1:2" x14ac:dyDescent="0.2">
      <c r="A2977" s="11">
        <v>2972</v>
      </c>
      <c r="B2977" s="9">
        <v>105.35000000000001</v>
      </c>
    </row>
    <row r="2978" spans="1:2" x14ac:dyDescent="0.2">
      <c r="A2978" s="11">
        <v>2973</v>
      </c>
      <c r="B2978" s="9">
        <v>174.8</v>
      </c>
    </row>
    <row r="2979" spans="1:2" x14ac:dyDescent="0.2">
      <c r="A2979" s="11">
        <v>2974</v>
      </c>
      <c r="B2979" s="9">
        <v>102</v>
      </c>
    </row>
    <row r="2980" spans="1:2" x14ac:dyDescent="0.2">
      <c r="A2980" s="11">
        <v>2975</v>
      </c>
      <c r="B2980" s="9">
        <v>100.125</v>
      </c>
    </row>
    <row r="2981" spans="1:2" x14ac:dyDescent="0.2">
      <c r="A2981" s="11">
        <v>2976</v>
      </c>
      <c r="B2981" s="9">
        <v>171.42857142857142</v>
      </c>
    </row>
    <row r="2982" spans="1:2" x14ac:dyDescent="0.2">
      <c r="A2982" s="11">
        <v>2977</v>
      </c>
      <c r="B2982" s="9">
        <v>113.56666666666666</v>
      </c>
    </row>
    <row r="2983" spans="1:2" x14ac:dyDescent="0.2">
      <c r="A2983" s="11">
        <v>2978</v>
      </c>
      <c r="B2983" s="9">
        <v>129.46666666666667</v>
      </c>
    </row>
    <row r="2984" spans="1:2" x14ac:dyDescent="0.2">
      <c r="A2984" s="11">
        <v>2979</v>
      </c>
      <c r="B2984" s="9">
        <v>101.4</v>
      </c>
    </row>
    <row r="2985" spans="1:2" x14ac:dyDescent="0.2">
      <c r="A2985" s="11">
        <v>2980</v>
      </c>
      <c r="B2985" s="9">
        <v>109.16666666666666</v>
      </c>
    </row>
    <row r="2986" spans="1:2" x14ac:dyDescent="0.2">
      <c r="A2986" s="11">
        <v>2981</v>
      </c>
      <c r="B2986" s="9">
        <v>128.92500000000001</v>
      </c>
    </row>
    <row r="2987" spans="1:2" x14ac:dyDescent="0.2">
      <c r="A2987" s="11">
        <v>2982</v>
      </c>
      <c r="B2987" s="9">
        <v>102.06</v>
      </c>
    </row>
    <row r="2988" spans="1:2" x14ac:dyDescent="0.2">
      <c r="A2988" s="11">
        <v>2983</v>
      </c>
      <c r="B2988" s="9">
        <v>146.53957758620692</v>
      </c>
    </row>
    <row r="2989" spans="1:2" x14ac:dyDescent="0.2">
      <c r="A2989" s="11">
        <v>2984</v>
      </c>
      <c r="B2989" s="9">
        <v>100.352</v>
      </c>
    </row>
    <row r="2990" spans="1:2" x14ac:dyDescent="0.2">
      <c r="A2990" s="11">
        <v>2985</v>
      </c>
      <c r="B2990" s="9">
        <v>121.64999999999999</v>
      </c>
    </row>
    <row r="2991" spans="1:2" x14ac:dyDescent="0.2">
      <c r="A2991" s="11">
        <v>2986</v>
      </c>
      <c r="B2991" s="9">
        <v>105.5</v>
      </c>
    </row>
    <row r="2992" spans="1:2" x14ac:dyDescent="0.2">
      <c r="A2992" s="11">
        <v>2987</v>
      </c>
      <c r="B2992" s="9">
        <v>110.4008</v>
      </c>
    </row>
    <row r="2993" spans="1:2" x14ac:dyDescent="0.2">
      <c r="A2993" s="11">
        <v>2988</v>
      </c>
      <c r="B2993" s="9">
        <v>100</v>
      </c>
    </row>
    <row r="2994" spans="1:2" x14ac:dyDescent="0.2">
      <c r="A2994" s="11">
        <v>2989</v>
      </c>
      <c r="B2994" s="9">
        <v>176.535</v>
      </c>
    </row>
    <row r="2995" spans="1:2" x14ac:dyDescent="0.2">
      <c r="A2995" s="11">
        <v>2990</v>
      </c>
      <c r="B2995" s="9">
        <v>100</v>
      </c>
    </row>
    <row r="2996" spans="1:2" x14ac:dyDescent="0.2">
      <c r="A2996" s="11">
        <v>2991</v>
      </c>
      <c r="B2996" s="9">
        <v>103.29411764705883</v>
      </c>
    </row>
    <row r="2997" spans="1:2" x14ac:dyDescent="0.2">
      <c r="A2997" s="11">
        <v>2992</v>
      </c>
      <c r="B2997" s="9">
        <v>104.5</v>
      </c>
    </row>
    <row r="2998" spans="1:2" x14ac:dyDescent="0.2">
      <c r="A2998" s="11">
        <v>2993</v>
      </c>
      <c r="B2998" s="9">
        <v>100.29999999999998</v>
      </c>
    </row>
    <row r="2999" spans="1:2" x14ac:dyDescent="0.2">
      <c r="A2999" s="11">
        <v>2994</v>
      </c>
      <c r="B2999" s="9">
        <v>457.74666666666673</v>
      </c>
    </row>
    <row r="3000" spans="1:2" x14ac:dyDescent="0.2">
      <c r="A3000" s="11">
        <v>2995</v>
      </c>
      <c r="B3000" s="9">
        <v>104.96000000000001</v>
      </c>
    </row>
    <row r="3001" spans="1:2" x14ac:dyDescent="0.2">
      <c r="A3001" s="11">
        <v>2996</v>
      </c>
      <c r="B3001" s="9">
        <v>171.94285714285715</v>
      </c>
    </row>
    <row r="3002" spans="1:2" x14ac:dyDescent="0.2">
      <c r="A3002" s="11">
        <v>2997</v>
      </c>
      <c r="B3002" s="9">
        <v>103.73000000000002</v>
      </c>
    </row>
    <row r="3003" spans="1:2" x14ac:dyDescent="0.2">
      <c r="A3003" s="11">
        <v>2998</v>
      </c>
      <c r="B3003" s="9">
        <v>103.029</v>
      </c>
    </row>
    <row r="3004" spans="1:2" x14ac:dyDescent="0.2">
      <c r="A3004" s="11">
        <v>2999</v>
      </c>
      <c r="B3004" s="9">
        <v>118.88888888888889</v>
      </c>
    </row>
    <row r="3005" spans="1:2" x14ac:dyDescent="0.2">
      <c r="A3005" s="11">
        <v>3000</v>
      </c>
      <c r="B3005" s="9">
        <v>100</v>
      </c>
    </row>
    <row r="3006" spans="1:2" x14ac:dyDescent="0.2">
      <c r="A3006" s="11">
        <v>3001</v>
      </c>
      <c r="B3006" s="9">
        <v>318.69988910451895</v>
      </c>
    </row>
    <row r="3007" spans="1:2" x14ac:dyDescent="0.2">
      <c r="A3007" s="11">
        <v>3002</v>
      </c>
      <c r="B3007" s="9">
        <v>108.50614285714286</v>
      </c>
    </row>
    <row r="3008" spans="1:2" x14ac:dyDescent="0.2">
      <c r="A3008" s="11">
        <v>3003</v>
      </c>
      <c r="B3008" s="9">
        <v>101.16666666666667</v>
      </c>
    </row>
    <row r="3009" spans="1:2" x14ac:dyDescent="0.2">
      <c r="A3009" s="11">
        <v>3004</v>
      </c>
      <c r="B3009" s="9">
        <v>112.815</v>
      </c>
    </row>
    <row r="3010" spans="1:2" x14ac:dyDescent="0.2">
      <c r="A3010" s="11">
        <v>3005</v>
      </c>
      <c r="B3010" s="9">
        <v>120.49622641509434</v>
      </c>
    </row>
    <row r="3011" spans="1:2" x14ac:dyDescent="0.2">
      <c r="A3011" s="11">
        <v>3006</v>
      </c>
      <c r="B3011" s="9">
        <v>107.74999999999999</v>
      </c>
    </row>
    <row r="3012" spans="1:2" x14ac:dyDescent="0.2">
      <c r="A3012" s="11">
        <v>3007</v>
      </c>
      <c r="B3012" s="9">
        <v>180</v>
      </c>
    </row>
    <row r="3013" spans="1:2" x14ac:dyDescent="0.2">
      <c r="A3013" s="11">
        <v>3008</v>
      </c>
      <c r="B3013" s="9">
        <v>101.16666666666667</v>
      </c>
    </row>
    <row r="3014" spans="1:2" x14ac:dyDescent="0.2">
      <c r="A3014" s="11">
        <v>3009</v>
      </c>
      <c r="B3014" s="9">
        <v>119.756</v>
      </c>
    </row>
    <row r="3015" spans="1:2" x14ac:dyDescent="0.2">
      <c r="A3015" s="11">
        <v>3010</v>
      </c>
      <c r="B3015" s="9">
        <v>158</v>
      </c>
    </row>
    <row r="3016" spans="1:2" x14ac:dyDescent="0.2">
      <c r="A3016" s="11">
        <v>3011</v>
      </c>
      <c r="B3016" s="9">
        <v>123.66666666666666</v>
      </c>
    </row>
    <row r="3017" spans="1:2" x14ac:dyDescent="0.2">
      <c r="A3017" s="11">
        <v>3012</v>
      </c>
      <c r="B3017" s="9">
        <v>117.12499999999999</v>
      </c>
    </row>
    <row r="3018" spans="1:2" x14ac:dyDescent="0.2">
      <c r="A3018" s="11">
        <v>3013</v>
      </c>
      <c r="B3018" s="9">
        <v>156.96</v>
      </c>
    </row>
    <row r="3019" spans="1:2" x14ac:dyDescent="0.2">
      <c r="A3019" s="11">
        <v>3014</v>
      </c>
      <c r="B3019" s="9">
        <v>113.104</v>
      </c>
    </row>
    <row r="3020" spans="1:2" x14ac:dyDescent="0.2">
      <c r="A3020" s="11">
        <v>3015</v>
      </c>
      <c r="B3020" s="9">
        <v>103.17647058823529</v>
      </c>
    </row>
    <row r="3021" spans="1:2" x14ac:dyDescent="0.2">
      <c r="A3021" s="11">
        <v>3016</v>
      </c>
      <c r="B3021" s="9">
        <v>102.61176470588236</v>
      </c>
    </row>
    <row r="3022" spans="1:2" x14ac:dyDescent="0.2">
      <c r="A3022" s="11">
        <v>3017</v>
      </c>
      <c r="B3022" s="9">
        <v>105.84090909090908</v>
      </c>
    </row>
    <row r="3023" spans="1:2" x14ac:dyDescent="0.2">
      <c r="A3023" s="11">
        <v>3018</v>
      </c>
      <c r="B3023" s="9">
        <v>100.71428571428571</v>
      </c>
    </row>
    <row r="3024" spans="1:2" x14ac:dyDescent="0.2">
      <c r="A3024" s="11">
        <v>3019</v>
      </c>
      <c r="B3024" s="9">
        <v>121.23333333333332</v>
      </c>
    </row>
    <row r="3025" spans="1:2" x14ac:dyDescent="0.2">
      <c r="A3025" s="11">
        <v>3020</v>
      </c>
      <c r="B3025" s="9">
        <v>100.57142857142858</v>
      </c>
    </row>
    <row r="3026" spans="1:2" x14ac:dyDescent="0.2">
      <c r="A3026" s="11">
        <v>3021</v>
      </c>
      <c r="B3026" s="9">
        <v>116.02222222222223</v>
      </c>
    </row>
    <row r="3027" spans="1:2" x14ac:dyDescent="0.2">
      <c r="A3027" s="11">
        <v>3022</v>
      </c>
      <c r="B3027" s="9">
        <v>100.88</v>
      </c>
    </row>
    <row r="3028" spans="1:2" x14ac:dyDescent="0.2">
      <c r="A3028" s="11">
        <v>3023</v>
      </c>
      <c r="B3028" s="9">
        <v>103</v>
      </c>
    </row>
    <row r="3029" spans="1:2" x14ac:dyDescent="0.2">
      <c r="A3029" s="11">
        <v>3024</v>
      </c>
      <c r="B3029" s="9">
        <v>246.42</v>
      </c>
    </row>
    <row r="3030" spans="1:2" x14ac:dyDescent="0.2">
      <c r="A3030" s="11">
        <v>3025</v>
      </c>
      <c r="B3030" s="9">
        <v>302.2</v>
      </c>
    </row>
    <row r="3031" spans="1:2" x14ac:dyDescent="0.2">
      <c r="A3031" s="11">
        <v>3026</v>
      </c>
      <c r="B3031" s="9">
        <v>143.33333333333334</v>
      </c>
    </row>
    <row r="3032" spans="1:2" x14ac:dyDescent="0.2">
      <c r="A3032" s="11">
        <v>3027</v>
      </c>
      <c r="B3032" s="9">
        <v>131.44</v>
      </c>
    </row>
    <row r="3033" spans="1:2" x14ac:dyDescent="0.2">
      <c r="A3033" s="11">
        <v>3028</v>
      </c>
      <c r="B3033" s="9">
        <v>168.01999999999998</v>
      </c>
    </row>
    <row r="3034" spans="1:2" x14ac:dyDescent="0.2">
      <c r="A3034" s="11">
        <v>3029</v>
      </c>
      <c r="B3034" s="9">
        <v>109.67666666666666</v>
      </c>
    </row>
    <row r="3035" spans="1:2" x14ac:dyDescent="0.2">
      <c r="A3035" s="11">
        <v>3030</v>
      </c>
      <c r="B3035" s="9">
        <v>106.6857142857143</v>
      </c>
    </row>
    <row r="3036" spans="1:2" x14ac:dyDescent="0.2">
      <c r="A3036" s="11">
        <v>3031</v>
      </c>
      <c r="B3036" s="9">
        <v>100</v>
      </c>
    </row>
    <row r="3037" spans="1:2" x14ac:dyDescent="0.2">
      <c r="A3037" s="11">
        <v>3032</v>
      </c>
      <c r="B3037" s="9">
        <v>127.2</v>
      </c>
    </row>
    <row r="3038" spans="1:2" x14ac:dyDescent="0.2">
      <c r="A3038" s="11">
        <v>3033</v>
      </c>
      <c r="B3038" s="9">
        <v>146.53333333333333</v>
      </c>
    </row>
    <row r="3039" spans="1:2" x14ac:dyDescent="0.2">
      <c r="A3039" s="11">
        <v>3034</v>
      </c>
      <c r="B3039" s="9">
        <v>112.53599999999999</v>
      </c>
    </row>
    <row r="3040" spans="1:2" x14ac:dyDescent="0.2">
      <c r="A3040" s="11">
        <v>3035</v>
      </c>
      <c r="B3040" s="9">
        <v>108.78684000000001</v>
      </c>
    </row>
    <row r="3041" spans="1:2" x14ac:dyDescent="0.2">
      <c r="A3041" s="11">
        <v>3036</v>
      </c>
      <c r="B3041" s="9">
        <v>126.732</v>
      </c>
    </row>
    <row r="3042" spans="1:2" x14ac:dyDescent="0.2">
      <c r="A3042" s="11">
        <v>3037</v>
      </c>
      <c r="B3042" s="9">
        <v>213.20000000000002</v>
      </c>
    </row>
    <row r="3043" spans="1:2" x14ac:dyDescent="0.2">
      <c r="A3043" s="11">
        <v>3038</v>
      </c>
      <c r="B3043" s="9">
        <v>100.49999999999999</v>
      </c>
    </row>
    <row r="3044" spans="1:2" x14ac:dyDescent="0.2">
      <c r="A3044" s="11">
        <v>3039</v>
      </c>
      <c r="B3044" s="9">
        <v>108.71389999999998</v>
      </c>
    </row>
    <row r="3045" spans="1:2" x14ac:dyDescent="0.2">
      <c r="A3045" s="11">
        <v>3040</v>
      </c>
      <c r="B3045" s="9">
        <v>107.5</v>
      </c>
    </row>
    <row r="3046" spans="1:2" x14ac:dyDescent="0.2">
      <c r="A3046" s="11">
        <v>3041</v>
      </c>
      <c r="B3046" s="9">
        <v>110.48192771084338</v>
      </c>
    </row>
    <row r="3047" spans="1:2" x14ac:dyDescent="0.2">
      <c r="A3047" s="11">
        <v>3042</v>
      </c>
      <c r="B3047" s="9">
        <v>128</v>
      </c>
    </row>
    <row r="3048" spans="1:2" x14ac:dyDescent="0.2">
      <c r="A3048" s="11">
        <v>3043</v>
      </c>
      <c r="B3048" s="9">
        <v>110.00666666666667</v>
      </c>
    </row>
    <row r="3049" spans="1:2" x14ac:dyDescent="0.2">
      <c r="A3049" s="11">
        <v>3044</v>
      </c>
      <c r="B3049" s="9">
        <v>109.34166666666667</v>
      </c>
    </row>
    <row r="3050" spans="1:2" x14ac:dyDescent="0.2">
      <c r="A3050" s="11">
        <v>3045</v>
      </c>
      <c r="B3050" s="9">
        <v>132.70650000000001</v>
      </c>
    </row>
    <row r="3051" spans="1:2" x14ac:dyDescent="0.2">
      <c r="A3051" s="11">
        <v>3046</v>
      </c>
      <c r="B3051" s="9">
        <v>190.84810126582278</v>
      </c>
    </row>
    <row r="3052" spans="1:2" x14ac:dyDescent="0.2">
      <c r="A3052" s="11">
        <v>3047</v>
      </c>
      <c r="B3052" s="9">
        <v>149</v>
      </c>
    </row>
    <row r="3053" spans="1:2" x14ac:dyDescent="0.2">
      <c r="A3053" s="11">
        <v>3048</v>
      </c>
      <c r="B3053" s="9">
        <v>166.4</v>
      </c>
    </row>
    <row r="3054" spans="1:2" x14ac:dyDescent="0.2">
      <c r="A3054" s="11">
        <v>3049</v>
      </c>
      <c r="B3054" s="9">
        <v>106.66666666666667</v>
      </c>
    </row>
    <row r="3055" spans="1:2" x14ac:dyDescent="0.2">
      <c r="A3055" s="11">
        <v>3050</v>
      </c>
      <c r="B3055" s="9">
        <v>106</v>
      </c>
    </row>
    <row r="3056" spans="1:2" x14ac:dyDescent="0.2">
      <c r="A3056" s="11">
        <v>3051</v>
      </c>
      <c r="B3056" s="9">
        <v>23.62857142857143</v>
      </c>
    </row>
    <row r="3057" spans="1:2" x14ac:dyDescent="0.2">
      <c r="A3057" s="11">
        <v>3052</v>
      </c>
      <c r="B3057" s="9">
        <v>0.15</v>
      </c>
    </row>
    <row r="3058" spans="1:2" x14ac:dyDescent="0.2">
      <c r="A3058" s="11">
        <v>3053</v>
      </c>
      <c r="B3058" s="9">
        <v>0.4</v>
      </c>
    </row>
    <row r="3059" spans="1:2" x14ac:dyDescent="0.2">
      <c r="A3059" s="11">
        <v>3054</v>
      </c>
      <c r="B3059" s="9">
        <v>0</v>
      </c>
    </row>
    <row r="3060" spans="1:2" x14ac:dyDescent="0.2">
      <c r="A3060" s="11">
        <v>3055</v>
      </c>
      <c r="B3060" s="9">
        <v>5.0000000000000001E-3</v>
      </c>
    </row>
    <row r="3061" spans="1:2" x14ac:dyDescent="0.2">
      <c r="A3061" s="11">
        <v>3056</v>
      </c>
      <c r="B3061" s="9">
        <v>0</v>
      </c>
    </row>
    <row r="3062" spans="1:2" x14ac:dyDescent="0.2">
      <c r="A3062" s="11">
        <v>3057</v>
      </c>
      <c r="B3062" s="9">
        <v>0</v>
      </c>
    </row>
    <row r="3063" spans="1:2" x14ac:dyDescent="0.2">
      <c r="A3063" s="11">
        <v>3058</v>
      </c>
      <c r="B3063" s="9">
        <v>1.6666666666666666E-2</v>
      </c>
    </row>
    <row r="3064" spans="1:2" x14ac:dyDescent="0.2">
      <c r="A3064" s="11">
        <v>3059</v>
      </c>
      <c r="B3064" s="9">
        <v>3.0066666666666664</v>
      </c>
    </row>
    <row r="3065" spans="1:2" x14ac:dyDescent="0.2">
      <c r="A3065" s="11">
        <v>3060</v>
      </c>
      <c r="B3065" s="9">
        <v>0.15227272727272728</v>
      </c>
    </row>
    <row r="3066" spans="1:2" x14ac:dyDescent="0.2">
      <c r="A3066" s="11">
        <v>3061</v>
      </c>
      <c r="B3066" s="9">
        <v>0</v>
      </c>
    </row>
    <row r="3067" spans="1:2" x14ac:dyDescent="0.2">
      <c r="A3067" s="11">
        <v>3062</v>
      </c>
      <c r="B3067" s="9">
        <v>66.84</v>
      </c>
    </row>
    <row r="3068" spans="1:2" x14ac:dyDescent="0.2">
      <c r="A3068" s="11">
        <v>3063</v>
      </c>
      <c r="B3068" s="9">
        <v>19.566666666666666</v>
      </c>
    </row>
    <row r="3069" spans="1:2" x14ac:dyDescent="0.2">
      <c r="A3069" s="11">
        <v>3064</v>
      </c>
      <c r="B3069" s="9">
        <v>11.294666666666666</v>
      </c>
    </row>
    <row r="3070" spans="1:2" x14ac:dyDescent="0.2">
      <c r="A3070" s="11">
        <v>3065</v>
      </c>
      <c r="B3070" s="9">
        <v>0.04</v>
      </c>
    </row>
    <row r="3071" spans="1:2" x14ac:dyDescent="0.2">
      <c r="A3071" s="11">
        <v>3066</v>
      </c>
      <c r="B3071" s="9">
        <v>11.985714285714286</v>
      </c>
    </row>
    <row r="3072" spans="1:2" x14ac:dyDescent="0.2">
      <c r="A3072" s="11">
        <v>3067</v>
      </c>
      <c r="B3072" s="9">
        <v>2.5</v>
      </c>
    </row>
    <row r="3073" spans="1:2" x14ac:dyDescent="0.2">
      <c r="A3073" s="11">
        <v>3068</v>
      </c>
      <c r="B3073" s="9">
        <v>6.9999999999999993E-2</v>
      </c>
    </row>
    <row r="3074" spans="1:2" x14ac:dyDescent="0.2">
      <c r="A3074" s="11">
        <v>3069</v>
      </c>
      <c r="B3074" s="9">
        <v>14.099999999999998</v>
      </c>
    </row>
    <row r="3075" spans="1:2" x14ac:dyDescent="0.2">
      <c r="A3075" s="11">
        <v>3070</v>
      </c>
      <c r="B3075" s="9">
        <v>3.34</v>
      </c>
    </row>
    <row r="3076" spans="1:2" x14ac:dyDescent="0.2">
      <c r="A3076" s="11">
        <v>3071</v>
      </c>
      <c r="B3076" s="9">
        <v>59.774999999999999</v>
      </c>
    </row>
    <row r="3077" spans="1:2" x14ac:dyDescent="0.2">
      <c r="A3077" s="11">
        <v>3072</v>
      </c>
      <c r="B3077" s="9">
        <v>1.6666666666666666E-2</v>
      </c>
    </row>
    <row r="3078" spans="1:2" x14ac:dyDescent="0.2">
      <c r="A3078" s="11">
        <v>3073</v>
      </c>
      <c r="B3078" s="9">
        <v>2.3035714285714284E-2</v>
      </c>
    </row>
    <row r="3079" spans="1:2" x14ac:dyDescent="0.2">
      <c r="A3079" s="11">
        <v>3074</v>
      </c>
      <c r="B3079" s="9">
        <v>8.8000000000000009E-2</v>
      </c>
    </row>
    <row r="3080" spans="1:2" x14ac:dyDescent="0.2">
      <c r="A3080" s="11">
        <v>3075</v>
      </c>
      <c r="B3080" s="9">
        <v>8.64</v>
      </c>
    </row>
    <row r="3081" spans="1:2" x14ac:dyDescent="0.2">
      <c r="A3081" s="11">
        <v>3076</v>
      </c>
      <c r="B3081" s="9">
        <v>15.06</v>
      </c>
    </row>
    <row r="3082" spans="1:2" x14ac:dyDescent="0.2">
      <c r="A3082" s="11">
        <v>3077</v>
      </c>
      <c r="B3082" s="9">
        <v>0.47727272727272729</v>
      </c>
    </row>
    <row r="3083" spans="1:2" x14ac:dyDescent="0.2">
      <c r="A3083" s="11">
        <v>3078</v>
      </c>
      <c r="B3083" s="9">
        <v>0.11833333333333333</v>
      </c>
    </row>
    <row r="3084" spans="1:2" x14ac:dyDescent="0.2">
      <c r="A3084" s="11">
        <v>3079</v>
      </c>
      <c r="B3084" s="9">
        <v>0.8417399858735245</v>
      </c>
    </row>
    <row r="3085" spans="1:2" x14ac:dyDescent="0.2">
      <c r="A3085" s="11">
        <v>3080</v>
      </c>
      <c r="B3085" s="9">
        <v>1.8799999999999997E-2</v>
      </c>
    </row>
    <row r="3086" spans="1:2" x14ac:dyDescent="0.2">
      <c r="A3086" s="11">
        <v>3081</v>
      </c>
      <c r="B3086" s="9">
        <v>0.21029999999999999</v>
      </c>
    </row>
    <row r="3087" spans="1:2" x14ac:dyDescent="0.2">
      <c r="A3087" s="11">
        <v>3082</v>
      </c>
      <c r="B3087" s="9">
        <v>0</v>
      </c>
    </row>
    <row r="3088" spans="1:2" x14ac:dyDescent="0.2">
      <c r="A3088" s="11">
        <v>3083</v>
      </c>
      <c r="B3088" s="9">
        <v>0.27999999999999997</v>
      </c>
    </row>
    <row r="3089" spans="1:2" x14ac:dyDescent="0.2">
      <c r="A3089" s="11">
        <v>3084</v>
      </c>
      <c r="B3089" s="9">
        <v>11.57920670115792</v>
      </c>
    </row>
    <row r="3090" spans="1:2" x14ac:dyDescent="0.2">
      <c r="A3090" s="11">
        <v>3085</v>
      </c>
      <c r="B3090" s="9">
        <v>2.44</v>
      </c>
    </row>
    <row r="3091" spans="1:2" x14ac:dyDescent="0.2">
      <c r="A3091" s="11">
        <v>3086</v>
      </c>
      <c r="B3091" s="9">
        <v>0.25</v>
      </c>
    </row>
    <row r="3092" spans="1:2" x14ac:dyDescent="0.2">
      <c r="A3092" s="11">
        <v>3087</v>
      </c>
      <c r="B3092" s="9">
        <v>0.625</v>
      </c>
    </row>
    <row r="3093" spans="1:2" x14ac:dyDescent="0.2">
      <c r="A3093" s="11">
        <v>3088</v>
      </c>
      <c r="B3093" s="9">
        <v>0.19384615384615383</v>
      </c>
    </row>
    <row r="3094" spans="1:2" x14ac:dyDescent="0.2">
      <c r="A3094" s="11">
        <v>3089</v>
      </c>
      <c r="B3094" s="9">
        <v>23.416</v>
      </c>
    </row>
    <row r="3095" spans="1:2" x14ac:dyDescent="0.2">
      <c r="A3095" s="11">
        <v>3090</v>
      </c>
      <c r="B3095" s="9">
        <v>5.0808888888888886</v>
      </c>
    </row>
    <row r="3096" spans="1:2" x14ac:dyDescent="0.2">
      <c r="A3096" s="11">
        <v>3091</v>
      </c>
      <c r="B3096" s="9">
        <v>15.920000000000002</v>
      </c>
    </row>
    <row r="3097" spans="1:2" x14ac:dyDescent="0.2">
      <c r="A3097" s="11">
        <v>3092</v>
      </c>
      <c r="B3097" s="9">
        <v>1.1831900000000002</v>
      </c>
    </row>
    <row r="3098" spans="1:2" x14ac:dyDescent="0.2">
      <c r="A3098" s="11">
        <v>3093</v>
      </c>
      <c r="B3098" s="9">
        <v>22.75</v>
      </c>
    </row>
    <row r="3099" spans="1:2" x14ac:dyDescent="0.2">
      <c r="A3099" s="11">
        <v>3094</v>
      </c>
      <c r="B3099" s="9">
        <v>2.5000000000000001E-2</v>
      </c>
    </row>
    <row r="3100" spans="1:2" x14ac:dyDescent="0.2">
      <c r="A3100" s="11">
        <v>3095</v>
      </c>
      <c r="B3100" s="9">
        <v>0.33512064343163539</v>
      </c>
    </row>
    <row r="3101" spans="1:2" x14ac:dyDescent="0.2">
      <c r="A3101" s="11">
        <v>3096</v>
      </c>
      <c r="B3101" s="9">
        <v>3.9750000000000001</v>
      </c>
    </row>
    <row r="3102" spans="1:2" x14ac:dyDescent="0.2">
      <c r="A3102" s="11">
        <v>3097</v>
      </c>
      <c r="B3102" s="9">
        <v>17.150000000000002</v>
      </c>
    </row>
    <row r="3103" spans="1:2" x14ac:dyDescent="0.2">
      <c r="A3103" s="11">
        <v>3098</v>
      </c>
      <c r="B3103" s="9">
        <v>3.6080041046690612</v>
      </c>
    </row>
    <row r="3104" spans="1:2" x14ac:dyDescent="0.2">
      <c r="A3104" s="11">
        <v>3099</v>
      </c>
      <c r="B3104" s="9">
        <v>13.900000000000002</v>
      </c>
    </row>
    <row r="3105" spans="1:2" x14ac:dyDescent="0.2">
      <c r="A3105" s="11">
        <v>3100</v>
      </c>
      <c r="B3105" s="9">
        <v>15.225</v>
      </c>
    </row>
    <row r="3106" spans="1:2" x14ac:dyDescent="0.2">
      <c r="A3106" s="11">
        <v>3101</v>
      </c>
      <c r="B3106" s="9">
        <v>12</v>
      </c>
    </row>
    <row r="3107" spans="1:2" x14ac:dyDescent="0.2">
      <c r="A3107" s="11">
        <v>3102</v>
      </c>
      <c r="B3107" s="9">
        <v>39.112499999999997</v>
      </c>
    </row>
    <row r="3108" spans="1:2" x14ac:dyDescent="0.2">
      <c r="A3108" s="11">
        <v>3103</v>
      </c>
      <c r="B3108" s="9">
        <v>0.26829268292682928</v>
      </c>
    </row>
    <row r="3109" spans="1:2" x14ac:dyDescent="0.2">
      <c r="A3109" s="11">
        <v>3104</v>
      </c>
      <c r="B3109" s="9">
        <v>29.625</v>
      </c>
    </row>
    <row r="3110" spans="1:2" x14ac:dyDescent="0.2">
      <c r="A3110" s="11">
        <v>3105</v>
      </c>
      <c r="B3110" s="9">
        <v>42.360992301112063</v>
      </c>
    </row>
    <row r="3111" spans="1:2" x14ac:dyDescent="0.2">
      <c r="A3111" s="11">
        <v>3106</v>
      </c>
      <c r="B3111" s="9">
        <v>4.1000000000000005</v>
      </c>
    </row>
    <row r="3112" spans="1:2" x14ac:dyDescent="0.2">
      <c r="A3112" s="11">
        <v>3107</v>
      </c>
      <c r="B3112" s="9">
        <v>19.762499999999999</v>
      </c>
    </row>
    <row r="3113" spans="1:2" x14ac:dyDescent="0.2">
      <c r="A3113" s="11">
        <v>3108</v>
      </c>
      <c r="B3113" s="9">
        <v>5.1999999999999998E-2</v>
      </c>
    </row>
    <row r="3114" spans="1:2" x14ac:dyDescent="0.2">
      <c r="A3114" s="11">
        <v>3109</v>
      </c>
      <c r="B3114" s="9">
        <v>25.030188679245285</v>
      </c>
    </row>
    <row r="3115" spans="1:2" x14ac:dyDescent="0.2">
      <c r="A3115" s="11">
        <v>3110</v>
      </c>
      <c r="B3115" s="9">
        <v>0.04</v>
      </c>
    </row>
    <row r="3116" spans="1:2" x14ac:dyDescent="0.2">
      <c r="A3116" s="11">
        <v>3111</v>
      </c>
      <c r="B3116" s="9">
        <v>26.640000000000004</v>
      </c>
    </row>
    <row r="3117" spans="1:2" x14ac:dyDescent="0.2">
      <c r="A3117" s="11">
        <v>3112</v>
      </c>
      <c r="B3117" s="9">
        <v>4.7363636363636363</v>
      </c>
    </row>
    <row r="3118" spans="1:2" x14ac:dyDescent="0.2">
      <c r="A3118" s="11">
        <v>3113</v>
      </c>
      <c r="B3118" s="9">
        <v>4.2435339894712749</v>
      </c>
    </row>
    <row r="3119" spans="1:2" x14ac:dyDescent="0.2">
      <c r="A3119" s="11">
        <v>3114</v>
      </c>
      <c r="B3119" s="9">
        <v>0</v>
      </c>
    </row>
    <row r="3120" spans="1:2" x14ac:dyDescent="0.2">
      <c r="A3120" s="11">
        <v>3115</v>
      </c>
      <c r="B3120" s="9">
        <v>3</v>
      </c>
    </row>
    <row r="3121" spans="1:2" x14ac:dyDescent="0.2">
      <c r="A3121" s="11">
        <v>3116</v>
      </c>
      <c r="B3121" s="9">
        <v>57.333333333333336</v>
      </c>
    </row>
    <row r="3122" spans="1:2" x14ac:dyDescent="0.2">
      <c r="A3122" s="11">
        <v>3117</v>
      </c>
      <c r="B3122" s="9">
        <v>0.1</v>
      </c>
    </row>
    <row r="3123" spans="1:2" x14ac:dyDescent="0.2">
      <c r="A3123" s="11">
        <v>3118</v>
      </c>
      <c r="B3123" s="9">
        <v>0.31</v>
      </c>
    </row>
    <row r="3124" spans="1:2" x14ac:dyDescent="0.2">
      <c r="A3124" s="11">
        <v>3119</v>
      </c>
      <c r="B3124" s="9">
        <v>0.05</v>
      </c>
    </row>
    <row r="3125" spans="1:2" x14ac:dyDescent="0.2">
      <c r="A3125" s="11">
        <v>3120</v>
      </c>
      <c r="B3125" s="9">
        <v>9.8461538461538465E-3</v>
      </c>
    </row>
    <row r="3126" spans="1:2" x14ac:dyDescent="0.2">
      <c r="A3126" s="11">
        <v>3121</v>
      </c>
      <c r="B3126" s="9">
        <v>0.66666666666666674</v>
      </c>
    </row>
    <row r="3127" spans="1:2" x14ac:dyDescent="0.2">
      <c r="A3127" s="11">
        <v>3122</v>
      </c>
      <c r="B3127" s="9">
        <v>58.291457286432156</v>
      </c>
    </row>
    <row r="3128" spans="1:2" x14ac:dyDescent="0.2">
      <c r="A3128" s="11">
        <v>3123</v>
      </c>
      <c r="B3128" s="9">
        <v>68.153599999999997</v>
      </c>
    </row>
    <row r="3129" spans="1:2" x14ac:dyDescent="0.2">
      <c r="A3129" s="11">
        <v>3124</v>
      </c>
      <c r="B3129" s="9">
        <v>3.2499999999999999E-3</v>
      </c>
    </row>
    <row r="3130" spans="1:2" x14ac:dyDescent="0.2">
      <c r="A3130" s="11">
        <v>3125</v>
      </c>
      <c r="B3130" s="9">
        <v>0</v>
      </c>
    </row>
    <row r="3131" spans="1:2" x14ac:dyDescent="0.2">
      <c r="A3131" s="11">
        <v>3126</v>
      </c>
      <c r="B3131" s="9">
        <v>4.16</v>
      </c>
    </row>
    <row r="3132" spans="1:2" x14ac:dyDescent="0.2">
      <c r="A3132" s="11">
        <v>3127</v>
      </c>
      <c r="B3132" s="9">
        <v>0</v>
      </c>
    </row>
    <row r="3133" spans="1:2" x14ac:dyDescent="0.2">
      <c r="A3133" s="11">
        <v>3128</v>
      </c>
      <c r="B3133" s="9">
        <v>108.60666666666667</v>
      </c>
    </row>
    <row r="3134" spans="1:2" x14ac:dyDescent="0.2">
      <c r="A3134" s="11">
        <v>3129</v>
      </c>
      <c r="B3134" s="9">
        <v>0.8</v>
      </c>
    </row>
    <row r="3135" spans="1:2" x14ac:dyDescent="0.2">
      <c r="A3135" s="11">
        <v>3130</v>
      </c>
      <c r="B3135" s="9">
        <v>3.75</v>
      </c>
    </row>
    <row r="3136" spans="1:2" x14ac:dyDescent="0.2">
      <c r="A3136" s="11">
        <v>3131</v>
      </c>
      <c r="B3136" s="9">
        <v>15.731707317073171</v>
      </c>
    </row>
    <row r="3137" spans="1:2" x14ac:dyDescent="0.2">
      <c r="A3137" s="11">
        <v>3132</v>
      </c>
      <c r="B3137" s="9">
        <v>3.3333333333333333E-2</v>
      </c>
    </row>
    <row r="3138" spans="1:2" x14ac:dyDescent="0.2">
      <c r="A3138" s="11">
        <v>3133</v>
      </c>
      <c r="B3138" s="9">
        <v>108</v>
      </c>
    </row>
    <row r="3139" spans="1:2" x14ac:dyDescent="0.2">
      <c r="A3139" s="11">
        <v>3134</v>
      </c>
      <c r="B3139" s="9">
        <v>22.5</v>
      </c>
    </row>
    <row r="3140" spans="1:2" x14ac:dyDescent="0.2">
      <c r="A3140" s="11">
        <v>3135</v>
      </c>
      <c r="B3140" s="9">
        <v>20.849420849420849</v>
      </c>
    </row>
    <row r="3141" spans="1:2" x14ac:dyDescent="0.2">
      <c r="A3141" s="11">
        <v>3136</v>
      </c>
      <c r="B3141" s="9">
        <v>127.8</v>
      </c>
    </row>
    <row r="3142" spans="1:2" x14ac:dyDescent="0.2">
      <c r="A3142" s="11">
        <v>3137</v>
      </c>
      <c r="B3142" s="9">
        <v>3.3333333333333335</v>
      </c>
    </row>
    <row r="3143" spans="1:2" x14ac:dyDescent="0.2">
      <c r="A3143" s="11">
        <v>3138</v>
      </c>
      <c r="B3143" s="9">
        <v>0</v>
      </c>
    </row>
    <row r="3144" spans="1:2" x14ac:dyDescent="0.2">
      <c r="A3144" s="11">
        <v>3139</v>
      </c>
      <c r="B3144" s="9">
        <v>5.4</v>
      </c>
    </row>
    <row r="3145" spans="1:2" x14ac:dyDescent="0.2">
      <c r="A3145" s="11">
        <v>3140</v>
      </c>
      <c r="B3145" s="9">
        <v>0.96</v>
      </c>
    </row>
    <row r="3146" spans="1:2" x14ac:dyDescent="0.2">
      <c r="A3146" s="11">
        <v>3141</v>
      </c>
      <c r="B3146" s="9">
        <v>51.6</v>
      </c>
    </row>
    <row r="3147" spans="1:2" x14ac:dyDescent="0.2">
      <c r="A3147" s="11">
        <v>3142</v>
      </c>
      <c r="B3147" s="9">
        <v>1.6363636363636365</v>
      </c>
    </row>
    <row r="3148" spans="1:2" x14ac:dyDescent="0.2">
      <c r="A3148" s="11">
        <v>3143</v>
      </c>
      <c r="B3148" s="9">
        <v>0</v>
      </c>
    </row>
    <row r="3149" spans="1:2" x14ac:dyDescent="0.2">
      <c r="A3149" s="11">
        <v>3144</v>
      </c>
      <c r="B3149" s="9">
        <v>75.400000000000006</v>
      </c>
    </row>
    <row r="3150" spans="1:2" x14ac:dyDescent="0.2">
      <c r="A3150" s="11">
        <v>3145</v>
      </c>
      <c r="B3150" s="9">
        <v>0</v>
      </c>
    </row>
    <row r="3151" spans="1:2" x14ac:dyDescent="0.2">
      <c r="A3151" s="11">
        <v>3146</v>
      </c>
      <c r="B3151" s="9">
        <v>10.5</v>
      </c>
    </row>
    <row r="3152" spans="1:2" x14ac:dyDescent="0.2">
      <c r="A3152" s="11">
        <v>3147</v>
      </c>
      <c r="B3152" s="9">
        <v>117.52499999999999</v>
      </c>
    </row>
    <row r="3153" spans="1:2" x14ac:dyDescent="0.2">
      <c r="A3153" s="11">
        <v>3148</v>
      </c>
      <c r="B3153" s="9">
        <v>131.16666666666669</v>
      </c>
    </row>
    <row r="3154" spans="1:2" x14ac:dyDescent="0.2">
      <c r="A3154" s="11">
        <v>3149</v>
      </c>
      <c r="B3154" s="9">
        <v>104</v>
      </c>
    </row>
    <row r="3155" spans="1:2" x14ac:dyDescent="0.2">
      <c r="A3155" s="11">
        <v>3150</v>
      </c>
      <c r="B3155" s="9">
        <v>101</v>
      </c>
    </row>
    <row r="3156" spans="1:2" x14ac:dyDescent="0.2">
      <c r="A3156" s="11">
        <v>3151</v>
      </c>
      <c r="B3156" s="9">
        <v>100.4</v>
      </c>
    </row>
    <row r="3157" spans="1:2" x14ac:dyDescent="0.2">
      <c r="A3157" s="11">
        <v>3152</v>
      </c>
      <c r="B3157" s="9">
        <v>105.95454545454545</v>
      </c>
    </row>
    <row r="3158" spans="1:2" x14ac:dyDescent="0.2">
      <c r="A3158" s="11">
        <v>3153</v>
      </c>
      <c r="B3158" s="9">
        <v>335.58333333333337</v>
      </c>
    </row>
    <row r="3159" spans="1:2" x14ac:dyDescent="0.2">
      <c r="A3159" s="11">
        <v>3154</v>
      </c>
      <c r="B3159" s="9">
        <v>112.92857142857142</v>
      </c>
    </row>
    <row r="3160" spans="1:2" x14ac:dyDescent="0.2">
      <c r="A3160" s="11">
        <v>3155</v>
      </c>
      <c r="B3160" s="9">
        <v>188.50460000000001</v>
      </c>
    </row>
    <row r="3161" spans="1:2" x14ac:dyDescent="0.2">
      <c r="A3161" s="11">
        <v>3156</v>
      </c>
      <c r="B3161" s="9">
        <v>101.81818181818181</v>
      </c>
    </row>
    <row r="3162" spans="1:2" x14ac:dyDescent="0.2">
      <c r="A3162" s="11">
        <v>3157</v>
      </c>
      <c r="B3162" s="9">
        <v>101</v>
      </c>
    </row>
    <row r="3163" spans="1:2" x14ac:dyDescent="0.2">
      <c r="A3163" s="11">
        <v>3158</v>
      </c>
      <c r="B3163" s="9">
        <v>113.99999999999999</v>
      </c>
    </row>
    <row r="3164" spans="1:2" x14ac:dyDescent="0.2">
      <c r="A3164" s="11">
        <v>3159</v>
      </c>
      <c r="B3164" s="9">
        <v>133.48133333333334</v>
      </c>
    </row>
    <row r="3165" spans="1:2" x14ac:dyDescent="0.2">
      <c r="A3165" s="11">
        <v>3160</v>
      </c>
      <c r="B3165" s="9">
        <v>101.53333333333335</v>
      </c>
    </row>
    <row r="3166" spans="1:2" x14ac:dyDescent="0.2">
      <c r="A3166" s="11">
        <v>3161</v>
      </c>
      <c r="B3166" s="9">
        <v>105.1</v>
      </c>
    </row>
    <row r="3167" spans="1:2" x14ac:dyDescent="0.2">
      <c r="A3167" s="11">
        <v>3162</v>
      </c>
      <c r="B3167" s="9">
        <v>127.15</v>
      </c>
    </row>
    <row r="3168" spans="1:2" x14ac:dyDescent="0.2">
      <c r="A3168" s="11">
        <v>3163</v>
      </c>
      <c r="B3168" s="9">
        <v>111.15384615384616</v>
      </c>
    </row>
    <row r="3169" spans="1:2" x14ac:dyDescent="0.2">
      <c r="A3169" s="11">
        <v>3164</v>
      </c>
      <c r="B3169" s="9">
        <v>106.76</v>
      </c>
    </row>
    <row r="3170" spans="1:2" x14ac:dyDescent="0.2">
      <c r="A3170" s="11">
        <v>3165</v>
      </c>
      <c r="B3170" s="9">
        <v>162.66666666666666</v>
      </c>
    </row>
    <row r="3171" spans="1:2" x14ac:dyDescent="0.2">
      <c r="A3171" s="11">
        <v>3166</v>
      </c>
      <c r="B3171" s="9">
        <v>160.22808571428573</v>
      </c>
    </row>
    <row r="3172" spans="1:2" x14ac:dyDescent="0.2">
      <c r="A3172" s="11">
        <v>3167</v>
      </c>
      <c r="B3172" s="9">
        <v>116.16666666666666</v>
      </c>
    </row>
    <row r="3173" spans="1:2" x14ac:dyDescent="0.2">
      <c r="A3173" s="11">
        <v>3168</v>
      </c>
      <c r="B3173" s="9">
        <v>124.2</v>
      </c>
    </row>
    <row r="3174" spans="1:2" x14ac:dyDescent="0.2">
      <c r="A3174" s="11">
        <v>3169</v>
      </c>
      <c r="B3174" s="9">
        <v>103.01249999999999</v>
      </c>
    </row>
    <row r="3175" spans="1:2" x14ac:dyDescent="0.2">
      <c r="A3175" s="11">
        <v>3170</v>
      </c>
      <c r="B3175" s="9">
        <v>112.25</v>
      </c>
    </row>
    <row r="3176" spans="1:2" x14ac:dyDescent="0.2">
      <c r="A3176" s="11">
        <v>3171</v>
      </c>
      <c r="B3176" s="9">
        <v>108.8142857142857</v>
      </c>
    </row>
    <row r="3177" spans="1:2" x14ac:dyDescent="0.2">
      <c r="A3177" s="11">
        <v>3172</v>
      </c>
      <c r="B3177" s="9">
        <v>114.99999999999999</v>
      </c>
    </row>
    <row r="3178" spans="1:2" x14ac:dyDescent="0.2">
      <c r="A3178" s="11">
        <v>3173</v>
      </c>
      <c r="B3178" s="9">
        <v>103</v>
      </c>
    </row>
    <row r="3179" spans="1:2" x14ac:dyDescent="0.2">
      <c r="A3179" s="11">
        <v>3174</v>
      </c>
      <c r="B3179" s="9">
        <v>101.13333333333334</v>
      </c>
    </row>
    <row r="3180" spans="1:2" x14ac:dyDescent="0.2">
      <c r="A3180" s="11">
        <v>3175</v>
      </c>
      <c r="B3180" s="9">
        <v>109.55999999999999</v>
      </c>
    </row>
    <row r="3181" spans="1:2" x14ac:dyDescent="0.2">
      <c r="A3181" s="11">
        <v>3176</v>
      </c>
      <c r="B3181" s="9">
        <v>114.8421052631579</v>
      </c>
    </row>
    <row r="3182" spans="1:2" x14ac:dyDescent="0.2">
      <c r="A3182" s="11">
        <v>3177</v>
      </c>
      <c r="B3182" s="9">
        <v>117.39999999999999</v>
      </c>
    </row>
    <row r="3183" spans="1:2" x14ac:dyDescent="0.2">
      <c r="A3183" s="11">
        <v>3178</v>
      </c>
      <c r="B3183" s="9">
        <v>171.73333333333335</v>
      </c>
    </row>
    <row r="3184" spans="1:2" x14ac:dyDescent="0.2">
      <c r="A3184" s="11">
        <v>3179</v>
      </c>
      <c r="B3184" s="9">
        <v>114.16238095238094</v>
      </c>
    </row>
    <row r="3185" spans="1:2" x14ac:dyDescent="0.2">
      <c r="A3185" s="11">
        <v>3180</v>
      </c>
      <c r="B3185" s="9">
        <v>119.75</v>
      </c>
    </row>
    <row r="3186" spans="1:2" x14ac:dyDescent="0.2">
      <c r="A3186" s="11">
        <v>3181</v>
      </c>
      <c r="B3186" s="9">
        <v>109.00000000000001</v>
      </c>
    </row>
    <row r="3187" spans="1:2" x14ac:dyDescent="0.2">
      <c r="A3187" s="11">
        <v>3182</v>
      </c>
      <c r="B3187" s="9">
        <v>100.88571428571429</v>
      </c>
    </row>
    <row r="3188" spans="1:2" x14ac:dyDescent="0.2">
      <c r="A3188" s="11">
        <v>3183</v>
      </c>
      <c r="B3188" s="9">
        <v>109.00000000000001</v>
      </c>
    </row>
    <row r="3189" spans="1:2" x14ac:dyDescent="0.2">
      <c r="A3189" s="11">
        <v>3184</v>
      </c>
      <c r="B3189" s="9">
        <v>107.20930232558139</v>
      </c>
    </row>
    <row r="3190" spans="1:2" x14ac:dyDescent="0.2">
      <c r="A3190" s="11">
        <v>3185</v>
      </c>
      <c r="B3190" s="9">
        <v>100</v>
      </c>
    </row>
    <row r="3191" spans="1:2" x14ac:dyDescent="0.2">
      <c r="A3191" s="11">
        <v>3186</v>
      </c>
      <c r="B3191" s="9">
        <v>102.18750000000001</v>
      </c>
    </row>
    <row r="3192" spans="1:2" x14ac:dyDescent="0.2">
      <c r="A3192" s="11">
        <v>3187</v>
      </c>
      <c r="B3192" s="9">
        <v>116.29333333333334</v>
      </c>
    </row>
    <row r="3193" spans="1:2" x14ac:dyDescent="0.2">
      <c r="A3193" s="11">
        <v>3188</v>
      </c>
      <c r="B3193" s="9">
        <v>65</v>
      </c>
    </row>
    <row r="3194" spans="1:2" x14ac:dyDescent="0.2">
      <c r="A3194" s="11">
        <v>3189</v>
      </c>
      <c r="B3194" s="9">
        <v>12.327272727272726</v>
      </c>
    </row>
    <row r="3195" spans="1:2" x14ac:dyDescent="0.2">
      <c r="A3195" s="11">
        <v>3190</v>
      </c>
      <c r="B3195" s="9">
        <v>0</v>
      </c>
    </row>
    <row r="3196" spans="1:2" x14ac:dyDescent="0.2">
      <c r="A3196" s="11">
        <v>3191</v>
      </c>
      <c r="B3196" s="9">
        <v>4.0266666666666664</v>
      </c>
    </row>
    <row r="3197" spans="1:2" x14ac:dyDescent="0.2">
      <c r="A3197" s="11">
        <v>3192</v>
      </c>
      <c r="B3197" s="9">
        <v>1.02</v>
      </c>
    </row>
    <row r="3198" spans="1:2" x14ac:dyDescent="0.2">
      <c r="A3198" s="11">
        <v>3193</v>
      </c>
      <c r="B3198" s="9">
        <v>11.74</v>
      </c>
    </row>
    <row r="3199" spans="1:2" x14ac:dyDescent="0.2">
      <c r="A3199" s="11">
        <v>3194</v>
      </c>
      <c r="B3199" s="9">
        <v>0</v>
      </c>
    </row>
    <row r="3200" spans="1:2" x14ac:dyDescent="0.2">
      <c r="A3200" s="11">
        <v>3195</v>
      </c>
      <c r="B3200" s="9">
        <v>59.142857142857139</v>
      </c>
    </row>
    <row r="3201" spans="1:2" x14ac:dyDescent="0.2">
      <c r="A3201" s="11">
        <v>3196</v>
      </c>
      <c r="B3201" s="9">
        <v>0.06</v>
      </c>
    </row>
    <row r="3202" spans="1:2" x14ac:dyDescent="0.2">
      <c r="A3202" s="11">
        <v>3197</v>
      </c>
      <c r="B3202" s="9">
        <v>11.450000000000001</v>
      </c>
    </row>
    <row r="3203" spans="1:2" x14ac:dyDescent="0.2">
      <c r="A3203" s="11">
        <v>3198</v>
      </c>
      <c r="B3203" s="9">
        <v>0.36666666666666664</v>
      </c>
    </row>
    <row r="3204" spans="1:2" x14ac:dyDescent="0.2">
      <c r="A3204" s="11">
        <v>3199</v>
      </c>
      <c r="B3204" s="9">
        <v>52.16</v>
      </c>
    </row>
    <row r="3205" spans="1:2" x14ac:dyDescent="0.2">
      <c r="A3205" s="11">
        <v>3200</v>
      </c>
      <c r="B3205" s="9">
        <v>2E-3</v>
      </c>
    </row>
    <row r="3206" spans="1:2" x14ac:dyDescent="0.2">
      <c r="A3206" s="11">
        <v>3201</v>
      </c>
      <c r="B3206" s="9">
        <v>1.25</v>
      </c>
    </row>
    <row r="3207" spans="1:2" x14ac:dyDescent="0.2">
      <c r="A3207" s="11">
        <v>3202</v>
      </c>
      <c r="B3207" s="9">
        <v>54.52</v>
      </c>
    </row>
    <row r="3208" spans="1:2" x14ac:dyDescent="0.2">
      <c r="A3208" s="11">
        <v>3203</v>
      </c>
      <c r="B3208" s="9">
        <v>25</v>
      </c>
    </row>
    <row r="3209" spans="1:2" x14ac:dyDescent="0.2">
      <c r="A3209" s="11">
        <v>3204</v>
      </c>
      <c r="B3209" s="9">
        <v>0</v>
      </c>
    </row>
    <row r="3210" spans="1:2" x14ac:dyDescent="0.2">
      <c r="A3210" s="11">
        <v>3205</v>
      </c>
      <c r="B3210" s="9">
        <v>3.4125000000000001</v>
      </c>
    </row>
    <row r="3211" spans="1:2" x14ac:dyDescent="0.2">
      <c r="A3211" s="11">
        <v>3206</v>
      </c>
      <c r="B3211" s="9">
        <v>0</v>
      </c>
    </row>
    <row r="3212" spans="1:2" x14ac:dyDescent="0.2">
      <c r="A3212" s="11">
        <v>3207</v>
      </c>
      <c r="B3212" s="9">
        <v>46.36363636363636</v>
      </c>
    </row>
    <row r="3213" spans="1:2" x14ac:dyDescent="0.2">
      <c r="A3213" s="11">
        <v>3208</v>
      </c>
      <c r="B3213" s="9">
        <v>103.49999999999999</v>
      </c>
    </row>
    <row r="3214" spans="1:2" x14ac:dyDescent="0.2">
      <c r="A3214" s="11">
        <v>3209</v>
      </c>
      <c r="B3214" s="9">
        <v>119.32315789473684</v>
      </c>
    </row>
    <row r="3215" spans="1:2" x14ac:dyDescent="0.2">
      <c r="A3215" s="11">
        <v>3210</v>
      </c>
      <c r="B3215" s="9">
        <v>125.76666666666667</v>
      </c>
    </row>
    <row r="3216" spans="1:2" x14ac:dyDescent="0.2">
      <c r="A3216" s="11">
        <v>3211</v>
      </c>
      <c r="B3216" s="9">
        <v>119.74347826086958</v>
      </c>
    </row>
    <row r="3217" spans="1:2" x14ac:dyDescent="0.2">
      <c r="A3217" s="11">
        <v>3212</v>
      </c>
      <c r="B3217" s="9">
        <v>126.25</v>
      </c>
    </row>
    <row r="3218" spans="1:2" x14ac:dyDescent="0.2">
      <c r="A3218" s="11">
        <v>3213</v>
      </c>
      <c r="B3218" s="9">
        <v>100.11666666666667</v>
      </c>
    </row>
    <row r="3219" spans="1:2" x14ac:dyDescent="0.2">
      <c r="A3219" s="11">
        <v>3214</v>
      </c>
      <c r="B3219" s="9">
        <v>102.13333333333334</v>
      </c>
    </row>
    <row r="3220" spans="1:2" x14ac:dyDescent="0.2">
      <c r="A3220" s="11">
        <v>3215</v>
      </c>
      <c r="B3220" s="9">
        <v>100.35142857142858</v>
      </c>
    </row>
    <row r="3221" spans="1:2" x14ac:dyDescent="0.2">
      <c r="A3221" s="11">
        <v>3216</v>
      </c>
      <c r="B3221" s="9">
        <v>100.05</v>
      </c>
    </row>
    <row r="3222" spans="1:2" x14ac:dyDescent="0.2">
      <c r="A3222" s="11">
        <v>3217</v>
      </c>
      <c r="B3222" s="9">
        <v>116.02222222222223</v>
      </c>
    </row>
    <row r="3223" spans="1:2" x14ac:dyDescent="0.2">
      <c r="A3223" s="11">
        <v>3218</v>
      </c>
      <c r="B3223" s="9">
        <v>102.1</v>
      </c>
    </row>
    <row r="3224" spans="1:2" x14ac:dyDescent="0.2">
      <c r="A3224" s="11">
        <v>3219</v>
      </c>
      <c r="B3224" s="9">
        <v>100.11000000000001</v>
      </c>
    </row>
    <row r="3225" spans="1:2" x14ac:dyDescent="0.2">
      <c r="A3225" s="11">
        <v>3220</v>
      </c>
      <c r="B3225" s="9">
        <v>100.84</v>
      </c>
    </row>
    <row r="3226" spans="1:2" x14ac:dyDescent="0.2">
      <c r="A3226" s="11">
        <v>3221</v>
      </c>
      <c r="B3226" s="9">
        <v>103.42499999999998</v>
      </c>
    </row>
    <row r="3227" spans="1:2" x14ac:dyDescent="0.2">
      <c r="A3227" s="11">
        <v>3222</v>
      </c>
      <c r="B3227" s="9">
        <v>124.8</v>
      </c>
    </row>
    <row r="3228" spans="1:2" x14ac:dyDescent="0.2">
      <c r="A3228" s="11">
        <v>3223</v>
      </c>
      <c r="B3228" s="9">
        <v>109.51612903225806</v>
      </c>
    </row>
    <row r="3229" spans="1:2" x14ac:dyDescent="0.2">
      <c r="A3229" s="11">
        <v>3224</v>
      </c>
      <c r="B3229" s="9">
        <v>102.03333333333333</v>
      </c>
    </row>
    <row r="3230" spans="1:2" x14ac:dyDescent="0.2">
      <c r="A3230" s="11">
        <v>3225</v>
      </c>
      <c r="B3230" s="9">
        <v>102.35000000000001</v>
      </c>
    </row>
    <row r="3231" spans="1:2" x14ac:dyDescent="0.2">
      <c r="A3231" s="11">
        <v>3226</v>
      </c>
      <c r="B3231" s="9">
        <v>104.16666666666667</v>
      </c>
    </row>
    <row r="3232" spans="1:2" x14ac:dyDescent="0.2">
      <c r="A3232" s="11">
        <v>3227</v>
      </c>
      <c r="B3232" s="9">
        <v>125</v>
      </c>
    </row>
    <row r="3233" spans="1:2" x14ac:dyDescent="0.2">
      <c r="A3233" s="11">
        <v>3228</v>
      </c>
      <c r="B3233" s="9">
        <v>102.34285714285714</v>
      </c>
    </row>
    <row r="3234" spans="1:2" x14ac:dyDescent="0.2">
      <c r="A3234" s="11">
        <v>3229</v>
      </c>
      <c r="B3234" s="9">
        <v>107.86500000000001</v>
      </c>
    </row>
    <row r="3235" spans="1:2" x14ac:dyDescent="0.2">
      <c r="A3235" s="11">
        <v>3230</v>
      </c>
      <c r="B3235" s="9">
        <v>109.88461538461539</v>
      </c>
    </row>
    <row r="3236" spans="1:2" x14ac:dyDescent="0.2">
      <c r="A3236" s="11">
        <v>3231</v>
      </c>
      <c r="B3236" s="9">
        <v>161</v>
      </c>
    </row>
    <row r="3237" spans="1:2" x14ac:dyDescent="0.2">
      <c r="A3237" s="11">
        <v>3232</v>
      </c>
      <c r="B3237" s="9">
        <v>131.20000000000002</v>
      </c>
    </row>
    <row r="3238" spans="1:2" x14ac:dyDescent="0.2">
      <c r="A3238" s="11">
        <v>3233</v>
      </c>
      <c r="B3238" s="9">
        <v>118.8</v>
      </c>
    </row>
    <row r="3239" spans="1:2" x14ac:dyDescent="0.2">
      <c r="A3239" s="11">
        <v>3234</v>
      </c>
      <c r="B3239" s="9">
        <v>100.39275000000001</v>
      </c>
    </row>
    <row r="3240" spans="1:2" x14ac:dyDescent="0.2">
      <c r="A3240" s="11">
        <v>3235</v>
      </c>
      <c r="B3240" s="9">
        <v>103.20666666666666</v>
      </c>
    </row>
    <row r="3241" spans="1:2" x14ac:dyDescent="0.2">
      <c r="A3241" s="11">
        <v>3236</v>
      </c>
      <c r="B3241" s="9">
        <v>100.6</v>
      </c>
    </row>
    <row r="3242" spans="1:2" x14ac:dyDescent="0.2">
      <c r="A3242" s="11">
        <v>3237</v>
      </c>
      <c r="B3242" s="9">
        <v>100.78754285714287</v>
      </c>
    </row>
    <row r="3243" spans="1:2" x14ac:dyDescent="0.2">
      <c r="A3243" s="11">
        <v>3238</v>
      </c>
      <c r="B3243" s="9">
        <v>112.32142857142857</v>
      </c>
    </row>
    <row r="3244" spans="1:2" x14ac:dyDescent="0.2">
      <c r="A3244" s="11">
        <v>3239</v>
      </c>
      <c r="B3244" s="9">
        <v>105.91914022517912</v>
      </c>
    </row>
    <row r="3245" spans="1:2" x14ac:dyDescent="0.2">
      <c r="A3245" s="11">
        <v>3240</v>
      </c>
      <c r="B3245" s="9">
        <v>100.56666666666668</v>
      </c>
    </row>
    <row r="3246" spans="1:2" x14ac:dyDescent="0.2">
      <c r="A3246" s="11">
        <v>3241</v>
      </c>
      <c r="B3246" s="9">
        <v>115.30588235294117</v>
      </c>
    </row>
    <row r="3247" spans="1:2" x14ac:dyDescent="0.2">
      <c r="A3247" s="11">
        <v>3242</v>
      </c>
      <c r="B3247" s="9">
        <v>127.30419999999999</v>
      </c>
    </row>
    <row r="3248" spans="1:2" x14ac:dyDescent="0.2">
      <c r="A3248" s="11">
        <v>3243</v>
      </c>
      <c r="B3248" s="9">
        <v>102.83750000000001</v>
      </c>
    </row>
    <row r="3249" spans="1:2" x14ac:dyDescent="0.2">
      <c r="A3249" s="11">
        <v>3244</v>
      </c>
      <c r="B3249" s="9">
        <v>102.9375</v>
      </c>
    </row>
    <row r="3250" spans="1:2" x14ac:dyDescent="0.2">
      <c r="A3250" s="11">
        <v>3245</v>
      </c>
      <c r="B3250" s="9">
        <v>104.3047619047619</v>
      </c>
    </row>
    <row r="3251" spans="1:2" x14ac:dyDescent="0.2">
      <c r="A3251" s="11">
        <v>3246</v>
      </c>
      <c r="B3251" s="9">
        <v>111.22000000000001</v>
      </c>
    </row>
    <row r="3252" spans="1:2" x14ac:dyDescent="0.2">
      <c r="A3252" s="11">
        <v>3247</v>
      </c>
      <c r="B3252" s="9">
        <v>105.86</v>
      </c>
    </row>
    <row r="3253" spans="1:2" x14ac:dyDescent="0.2">
      <c r="A3253" s="11">
        <v>3248</v>
      </c>
      <c r="B3253" s="9">
        <v>100.79166666666666</v>
      </c>
    </row>
    <row r="3254" spans="1:2" x14ac:dyDescent="0.2">
      <c r="A3254" s="11">
        <v>3249</v>
      </c>
      <c r="B3254" s="9">
        <v>104.92727272727274</v>
      </c>
    </row>
    <row r="3255" spans="1:2" x14ac:dyDescent="0.2">
      <c r="A3255" s="11">
        <v>3250</v>
      </c>
      <c r="B3255" s="9">
        <v>101.55199999999999</v>
      </c>
    </row>
    <row r="3256" spans="1:2" x14ac:dyDescent="0.2">
      <c r="A3256" s="11">
        <v>3251</v>
      </c>
      <c r="B3256" s="9">
        <v>110.73333333333333</v>
      </c>
    </row>
    <row r="3257" spans="1:2" x14ac:dyDescent="0.2">
      <c r="A3257" s="11">
        <v>3252</v>
      </c>
      <c r="B3257" s="9">
        <v>127.82222222222221</v>
      </c>
    </row>
    <row r="3258" spans="1:2" x14ac:dyDescent="0.2">
      <c r="A3258" s="11">
        <v>3253</v>
      </c>
      <c r="B3258" s="9">
        <v>101.82500000000002</v>
      </c>
    </row>
    <row r="3259" spans="1:2" x14ac:dyDescent="0.2">
      <c r="A3259" s="11">
        <v>3254</v>
      </c>
      <c r="B3259" s="9">
        <v>101.25769230769231</v>
      </c>
    </row>
    <row r="3260" spans="1:2" x14ac:dyDescent="0.2">
      <c r="A3260" s="11">
        <v>3255</v>
      </c>
      <c r="B3260" s="9">
        <v>175</v>
      </c>
    </row>
    <row r="3261" spans="1:2" x14ac:dyDescent="0.2">
      <c r="A3261" s="11">
        <v>3256</v>
      </c>
      <c r="B3261" s="9">
        <v>128.06</v>
      </c>
    </row>
    <row r="3262" spans="1:2" x14ac:dyDescent="0.2">
      <c r="A3262" s="11">
        <v>3257</v>
      </c>
      <c r="B3262" s="9">
        <v>106.29949999999999</v>
      </c>
    </row>
    <row r="3263" spans="1:2" x14ac:dyDescent="0.2">
      <c r="A3263" s="11">
        <v>3258</v>
      </c>
      <c r="B3263" s="9">
        <v>105.21428571428571</v>
      </c>
    </row>
    <row r="3264" spans="1:2" x14ac:dyDescent="0.2">
      <c r="A3264" s="11">
        <v>3259</v>
      </c>
      <c r="B3264" s="9">
        <v>106.16782608695652</v>
      </c>
    </row>
    <row r="3265" spans="1:2" x14ac:dyDescent="0.2">
      <c r="A3265" s="11">
        <v>3260</v>
      </c>
      <c r="B3265" s="9">
        <v>109.24000000000001</v>
      </c>
    </row>
    <row r="3266" spans="1:2" x14ac:dyDescent="0.2">
      <c r="A3266" s="11">
        <v>3261</v>
      </c>
      <c r="B3266" s="9">
        <v>100.45454545454547</v>
      </c>
    </row>
    <row r="3267" spans="1:2" x14ac:dyDescent="0.2">
      <c r="A3267" s="11">
        <v>3262</v>
      </c>
      <c r="B3267" s="9">
        <v>103.04098360655738</v>
      </c>
    </row>
    <row r="3268" spans="1:2" x14ac:dyDescent="0.2">
      <c r="A3268" s="11">
        <v>3263</v>
      </c>
      <c r="B3268" s="9">
        <v>112.1664</v>
      </c>
    </row>
    <row r="3269" spans="1:2" x14ac:dyDescent="0.2">
      <c r="A3269" s="11">
        <v>3264</v>
      </c>
      <c r="B3269" s="9">
        <v>103</v>
      </c>
    </row>
    <row r="3270" spans="1:2" x14ac:dyDescent="0.2">
      <c r="A3270" s="11">
        <v>3265</v>
      </c>
      <c r="B3270" s="9">
        <v>164</v>
      </c>
    </row>
    <row r="3271" spans="1:2" x14ac:dyDescent="0.2">
      <c r="A3271" s="11">
        <v>3266</v>
      </c>
      <c r="B3271" s="9">
        <v>131.28333333333333</v>
      </c>
    </row>
    <row r="3272" spans="1:2" x14ac:dyDescent="0.2">
      <c r="A3272" s="11">
        <v>3267</v>
      </c>
      <c r="B3272" s="9">
        <v>102.1</v>
      </c>
    </row>
    <row r="3273" spans="1:2" x14ac:dyDescent="0.2">
      <c r="A3273" s="11">
        <v>3268</v>
      </c>
      <c r="B3273" s="9">
        <v>128</v>
      </c>
    </row>
    <row r="3274" spans="1:2" x14ac:dyDescent="0.2">
      <c r="A3274" s="11">
        <v>3269</v>
      </c>
      <c r="B3274" s="9">
        <v>101.49999999999999</v>
      </c>
    </row>
    <row r="3275" spans="1:2" x14ac:dyDescent="0.2">
      <c r="A3275" s="11">
        <v>3270</v>
      </c>
      <c r="B3275" s="9">
        <v>101.66666666666666</v>
      </c>
    </row>
    <row r="3276" spans="1:2" x14ac:dyDescent="0.2">
      <c r="A3276" s="11">
        <v>3271</v>
      </c>
      <c r="B3276" s="9">
        <v>130</v>
      </c>
    </row>
    <row r="3277" spans="1:2" x14ac:dyDescent="0.2">
      <c r="A3277" s="11">
        <v>3272</v>
      </c>
      <c r="B3277" s="9">
        <v>154.43</v>
      </c>
    </row>
    <row r="3278" spans="1:2" x14ac:dyDescent="0.2">
      <c r="A3278" s="11">
        <v>3273</v>
      </c>
      <c r="B3278" s="9">
        <v>107.4</v>
      </c>
    </row>
    <row r="3279" spans="1:2" x14ac:dyDescent="0.2">
      <c r="A3279" s="11">
        <v>3274</v>
      </c>
      <c r="B3279" s="9">
        <v>101.32258064516128</v>
      </c>
    </row>
    <row r="3280" spans="1:2" x14ac:dyDescent="0.2">
      <c r="A3280" s="11">
        <v>3275</v>
      </c>
      <c r="B3280" s="9">
        <v>100.27777777777777</v>
      </c>
    </row>
    <row r="3281" spans="1:2" x14ac:dyDescent="0.2">
      <c r="A3281" s="11">
        <v>3276</v>
      </c>
      <c r="B3281" s="9">
        <v>116.84444444444443</v>
      </c>
    </row>
    <row r="3282" spans="1:2" x14ac:dyDescent="0.2">
      <c r="A3282" s="11">
        <v>3277</v>
      </c>
      <c r="B3282" s="9">
        <v>108.60000000000001</v>
      </c>
    </row>
    <row r="3283" spans="1:2" x14ac:dyDescent="0.2">
      <c r="A3283" s="11">
        <v>3278</v>
      </c>
      <c r="B3283" s="9">
        <v>103.4</v>
      </c>
    </row>
    <row r="3284" spans="1:2" x14ac:dyDescent="0.2">
      <c r="A3284" s="11">
        <v>3279</v>
      </c>
      <c r="B3284" s="9">
        <v>114.27586206896552</v>
      </c>
    </row>
    <row r="3285" spans="1:2" x14ac:dyDescent="0.2">
      <c r="A3285" s="11">
        <v>3280</v>
      </c>
      <c r="B3285" s="9">
        <v>103</v>
      </c>
    </row>
    <row r="3286" spans="1:2" x14ac:dyDescent="0.2">
      <c r="A3286" s="11">
        <v>3281</v>
      </c>
      <c r="B3286" s="9">
        <v>121.6</v>
      </c>
    </row>
    <row r="3287" spans="1:2" x14ac:dyDescent="0.2">
      <c r="A3287" s="11">
        <v>3282</v>
      </c>
      <c r="B3287" s="9">
        <v>102.6467741935484</v>
      </c>
    </row>
    <row r="3288" spans="1:2" x14ac:dyDescent="0.2">
      <c r="A3288" s="11">
        <v>3283</v>
      </c>
      <c r="B3288" s="9">
        <v>104.75000000000001</v>
      </c>
    </row>
    <row r="3289" spans="1:2" x14ac:dyDescent="0.2">
      <c r="A3289" s="11">
        <v>3284</v>
      </c>
      <c r="B3289" s="9">
        <v>101.6</v>
      </c>
    </row>
    <row r="3290" spans="1:2" x14ac:dyDescent="0.2">
      <c r="A3290" s="11">
        <v>3285</v>
      </c>
      <c r="B3290" s="9">
        <v>112.10242048409683</v>
      </c>
    </row>
    <row r="3291" spans="1:2" x14ac:dyDescent="0.2">
      <c r="A3291" s="11">
        <v>3286</v>
      </c>
      <c r="B3291" s="9">
        <v>101.76666666666667</v>
      </c>
    </row>
    <row r="3292" spans="1:2" x14ac:dyDescent="0.2">
      <c r="A3292" s="11">
        <v>3287</v>
      </c>
      <c r="B3292" s="9">
        <v>100</v>
      </c>
    </row>
    <row r="3293" spans="1:2" x14ac:dyDescent="0.2">
      <c r="A3293" s="11">
        <v>3288</v>
      </c>
      <c r="B3293" s="9">
        <v>100.26489999999998</v>
      </c>
    </row>
    <row r="3294" spans="1:2" x14ac:dyDescent="0.2">
      <c r="A3294" s="11">
        <v>3289</v>
      </c>
      <c r="B3294" s="9">
        <v>133.04200000000003</v>
      </c>
    </row>
    <row r="3295" spans="1:2" x14ac:dyDescent="0.2">
      <c r="A3295" s="11">
        <v>3290</v>
      </c>
      <c r="B3295" s="9">
        <v>121.2</v>
      </c>
    </row>
    <row r="3296" spans="1:2" x14ac:dyDescent="0.2">
      <c r="A3296" s="11">
        <v>3291</v>
      </c>
      <c r="B3296" s="9">
        <v>113.99999999999999</v>
      </c>
    </row>
    <row r="3297" spans="1:2" x14ac:dyDescent="0.2">
      <c r="A3297" s="11">
        <v>3292</v>
      </c>
      <c r="B3297" s="9">
        <v>286.13861386138615</v>
      </c>
    </row>
    <row r="3298" spans="1:2" x14ac:dyDescent="0.2">
      <c r="A3298" s="11">
        <v>3293</v>
      </c>
      <c r="B3298" s="9">
        <v>170.44444444444446</v>
      </c>
    </row>
    <row r="3299" spans="1:2" x14ac:dyDescent="0.2">
      <c r="A3299" s="11">
        <v>3294</v>
      </c>
      <c r="B3299" s="9">
        <v>118.33333333333333</v>
      </c>
    </row>
    <row r="3300" spans="1:2" x14ac:dyDescent="0.2">
      <c r="A3300" s="11">
        <v>3295</v>
      </c>
      <c r="B3300" s="9">
        <v>102.85857142857142</v>
      </c>
    </row>
    <row r="3301" spans="1:2" x14ac:dyDescent="0.2">
      <c r="A3301" s="11">
        <v>3296</v>
      </c>
      <c r="B3301" s="9">
        <v>144.06666666666666</v>
      </c>
    </row>
    <row r="3302" spans="1:2" x14ac:dyDescent="0.2">
      <c r="A3302" s="11">
        <v>3297</v>
      </c>
      <c r="B3302" s="9">
        <v>100.07272727272726</v>
      </c>
    </row>
    <row r="3303" spans="1:2" x14ac:dyDescent="0.2">
      <c r="A3303" s="11">
        <v>3298</v>
      </c>
      <c r="B3303" s="9">
        <v>101.73</v>
      </c>
    </row>
    <row r="3304" spans="1:2" x14ac:dyDescent="0.2">
      <c r="A3304" s="11">
        <v>3299</v>
      </c>
      <c r="B3304" s="9">
        <v>116.19999999999999</v>
      </c>
    </row>
    <row r="3305" spans="1:2" x14ac:dyDescent="0.2">
      <c r="A3305" s="11">
        <v>3300</v>
      </c>
      <c r="B3305" s="9">
        <v>136.16666666666666</v>
      </c>
    </row>
    <row r="3306" spans="1:2" x14ac:dyDescent="0.2">
      <c r="A3306" s="11">
        <v>3301</v>
      </c>
      <c r="B3306" s="9">
        <v>133.46666666666667</v>
      </c>
    </row>
    <row r="3307" spans="1:2" x14ac:dyDescent="0.2">
      <c r="A3307" s="11">
        <v>3302</v>
      </c>
      <c r="B3307" s="9">
        <v>103.39285714285715</v>
      </c>
    </row>
    <row r="3308" spans="1:2" x14ac:dyDescent="0.2">
      <c r="A3308" s="11">
        <v>3303</v>
      </c>
      <c r="B3308" s="9">
        <v>115.88888888888889</v>
      </c>
    </row>
    <row r="3309" spans="1:2" x14ac:dyDescent="0.2">
      <c r="A3309" s="11">
        <v>3304</v>
      </c>
      <c r="B3309" s="9">
        <v>104.51666666666665</v>
      </c>
    </row>
    <row r="3310" spans="1:2" x14ac:dyDescent="0.2">
      <c r="A3310" s="11">
        <v>3305</v>
      </c>
      <c r="B3310" s="9">
        <v>102.02500000000001</v>
      </c>
    </row>
    <row r="3311" spans="1:2" x14ac:dyDescent="0.2">
      <c r="A3311" s="11">
        <v>3306</v>
      </c>
      <c r="B3311" s="9">
        <v>175.33333333333334</v>
      </c>
    </row>
    <row r="3312" spans="1:2" x14ac:dyDescent="0.2">
      <c r="A3312" s="11">
        <v>3307</v>
      </c>
      <c r="B3312" s="9">
        <v>106.67999999999999</v>
      </c>
    </row>
    <row r="3313" spans="1:2" x14ac:dyDescent="0.2">
      <c r="A3313" s="11">
        <v>3308</v>
      </c>
      <c r="B3313" s="9">
        <v>122.28571428571429</v>
      </c>
    </row>
    <row r="3314" spans="1:2" x14ac:dyDescent="0.2">
      <c r="A3314" s="11">
        <v>3309</v>
      </c>
      <c r="B3314" s="9">
        <v>159.42857142857144</v>
      </c>
    </row>
    <row r="3315" spans="1:2" x14ac:dyDescent="0.2">
      <c r="A3315" s="11">
        <v>3310</v>
      </c>
      <c r="B3315" s="9">
        <v>100.07692307692308</v>
      </c>
    </row>
    <row r="3316" spans="1:2" x14ac:dyDescent="0.2">
      <c r="A3316" s="11">
        <v>3311</v>
      </c>
      <c r="B3316" s="9">
        <v>109.84</v>
      </c>
    </row>
    <row r="3317" spans="1:2" x14ac:dyDescent="0.2">
      <c r="A3317" s="11">
        <v>3312</v>
      </c>
      <c r="B3317" s="9">
        <v>100.03999999999999</v>
      </c>
    </row>
    <row r="3318" spans="1:2" x14ac:dyDescent="0.2">
      <c r="A3318" s="11">
        <v>3313</v>
      </c>
      <c r="B3318" s="9">
        <v>116.05000000000001</v>
      </c>
    </row>
    <row r="3319" spans="1:2" x14ac:dyDescent="0.2">
      <c r="A3319" s="11">
        <v>3314</v>
      </c>
      <c r="B3319" s="9">
        <v>210.75</v>
      </c>
    </row>
    <row r="3320" spans="1:2" x14ac:dyDescent="0.2">
      <c r="A3320" s="11">
        <v>3315</v>
      </c>
      <c r="B3320" s="9">
        <v>110.00000000000001</v>
      </c>
    </row>
    <row r="3321" spans="1:2" x14ac:dyDescent="0.2">
      <c r="A3321" s="11">
        <v>3316</v>
      </c>
      <c r="B3321" s="9">
        <v>100.08673425918037</v>
      </c>
    </row>
    <row r="3322" spans="1:2" x14ac:dyDescent="0.2">
      <c r="A3322" s="11">
        <v>3317</v>
      </c>
      <c r="B3322" s="9">
        <v>106.19047619047619</v>
      </c>
    </row>
    <row r="3323" spans="1:2" x14ac:dyDescent="0.2">
      <c r="A3323" s="11">
        <v>3318</v>
      </c>
      <c r="B3323" s="9">
        <v>125.6</v>
      </c>
    </row>
    <row r="3324" spans="1:2" x14ac:dyDescent="0.2">
      <c r="A3324" s="11">
        <v>3319</v>
      </c>
      <c r="B3324" s="9">
        <v>108</v>
      </c>
    </row>
    <row r="3325" spans="1:2" x14ac:dyDescent="0.2">
      <c r="A3325" s="11">
        <v>3320</v>
      </c>
      <c r="B3325" s="9">
        <v>101</v>
      </c>
    </row>
    <row r="3326" spans="1:2" x14ac:dyDescent="0.2">
      <c r="A3326" s="11">
        <v>3321</v>
      </c>
      <c r="B3326" s="9">
        <v>107.4</v>
      </c>
    </row>
    <row r="3327" spans="1:2" x14ac:dyDescent="0.2">
      <c r="A3327" s="11">
        <v>3322</v>
      </c>
      <c r="B3327" s="9">
        <v>101.51515151515152</v>
      </c>
    </row>
    <row r="3328" spans="1:2" x14ac:dyDescent="0.2">
      <c r="A3328" s="11">
        <v>3323</v>
      </c>
      <c r="B3328" s="9">
        <v>125.89999999999999</v>
      </c>
    </row>
    <row r="3329" spans="1:2" x14ac:dyDescent="0.2">
      <c r="A3329" s="11">
        <v>3324</v>
      </c>
      <c r="B3329" s="9">
        <v>101.66666666666666</v>
      </c>
    </row>
    <row r="3330" spans="1:2" x14ac:dyDescent="0.2">
      <c r="A3330" s="11">
        <v>3325</v>
      </c>
      <c r="B3330" s="9">
        <v>112.5</v>
      </c>
    </row>
    <row r="3331" spans="1:2" x14ac:dyDescent="0.2">
      <c r="A3331" s="11">
        <v>3326</v>
      </c>
      <c r="B3331" s="9">
        <v>101.375</v>
      </c>
    </row>
    <row r="3332" spans="1:2" x14ac:dyDescent="0.2">
      <c r="A3332" s="11">
        <v>3327</v>
      </c>
      <c r="B3332" s="9">
        <v>101.25</v>
      </c>
    </row>
    <row r="3333" spans="1:2" x14ac:dyDescent="0.2">
      <c r="A3333" s="11">
        <v>3328</v>
      </c>
      <c r="B3333" s="9">
        <v>146.38888888888889</v>
      </c>
    </row>
    <row r="3334" spans="1:2" x14ac:dyDescent="0.2">
      <c r="A3334" s="11">
        <v>3329</v>
      </c>
      <c r="B3334" s="9">
        <v>116.8</v>
      </c>
    </row>
    <row r="3335" spans="1:2" x14ac:dyDescent="0.2">
      <c r="A3335" s="11">
        <v>3330</v>
      </c>
      <c r="B3335" s="9">
        <v>106.26666666666667</v>
      </c>
    </row>
    <row r="3336" spans="1:2" x14ac:dyDescent="0.2">
      <c r="A3336" s="11">
        <v>3331</v>
      </c>
      <c r="B3336" s="9">
        <v>104.52</v>
      </c>
    </row>
    <row r="3337" spans="1:2" x14ac:dyDescent="0.2">
      <c r="A3337" s="11">
        <v>3332</v>
      </c>
      <c r="B3337" s="9">
        <v>100</v>
      </c>
    </row>
    <row r="3338" spans="1:2" x14ac:dyDescent="0.2">
      <c r="A3338" s="11">
        <v>3333</v>
      </c>
      <c r="B3338" s="9">
        <v>104.57142857142858</v>
      </c>
    </row>
    <row r="3339" spans="1:2" x14ac:dyDescent="0.2">
      <c r="A3339" s="11">
        <v>3334</v>
      </c>
      <c r="B3339" s="9">
        <v>138.62051149573753</v>
      </c>
    </row>
    <row r="3340" spans="1:2" x14ac:dyDescent="0.2">
      <c r="A3340" s="11">
        <v>3335</v>
      </c>
      <c r="B3340" s="9">
        <v>100.32000000000001</v>
      </c>
    </row>
    <row r="3341" spans="1:2" x14ac:dyDescent="0.2">
      <c r="A3341" s="11">
        <v>3336</v>
      </c>
      <c r="B3341" s="9">
        <v>100</v>
      </c>
    </row>
    <row r="3342" spans="1:2" x14ac:dyDescent="0.2">
      <c r="A3342" s="11">
        <v>3337</v>
      </c>
      <c r="B3342" s="9">
        <v>110.2</v>
      </c>
    </row>
    <row r="3343" spans="1:2" x14ac:dyDescent="0.2">
      <c r="A3343" s="11">
        <v>3338</v>
      </c>
      <c r="B3343" s="9">
        <v>102.18</v>
      </c>
    </row>
    <row r="3344" spans="1:2" x14ac:dyDescent="0.2">
      <c r="A3344" s="11">
        <v>3339</v>
      </c>
      <c r="B3344" s="9">
        <v>104.35000000000001</v>
      </c>
    </row>
    <row r="3345" spans="1:2" x14ac:dyDescent="0.2">
      <c r="A3345" s="11">
        <v>3340</v>
      </c>
      <c r="B3345" s="9">
        <v>138.16666666666666</v>
      </c>
    </row>
    <row r="3346" spans="1:2" x14ac:dyDescent="0.2">
      <c r="A3346" s="11">
        <v>3341</v>
      </c>
      <c r="B3346" s="9">
        <v>100</v>
      </c>
    </row>
    <row r="3347" spans="1:2" x14ac:dyDescent="0.2">
      <c r="A3347" s="11">
        <v>3342</v>
      </c>
      <c r="B3347" s="9">
        <v>101.66666666666666</v>
      </c>
    </row>
    <row r="3348" spans="1:2" x14ac:dyDescent="0.2">
      <c r="A3348" s="11">
        <v>3343</v>
      </c>
      <c r="B3348" s="9">
        <v>171.42857142857142</v>
      </c>
    </row>
    <row r="3349" spans="1:2" x14ac:dyDescent="0.2">
      <c r="A3349" s="11">
        <v>3344</v>
      </c>
      <c r="B3349" s="9">
        <v>101.44444444444444</v>
      </c>
    </row>
    <row r="3350" spans="1:2" x14ac:dyDescent="0.2">
      <c r="A3350" s="11">
        <v>3345</v>
      </c>
      <c r="B3350" s="9">
        <v>130</v>
      </c>
    </row>
    <row r="3351" spans="1:2" x14ac:dyDescent="0.2">
      <c r="A3351" s="11">
        <v>3346</v>
      </c>
      <c r="B3351" s="9">
        <v>110.00000000000001</v>
      </c>
    </row>
    <row r="3352" spans="1:2" x14ac:dyDescent="0.2">
      <c r="A3352" s="11">
        <v>3347</v>
      </c>
      <c r="B3352" s="9">
        <v>119.44999999999999</v>
      </c>
    </row>
    <row r="3353" spans="1:2" x14ac:dyDescent="0.2">
      <c r="A3353" s="11">
        <v>3348</v>
      </c>
      <c r="B3353" s="9">
        <v>100.2909090909091</v>
      </c>
    </row>
    <row r="3354" spans="1:2" x14ac:dyDescent="0.2">
      <c r="A3354" s="11">
        <v>3349</v>
      </c>
      <c r="B3354" s="9">
        <v>153.4</v>
      </c>
    </row>
    <row r="3355" spans="1:2" x14ac:dyDescent="0.2">
      <c r="A3355" s="11">
        <v>3350</v>
      </c>
      <c r="B3355" s="9">
        <v>104.42857142857143</v>
      </c>
    </row>
    <row r="3356" spans="1:2" x14ac:dyDescent="0.2">
      <c r="A3356" s="11">
        <v>3351</v>
      </c>
      <c r="B3356" s="9">
        <v>101.1</v>
      </c>
    </row>
    <row r="3357" spans="1:2" x14ac:dyDescent="0.2">
      <c r="A3357" s="11">
        <v>3352</v>
      </c>
      <c r="B3357" s="9">
        <v>107.52</v>
      </c>
    </row>
    <row r="3358" spans="1:2" x14ac:dyDescent="0.2">
      <c r="A3358" s="11">
        <v>3353</v>
      </c>
      <c r="B3358" s="9">
        <v>315</v>
      </c>
    </row>
    <row r="3359" spans="1:2" x14ac:dyDescent="0.2">
      <c r="A3359" s="11">
        <v>3354</v>
      </c>
      <c r="B3359" s="9">
        <v>101.93333333333334</v>
      </c>
    </row>
    <row r="3360" spans="1:2" x14ac:dyDescent="0.2">
      <c r="A3360" s="11">
        <v>3355</v>
      </c>
      <c r="B3360" s="9">
        <v>126.28571428571429</v>
      </c>
    </row>
    <row r="3361" spans="1:2" x14ac:dyDescent="0.2">
      <c r="A3361" s="11">
        <v>3356</v>
      </c>
      <c r="B3361" s="9">
        <v>101.4</v>
      </c>
    </row>
    <row r="3362" spans="1:2" x14ac:dyDescent="0.2">
      <c r="A3362" s="11">
        <v>3357</v>
      </c>
      <c r="B3362" s="9">
        <v>101</v>
      </c>
    </row>
    <row r="3363" spans="1:2" x14ac:dyDescent="0.2">
      <c r="A3363" s="11">
        <v>3358</v>
      </c>
      <c r="B3363" s="9">
        <v>102.99000000000001</v>
      </c>
    </row>
    <row r="3364" spans="1:2" x14ac:dyDescent="0.2">
      <c r="A3364" s="11">
        <v>3359</v>
      </c>
      <c r="B3364" s="9">
        <v>106.25</v>
      </c>
    </row>
    <row r="3365" spans="1:2" x14ac:dyDescent="0.2">
      <c r="A3365" s="11">
        <v>3360</v>
      </c>
      <c r="B3365" s="9">
        <v>101.37777777777779</v>
      </c>
    </row>
    <row r="3366" spans="1:2" x14ac:dyDescent="0.2">
      <c r="A3366" s="11">
        <v>3361</v>
      </c>
      <c r="B3366" s="9">
        <v>113.46000000000001</v>
      </c>
    </row>
    <row r="3367" spans="1:2" x14ac:dyDescent="0.2">
      <c r="A3367" s="11">
        <v>3362</v>
      </c>
      <c r="B3367" s="9">
        <v>218.00000000000003</v>
      </c>
    </row>
    <row r="3368" spans="1:2" x14ac:dyDescent="0.2">
      <c r="A3368" s="11">
        <v>3363</v>
      </c>
      <c r="B3368" s="9">
        <v>101.41935483870968</v>
      </c>
    </row>
    <row r="3369" spans="1:2" x14ac:dyDescent="0.2">
      <c r="A3369" s="11">
        <v>3364</v>
      </c>
      <c r="B3369" s="9">
        <v>105.93333333333332</v>
      </c>
    </row>
    <row r="3370" spans="1:2" x14ac:dyDescent="0.2">
      <c r="A3370" s="11">
        <v>3365</v>
      </c>
      <c r="B3370" s="9">
        <v>104</v>
      </c>
    </row>
    <row r="3371" spans="1:2" x14ac:dyDescent="0.2">
      <c r="A3371" s="11">
        <v>3366</v>
      </c>
      <c r="B3371" s="9">
        <v>221</v>
      </c>
    </row>
    <row r="3372" spans="1:2" x14ac:dyDescent="0.2">
      <c r="A3372" s="11">
        <v>3367</v>
      </c>
      <c r="B3372" s="9">
        <v>118.66666666666667</v>
      </c>
    </row>
    <row r="3373" spans="1:2" x14ac:dyDescent="0.2">
      <c r="A3373" s="11">
        <v>3368</v>
      </c>
      <c r="B3373" s="9">
        <v>104.60000000000001</v>
      </c>
    </row>
    <row r="3374" spans="1:2" x14ac:dyDescent="0.2">
      <c r="A3374" s="11">
        <v>3369</v>
      </c>
      <c r="B3374" s="9">
        <v>103.89999999999999</v>
      </c>
    </row>
    <row r="3375" spans="1:2" x14ac:dyDescent="0.2">
      <c r="A3375" s="11">
        <v>3370</v>
      </c>
      <c r="B3375" s="9">
        <v>117.73333333333333</v>
      </c>
    </row>
    <row r="3376" spans="1:2" x14ac:dyDescent="0.2">
      <c r="A3376" s="11">
        <v>3371</v>
      </c>
      <c r="B3376" s="9">
        <v>138.5</v>
      </c>
    </row>
    <row r="3377" spans="1:2" x14ac:dyDescent="0.2">
      <c r="A3377" s="11">
        <v>3372</v>
      </c>
      <c r="B3377" s="9">
        <v>103.49999999999999</v>
      </c>
    </row>
    <row r="3378" spans="1:2" x14ac:dyDescent="0.2">
      <c r="A3378" s="11">
        <v>3373</v>
      </c>
      <c r="B3378" s="9">
        <v>100.25</v>
      </c>
    </row>
    <row r="3379" spans="1:2" x14ac:dyDescent="0.2">
      <c r="A3379" s="11">
        <v>3374</v>
      </c>
      <c r="B3379" s="9">
        <v>106.57142857142856</v>
      </c>
    </row>
    <row r="3380" spans="1:2" x14ac:dyDescent="0.2">
      <c r="A3380" s="11">
        <v>3375</v>
      </c>
      <c r="B3380" s="9">
        <v>100</v>
      </c>
    </row>
    <row r="3381" spans="1:2" x14ac:dyDescent="0.2">
      <c r="A3381" s="11">
        <v>3376</v>
      </c>
      <c r="B3381" s="9">
        <v>100.01249999999999</v>
      </c>
    </row>
    <row r="3382" spans="1:2" x14ac:dyDescent="0.2">
      <c r="A3382" s="11">
        <v>3377</v>
      </c>
      <c r="B3382" s="9">
        <v>101.05</v>
      </c>
    </row>
    <row r="3383" spans="1:2" x14ac:dyDescent="0.2">
      <c r="A3383" s="11">
        <v>3378</v>
      </c>
      <c r="B3383" s="9">
        <v>107.63636363636364</v>
      </c>
    </row>
    <row r="3384" spans="1:2" x14ac:dyDescent="0.2">
      <c r="A3384" s="11">
        <v>3379</v>
      </c>
      <c r="B3384" s="9">
        <v>103.64999999999999</v>
      </c>
    </row>
    <row r="3385" spans="1:2" x14ac:dyDescent="0.2">
      <c r="A3385" s="11">
        <v>3380</v>
      </c>
      <c r="B3385" s="9">
        <v>104.43333333333334</v>
      </c>
    </row>
    <row r="3386" spans="1:2" x14ac:dyDescent="0.2">
      <c r="A3386" s="11">
        <v>3381</v>
      </c>
      <c r="B3386" s="9">
        <v>102.25</v>
      </c>
    </row>
    <row r="3387" spans="1:2" x14ac:dyDescent="0.2">
      <c r="A3387" s="11">
        <v>3382</v>
      </c>
      <c r="B3387" s="9">
        <v>100.74285714285713</v>
      </c>
    </row>
    <row r="3388" spans="1:2" x14ac:dyDescent="0.2">
      <c r="A3388" s="11">
        <v>3383</v>
      </c>
      <c r="B3388" s="9">
        <v>111.71428571428572</v>
      </c>
    </row>
    <row r="3389" spans="1:2" x14ac:dyDescent="0.2">
      <c r="A3389" s="11">
        <v>3384</v>
      </c>
      <c r="B3389" s="9">
        <v>100.01100000000001</v>
      </c>
    </row>
    <row r="3390" spans="1:2" x14ac:dyDescent="0.2">
      <c r="A3390" s="11">
        <v>3385</v>
      </c>
      <c r="B3390" s="9">
        <v>100</v>
      </c>
    </row>
    <row r="3391" spans="1:2" x14ac:dyDescent="0.2">
      <c r="A3391" s="11">
        <v>3386</v>
      </c>
      <c r="B3391" s="9">
        <v>105</v>
      </c>
    </row>
    <row r="3392" spans="1:2" x14ac:dyDescent="0.2">
      <c r="A3392" s="11">
        <v>3387</v>
      </c>
      <c r="B3392" s="9">
        <v>116.86666666666667</v>
      </c>
    </row>
    <row r="3393" spans="1:2" x14ac:dyDescent="0.2">
      <c r="A3393" s="11">
        <v>3388</v>
      </c>
      <c r="B3393" s="9">
        <v>103.8</v>
      </c>
    </row>
    <row r="3394" spans="1:2" x14ac:dyDescent="0.2">
      <c r="A3394" s="11">
        <v>3389</v>
      </c>
      <c r="B3394" s="9">
        <v>114.5</v>
      </c>
    </row>
    <row r="3395" spans="1:2" x14ac:dyDescent="0.2">
      <c r="A3395" s="11">
        <v>3390</v>
      </c>
      <c r="B3395" s="9">
        <v>102.4</v>
      </c>
    </row>
    <row r="3396" spans="1:2" x14ac:dyDescent="0.2">
      <c r="A3396" s="11">
        <v>3391</v>
      </c>
      <c r="B3396" s="9">
        <v>223</v>
      </c>
    </row>
    <row r="3397" spans="1:2" x14ac:dyDescent="0.2">
      <c r="A3397" s="11">
        <v>3392</v>
      </c>
      <c r="B3397" s="9">
        <v>100</v>
      </c>
    </row>
    <row r="3398" spans="1:2" x14ac:dyDescent="0.2">
      <c r="A3398" s="11">
        <v>3393</v>
      </c>
      <c r="B3398" s="9">
        <v>105.80000000000001</v>
      </c>
    </row>
    <row r="3399" spans="1:2" x14ac:dyDescent="0.2">
      <c r="A3399" s="11">
        <v>3394</v>
      </c>
      <c r="B3399" s="9">
        <v>142.36363636363635</v>
      </c>
    </row>
    <row r="3400" spans="1:2" x14ac:dyDescent="0.2">
      <c r="A3400" s="11">
        <v>3395</v>
      </c>
      <c r="B3400" s="9">
        <v>184</v>
      </c>
    </row>
    <row r="3401" spans="1:2" x14ac:dyDescent="0.2">
      <c r="A3401" s="11">
        <v>3396</v>
      </c>
      <c r="B3401" s="9">
        <v>104.33333333333333</v>
      </c>
    </row>
    <row r="3402" spans="1:2" x14ac:dyDescent="0.2">
      <c r="A3402" s="11">
        <v>3397</v>
      </c>
      <c r="B3402" s="9">
        <v>112.00000000000001</v>
      </c>
    </row>
    <row r="3403" spans="1:2" x14ac:dyDescent="0.2">
      <c r="A3403" s="11">
        <v>3398</v>
      </c>
      <c r="B3403" s="9">
        <v>111.07499999999999</v>
      </c>
    </row>
    <row r="3404" spans="1:2" x14ac:dyDescent="0.2">
      <c r="A3404" s="11">
        <v>3399</v>
      </c>
      <c r="B3404" s="9">
        <v>103.75000000000001</v>
      </c>
    </row>
    <row r="3405" spans="1:2" x14ac:dyDescent="0.2">
      <c r="A3405" s="11">
        <v>3400</v>
      </c>
      <c r="B3405" s="9">
        <v>100.41</v>
      </c>
    </row>
    <row r="3406" spans="1:2" x14ac:dyDescent="0.2">
      <c r="A3406" s="11">
        <v>3401</v>
      </c>
      <c r="B3406" s="9">
        <v>101.86206896551724</v>
      </c>
    </row>
    <row r="3407" spans="1:2" x14ac:dyDescent="0.2">
      <c r="A3407" s="11">
        <v>3402</v>
      </c>
      <c r="B3407" s="9">
        <v>109.76666666666665</v>
      </c>
    </row>
    <row r="3408" spans="1:2" x14ac:dyDescent="0.2">
      <c r="A3408" s="11">
        <v>3403</v>
      </c>
      <c r="B3408" s="9">
        <v>100</v>
      </c>
    </row>
    <row r="3409" spans="1:2" x14ac:dyDescent="0.2">
      <c r="A3409" s="11">
        <v>3404</v>
      </c>
      <c r="B3409" s="9">
        <v>122</v>
      </c>
    </row>
    <row r="3410" spans="1:2" x14ac:dyDescent="0.2">
      <c r="A3410" s="11">
        <v>3405</v>
      </c>
      <c r="B3410" s="9">
        <v>137.57142857142856</v>
      </c>
    </row>
    <row r="3411" spans="1:2" x14ac:dyDescent="0.2">
      <c r="A3411" s="11">
        <v>3406</v>
      </c>
      <c r="B3411" s="9">
        <v>100.31000000000002</v>
      </c>
    </row>
    <row r="3412" spans="1:2" x14ac:dyDescent="0.2">
      <c r="A3412" s="11">
        <v>3407</v>
      </c>
      <c r="B3412" s="9">
        <v>107.1</v>
      </c>
    </row>
    <row r="3413" spans="1:2" x14ac:dyDescent="0.2">
      <c r="A3413" s="11">
        <v>3408</v>
      </c>
      <c r="B3413" s="9">
        <v>211</v>
      </c>
    </row>
    <row r="3414" spans="1:2" x14ac:dyDescent="0.2">
      <c r="A3414" s="11">
        <v>3409</v>
      </c>
      <c r="B3414" s="9">
        <v>123.6</v>
      </c>
    </row>
    <row r="3415" spans="1:2" x14ac:dyDescent="0.2">
      <c r="A3415" s="11">
        <v>3410</v>
      </c>
      <c r="B3415" s="9">
        <v>108.5</v>
      </c>
    </row>
    <row r="3416" spans="1:2" x14ac:dyDescent="0.2">
      <c r="A3416" s="11">
        <v>3411</v>
      </c>
      <c r="B3416" s="9">
        <v>103.56666666666668</v>
      </c>
    </row>
    <row r="3417" spans="1:2" x14ac:dyDescent="0.2">
      <c r="A3417" s="11">
        <v>3412</v>
      </c>
      <c r="B3417" s="9">
        <v>100</v>
      </c>
    </row>
    <row r="3418" spans="1:2" x14ac:dyDescent="0.2">
      <c r="A3418" s="11">
        <v>3413</v>
      </c>
      <c r="B3418" s="9">
        <v>130</v>
      </c>
    </row>
    <row r="3419" spans="1:2" x14ac:dyDescent="0.2">
      <c r="A3419" s="11">
        <v>3414</v>
      </c>
      <c r="B3419" s="9">
        <v>103.49999999999999</v>
      </c>
    </row>
    <row r="3420" spans="1:2" x14ac:dyDescent="0.2">
      <c r="A3420" s="11">
        <v>3415</v>
      </c>
      <c r="B3420" s="9">
        <v>100</v>
      </c>
    </row>
    <row r="3421" spans="1:2" x14ac:dyDescent="0.2">
      <c r="A3421" s="11">
        <v>3416</v>
      </c>
      <c r="B3421" s="9">
        <v>119.6</v>
      </c>
    </row>
    <row r="3422" spans="1:2" x14ac:dyDescent="0.2">
      <c r="A3422" s="11">
        <v>3417</v>
      </c>
      <c r="B3422" s="9">
        <v>100.00058823529412</v>
      </c>
    </row>
    <row r="3423" spans="1:2" x14ac:dyDescent="0.2">
      <c r="A3423" s="11">
        <v>3418</v>
      </c>
      <c r="B3423" s="9">
        <v>100.875</v>
      </c>
    </row>
    <row r="3424" spans="1:2" x14ac:dyDescent="0.2">
      <c r="A3424" s="11">
        <v>3419</v>
      </c>
      <c r="B3424" s="9">
        <v>106.54545454545455</v>
      </c>
    </row>
    <row r="3425" spans="1:2" x14ac:dyDescent="0.2">
      <c r="A3425" s="11">
        <v>3420</v>
      </c>
      <c r="B3425" s="9">
        <v>138</v>
      </c>
    </row>
    <row r="3426" spans="1:2" x14ac:dyDescent="0.2">
      <c r="A3426" s="11">
        <v>3421</v>
      </c>
      <c r="B3426" s="9">
        <v>101.15</v>
      </c>
    </row>
    <row r="3427" spans="1:2" x14ac:dyDescent="0.2">
      <c r="A3427" s="11">
        <v>3422</v>
      </c>
      <c r="B3427" s="9">
        <v>109.1</v>
      </c>
    </row>
    <row r="3428" spans="1:2" x14ac:dyDescent="0.2">
      <c r="A3428" s="11">
        <v>3423</v>
      </c>
      <c r="B3428" s="9">
        <v>140</v>
      </c>
    </row>
    <row r="3429" spans="1:2" x14ac:dyDescent="0.2">
      <c r="A3429" s="11">
        <v>3424</v>
      </c>
      <c r="B3429" s="9">
        <v>103.58333333333334</v>
      </c>
    </row>
    <row r="3430" spans="1:2" x14ac:dyDescent="0.2">
      <c r="A3430" s="11">
        <v>3425</v>
      </c>
      <c r="B3430" s="9">
        <v>102.97033333333331</v>
      </c>
    </row>
    <row r="3431" spans="1:2" x14ac:dyDescent="0.2">
      <c r="A3431" s="11">
        <v>3426</v>
      </c>
      <c r="B3431" s="9">
        <v>108.13333333333333</v>
      </c>
    </row>
    <row r="3432" spans="1:2" x14ac:dyDescent="0.2">
      <c r="A3432" s="11">
        <v>3427</v>
      </c>
      <c r="B3432" s="9">
        <v>100</v>
      </c>
    </row>
    <row r="3433" spans="1:2" x14ac:dyDescent="0.2">
      <c r="A3433" s="11">
        <v>3428</v>
      </c>
      <c r="B3433" s="9">
        <v>102.75000000000001</v>
      </c>
    </row>
    <row r="3434" spans="1:2" x14ac:dyDescent="0.2">
      <c r="A3434" s="11">
        <v>3429</v>
      </c>
      <c r="B3434" s="9">
        <v>130</v>
      </c>
    </row>
    <row r="3435" spans="1:2" x14ac:dyDescent="0.2">
      <c r="A3435" s="11">
        <v>3430</v>
      </c>
      <c r="B3435" s="9">
        <v>108.54949999999999</v>
      </c>
    </row>
    <row r="3436" spans="1:2" x14ac:dyDescent="0.2">
      <c r="A3436" s="11">
        <v>3431</v>
      </c>
      <c r="B3436" s="9">
        <v>100</v>
      </c>
    </row>
    <row r="3437" spans="1:2" x14ac:dyDescent="0.2">
      <c r="A3437" s="11">
        <v>3432</v>
      </c>
      <c r="B3437" s="9">
        <v>109.65</v>
      </c>
    </row>
    <row r="3438" spans="1:2" x14ac:dyDescent="0.2">
      <c r="A3438" s="11">
        <v>3433</v>
      </c>
      <c r="B3438" s="9">
        <v>100.26315789473684</v>
      </c>
    </row>
    <row r="3439" spans="1:2" x14ac:dyDescent="0.2">
      <c r="A3439" s="11">
        <v>3434</v>
      </c>
      <c r="B3439" s="9">
        <v>105.55000000000001</v>
      </c>
    </row>
    <row r="3440" spans="1:2" x14ac:dyDescent="0.2">
      <c r="A3440" s="11">
        <v>3435</v>
      </c>
      <c r="B3440" s="9">
        <v>112.00000000000001</v>
      </c>
    </row>
    <row r="3441" spans="1:2" x14ac:dyDescent="0.2">
      <c r="A3441" s="11">
        <v>3436</v>
      </c>
      <c r="B3441" s="9">
        <v>105.89999999999999</v>
      </c>
    </row>
    <row r="3442" spans="1:2" x14ac:dyDescent="0.2">
      <c r="A3442" s="11">
        <v>3437</v>
      </c>
      <c r="B3442" s="9">
        <v>101</v>
      </c>
    </row>
    <row r="3443" spans="1:2" x14ac:dyDescent="0.2">
      <c r="A3443" s="11">
        <v>3438</v>
      </c>
      <c r="B3443" s="9">
        <v>104.2</v>
      </c>
    </row>
    <row r="3444" spans="1:2" x14ac:dyDescent="0.2">
      <c r="A3444" s="11">
        <v>3439</v>
      </c>
      <c r="B3444" s="9">
        <v>134.67833333333334</v>
      </c>
    </row>
    <row r="3445" spans="1:2" x14ac:dyDescent="0.2">
      <c r="A3445" s="11">
        <v>3440</v>
      </c>
      <c r="B3445" s="9">
        <v>105.2184</v>
      </c>
    </row>
    <row r="3446" spans="1:2" x14ac:dyDescent="0.2">
      <c r="A3446" s="11">
        <v>3441</v>
      </c>
      <c r="B3446" s="9">
        <v>102.60000000000001</v>
      </c>
    </row>
    <row r="3447" spans="1:2" x14ac:dyDescent="0.2">
      <c r="A3447" s="11">
        <v>3442</v>
      </c>
      <c r="B3447" s="9">
        <v>100</v>
      </c>
    </row>
    <row r="3448" spans="1:2" x14ac:dyDescent="0.2">
      <c r="A3448" s="11">
        <v>3443</v>
      </c>
      <c r="B3448" s="9">
        <v>185.5</v>
      </c>
    </row>
    <row r="3449" spans="1:2" x14ac:dyDescent="0.2">
      <c r="A3449" s="11">
        <v>3444</v>
      </c>
      <c r="B3449" s="9">
        <v>289</v>
      </c>
    </row>
    <row r="3450" spans="1:2" x14ac:dyDescent="0.2">
      <c r="A3450" s="11">
        <v>3445</v>
      </c>
      <c r="B3450" s="9">
        <v>100</v>
      </c>
    </row>
    <row r="3451" spans="1:2" x14ac:dyDescent="0.2">
      <c r="A3451" s="11">
        <v>3446</v>
      </c>
      <c r="B3451" s="9">
        <v>108.2</v>
      </c>
    </row>
    <row r="3452" spans="1:2" x14ac:dyDescent="0.2">
      <c r="A3452" s="11">
        <v>3447</v>
      </c>
      <c r="B3452" s="9">
        <v>107.80000000000001</v>
      </c>
    </row>
    <row r="3453" spans="1:2" x14ac:dyDescent="0.2">
      <c r="A3453" s="11">
        <v>3448</v>
      </c>
      <c r="B3453" s="9">
        <v>109.76190476190477</v>
      </c>
    </row>
    <row r="3454" spans="1:2" x14ac:dyDescent="0.2">
      <c r="A3454" s="11">
        <v>3449</v>
      </c>
      <c r="B3454" s="9">
        <v>170.625</v>
      </c>
    </row>
    <row r="3455" spans="1:2" x14ac:dyDescent="0.2">
      <c r="A3455" s="11">
        <v>3450</v>
      </c>
      <c r="B3455" s="9">
        <v>152</v>
      </c>
    </row>
    <row r="3456" spans="1:2" x14ac:dyDescent="0.2">
      <c r="A3456" s="11">
        <v>3451</v>
      </c>
      <c r="B3456" s="9">
        <v>101.23076923076924</v>
      </c>
    </row>
    <row r="3457" spans="1:2" x14ac:dyDescent="0.2">
      <c r="A3457" s="11">
        <v>3452</v>
      </c>
      <c r="B3457" s="9">
        <v>153.19999999999999</v>
      </c>
    </row>
    <row r="3458" spans="1:2" x14ac:dyDescent="0.2">
      <c r="A3458" s="11">
        <v>3453</v>
      </c>
      <c r="B3458" s="9">
        <v>128.33333333333334</v>
      </c>
    </row>
    <row r="3459" spans="1:2" x14ac:dyDescent="0.2">
      <c r="A3459" s="11">
        <v>3454</v>
      </c>
      <c r="B3459" s="9">
        <v>100.71428571428571</v>
      </c>
    </row>
    <row r="3460" spans="1:2" x14ac:dyDescent="0.2">
      <c r="A3460" s="11">
        <v>3455</v>
      </c>
      <c r="B3460" s="9">
        <v>100.64999999999999</v>
      </c>
    </row>
    <row r="3461" spans="1:2" x14ac:dyDescent="0.2">
      <c r="A3461" s="11">
        <v>3456</v>
      </c>
      <c r="B3461" s="9">
        <v>191.3</v>
      </c>
    </row>
    <row r="3462" spans="1:2" x14ac:dyDescent="0.2">
      <c r="A3462" s="11">
        <v>3457</v>
      </c>
      <c r="B3462" s="9">
        <v>140.19999999999999</v>
      </c>
    </row>
    <row r="3463" spans="1:2" x14ac:dyDescent="0.2">
      <c r="A3463" s="11">
        <v>3458</v>
      </c>
      <c r="B3463" s="9">
        <v>124.33537832310839</v>
      </c>
    </row>
    <row r="3464" spans="1:2" x14ac:dyDescent="0.2">
      <c r="A3464" s="11">
        <v>3459</v>
      </c>
      <c r="B3464" s="9">
        <v>126.2</v>
      </c>
    </row>
    <row r="3465" spans="1:2" x14ac:dyDescent="0.2">
      <c r="A3465" s="11">
        <v>3460</v>
      </c>
      <c r="B3465" s="9">
        <v>190</v>
      </c>
    </row>
    <row r="3466" spans="1:2" x14ac:dyDescent="0.2">
      <c r="A3466" s="11">
        <v>3461</v>
      </c>
      <c r="B3466" s="9">
        <v>139</v>
      </c>
    </row>
    <row r="3467" spans="1:2" x14ac:dyDescent="0.2">
      <c r="A3467" s="11">
        <v>3462</v>
      </c>
      <c r="B3467" s="9">
        <v>202</v>
      </c>
    </row>
    <row r="3468" spans="1:2" x14ac:dyDescent="0.2">
      <c r="A3468" s="11">
        <v>3463</v>
      </c>
      <c r="B3468" s="9">
        <v>103.38000000000001</v>
      </c>
    </row>
    <row r="3469" spans="1:2" x14ac:dyDescent="0.2">
      <c r="A3469" s="11">
        <v>3464</v>
      </c>
      <c r="B3469" s="9">
        <v>102.3236</v>
      </c>
    </row>
    <row r="3470" spans="1:2" x14ac:dyDescent="0.2">
      <c r="A3470" s="11">
        <v>3465</v>
      </c>
      <c r="B3470" s="9">
        <v>103</v>
      </c>
    </row>
    <row r="3471" spans="1:2" x14ac:dyDescent="0.2">
      <c r="A3471" s="11">
        <v>3466</v>
      </c>
      <c r="B3471" s="9">
        <v>127.14285714285714</v>
      </c>
    </row>
    <row r="3472" spans="1:2" x14ac:dyDescent="0.2">
      <c r="A3472" s="11">
        <v>3467</v>
      </c>
      <c r="B3472" s="9">
        <v>101</v>
      </c>
    </row>
    <row r="3473" spans="1:2" x14ac:dyDescent="0.2">
      <c r="A3473" s="11">
        <v>3468</v>
      </c>
      <c r="B3473" s="9">
        <v>121.78</v>
      </c>
    </row>
    <row r="3474" spans="1:2" x14ac:dyDescent="0.2">
      <c r="A3474" s="11">
        <v>3469</v>
      </c>
      <c r="B3474" s="9">
        <v>113.39285714285714</v>
      </c>
    </row>
    <row r="3475" spans="1:2" x14ac:dyDescent="0.2">
      <c r="A3475" s="11">
        <v>3470</v>
      </c>
      <c r="B3475" s="9">
        <v>150</v>
      </c>
    </row>
    <row r="3476" spans="1:2" x14ac:dyDescent="0.2">
      <c r="A3476" s="11">
        <v>3471</v>
      </c>
      <c r="B3476" s="9">
        <v>214.6</v>
      </c>
    </row>
    <row r="3477" spans="1:2" x14ac:dyDescent="0.2">
      <c r="A3477" s="11">
        <v>3472</v>
      </c>
      <c r="B3477" s="9">
        <v>102.05</v>
      </c>
    </row>
    <row r="3478" spans="1:2" x14ac:dyDescent="0.2">
      <c r="A3478" s="11">
        <v>3473</v>
      </c>
      <c r="B3478" s="9">
        <v>100</v>
      </c>
    </row>
    <row r="3479" spans="1:2" x14ac:dyDescent="0.2">
      <c r="A3479" s="11">
        <v>3474</v>
      </c>
      <c r="B3479" s="9">
        <v>101</v>
      </c>
    </row>
    <row r="3480" spans="1:2" x14ac:dyDescent="0.2">
      <c r="A3480" s="11">
        <v>3475</v>
      </c>
      <c r="B3480" s="9">
        <v>113.33333333333333</v>
      </c>
    </row>
    <row r="3481" spans="1:2" x14ac:dyDescent="0.2">
      <c r="A3481" s="11">
        <v>3476</v>
      </c>
      <c r="B3481" s="9">
        <v>104</v>
      </c>
    </row>
    <row r="3482" spans="1:2" x14ac:dyDescent="0.2">
      <c r="A3482" s="11">
        <v>3477</v>
      </c>
      <c r="B3482" s="9">
        <v>115.33333333333333</v>
      </c>
    </row>
    <row r="3483" spans="1:2" x14ac:dyDescent="0.2">
      <c r="A3483" s="11">
        <v>3478</v>
      </c>
      <c r="B3483" s="9">
        <v>112.85000000000001</v>
      </c>
    </row>
    <row r="3484" spans="1:2" x14ac:dyDescent="0.2">
      <c r="A3484" s="11">
        <v>3479</v>
      </c>
      <c r="B3484" s="9">
        <v>127.86666666666666</v>
      </c>
    </row>
    <row r="3485" spans="1:2" x14ac:dyDescent="0.2">
      <c r="A3485" s="11">
        <v>3480</v>
      </c>
      <c r="B3485" s="9">
        <v>142.66666666666669</v>
      </c>
    </row>
    <row r="3486" spans="1:2" x14ac:dyDescent="0.2">
      <c r="A3486" s="11">
        <v>3481</v>
      </c>
      <c r="B3486" s="9">
        <v>118.8</v>
      </c>
    </row>
    <row r="3487" spans="1:2" x14ac:dyDescent="0.2">
      <c r="A3487" s="11">
        <v>3482</v>
      </c>
      <c r="B3487" s="9">
        <v>138.33333333333334</v>
      </c>
    </row>
    <row r="3488" spans="1:2" x14ac:dyDescent="0.2">
      <c r="A3488" s="11">
        <v>3483</v>
      </c>
      <c r="B3488" s="9">
        <v>159.9402985074627</v>
      </c>
    </row>
    <row r="3489" spans="1:2" x14ac:dyDescent="0.2">
      <c r="A3489" s="11">
        <v>3484</v>
      </c>
      <c r="B3489" s="9">
        <v>114.24000000000001</v>
      </c>
    </row>
    <row r="3490" spans="1:2" x14ac:dyDescent="0.2">
      <c r="A3490" s="11">
        <v>3485</v>
      </c>
      <c r="B3490" s="9">
        <v>100.60606060606061</v>
      </c>
    </row>
    <row r="3491" spans="1:2" x14ac:dyDescent="0.2">
      <c r="A3491" s="11">
        <v>3486</v>
      </c>
      <c r="B3491" s="9">
        <v>155.20000000000002</v>
      </c>
    </row>
    <row r="3492" spans="1:2" x14ac:dyDescent="0.2">
      <c r="A3492" s="11">
        <v>3487</v>
      </c>
      <c r="B3492" s="9">
        <v>127.75000000000001</v>
      </c>
    </row>
    <row r="3493" spans="1:2" x14ac:dyDescent="0.2">
      <c r="A3493" s="11">
        <v>3488</v>
      </c>
      <c r="B3493" s="9">
        <v>121.2</v>
      </c>
    </row>
    <row r="3494" spans="1:2" x14ac:dyDescent="0.2">
      <c r="A3494" s="11">
        <v>3489</v>
      </c>
      <c r="B3494" s="9">
        <v>112.7</v>
      </c>
    </row>
    <row r="3495" spans="1:2" x14ac:dyDescent="0.2">
      <c r="A3495" s="11">
        <v>3490</v>
      </c>
      <c r="B3495" s="9">
        <v>127.49999999999999</v>
      </c>
    </row>
    <row r="3496" spans="1:2" x14ac:dyDescent="0.2">
      <c r="A3496" s="11">
        <v>3491</v>
      </c>
      <c r="B3496" s="9">
        <v>158.20000000000002</v>
      </c>
    </row>
    <row r="3497" spans="1:2" x14ac:dyDescent="0.2">
      <c r="A3497" s="11">
        <v>3492</v>
      </c>
      <c r="B3497" s="9">
        <v>105.26894736842105</v>
      </c>
    </row>
    <row r="3498" spans="1:2" x14ac:dyDescent="0.2">
      <c r="A3498" s="11">
        <v>3493</v>
      </c>
      <c r="B3498" s="9">
        <v>100</v>
      </c>
    </row>
    <row r="3499" spans="1:2" x14ac:dyDescent="0.2">
      <c r="A3499" s="11">
        <v>3494</v>
      </c>
      <c r="B3499" s="9">
        <v>100</v>
      </c>
    </row>
    <row r="3500" spans="1:2" x14ac:dyDescent="0.2">
      <c r="A3500" s="11">
        <v>3495</v>
      </c>
      <c r="B3500" s="9">
        <v>106.86</v>
      </c>
    </row>
    <row r="3501" spans="1:2" x14ac:dyDescent="0.2">
      <c r="A3501" s="11">
        <v>3496</v>
      </c>
      <c r="B3501" s="9">
        <v>124.4</v>
      </c>
    </row>
    <row r="3502" spans="1:2" x14ac:dyDescent="0.2">
      <c r="A3502" s="11">
        <v>3497</v>
      </c>
      <c r="B3502" s="9">
        <v>108.70406189555126</v>
      </c>
    </row>
    <row r="3503" spans="1:2" x14ac:dyDescent="0.2">
      <c r="A3503" s="11">
        <v>3498</v>
      </c>
      <c r="B3503" s="9">
        <v>102.42424242424242</v>
      </c>
    </row>
    <row r="3504" spans="1:2" x14ac:dyDescent="0.2">
      <c r="A3504" s="11">
        <v>3499</v>
      </c>
      <c r="B3504" s="9">
        <v>105.5</v>
      </c>
    </row>
    <row r="3505" spans="1:2" x14ac:dyDescent="0.2">
      <c r="A3505" s="11">
        <v>3500</v>
      </c>
      <c r="B3505" s="9">
        <v>106.3</v>
      </c>
    </row>
    <row r="3506" spans="1:2" x14ac:dyDescent="0.2">
      <c r="A3506" s="11">
        <v>3501</v>
      </c>
      <c r="B3506" s="9">
        <v>100.66666666666666</v>
      </c>
    </row>
    <row r="3507" spans="1:2" x14ac:dyDescent="0.2">
      <c r="A3507" s="11">
        <v>3502</v>
      </c>
      <c r="B3507" s="9">
        <v>105.4</v>
      </c>
    </row>
    <row r="3508" spans="1:2" x14ac:dyDescent="0.2">
      <c r="A3508" s="11">
        <v>3503</v>
      </c>
      <c r="B3508" s="9">
        <v>107.55999999999999</v>
      </c>
    </row>
    <row r="3509" spans="1:2" x14ac:dyDescent="0.2">
      <c r="A3509" s="11">
        <v>3504</v>
      </c>
      <c r="B3509" s="9">
        <v>100</v>
      </c>
    </row>
    <row r="3510" spans="1:2" x14ac:dyDescent="0.2">
      <c r="A3510" s="11">
        <v>3505</v>
      </c>
      <c r="B3510" s="9">
        <v>103.76</v>
      </c>
    </row>
    <row r="3511" spans="1:2" x14ac:dyDescent="0.2">
      <c r="A3511" s="11">
        <v>3506</v>
      </c>
      <c r="B3511" s="9">
        <v>101.49999999999999</v>
      </c>
    </row>
    <row r="3512" spans="1:2" x14ac:dyDescent="0.2">
      <c r="A3512" s="11">
        <v>3507</v>
      </c>
      <c r="B3512" s="9">
        <v>104.4</v>
      </c>
    </row>
    <row r="3513" spans="1:2" x14ac:dyDescent="0.2">
      <c r="A3513" s="11">
        <v>3508</v>
      </c>
      <c r="B3513" s="9">
        <v>180</v>
      </c>
    </row>
    <row r="3514" spans="1:2" x14ac:dyDescent="0.2">
      <c r="A3514" s="11">
        <v>3509</v>
      </c>
      <c r="B3514" s="9">
        <v>106.33333333333333</v>
      </c>
    </row>
    <row r="3515" spans="1:2" x14ac:dyDescent="0.2">
      <c r="A3515" s="11">
        <v>3510</v>
      </c>
      <c r="B3515" s="9">
        <v>100.55555555555556</v>
      </c>
    </row>
    <row r="3516" spans="1:2" x14ac:dyDescent="0.2">
      <c r="A3516" s="11">
        <v>3511</v>
      </c>
      <c r="B3516" s="9">
        <v>101.2</v>
      </c>
    </row>
    <row r="3517" spans="1:2" x14ac:dyDescent="0.2">
      <c r="A3517" s="11">
        <v>3512</v>
      </c>
      <c r="B3517" s="9">
        <v>100</v>
      </c>
    </row>
    <row r="3518" spans="1:2" x14ac:dyDescent="0.2">
      <c r="A3518" s="11">
        <v>3513</v>
      </c>
      <c r="B3518" s="9">
        <v>118.39285714285714</v>
      </c>
    </row>
    <row r="3519" spans="1:2" x14ac:dyDescent="0.2">
      <c r="A3519" s="11">
        <v>3514</v>
      </c>
      <c r="B3519" s="9">
        <v>110.00000000000001</v>
      </c>
    </row>
    <row r="3520" spans="1:2" x14ac:dyDescent="0.2">
      <c r="A3520" s="11">
        <v>3515</v>
      </c>
      <c r="B3520" s="9">
        <v>102.66666666666666</v>
      </c>
    </row>
    <row r="3521" spans="1:2" x14ac:dyDescent="0.2">
      <c r="A3521" s="11">
        <v>3516</v>
      </c>
      <c r="B3521" s="9">
        <v>100</v>
      </c>
    </row>
    <row r="3522" spans="1:2" x14ac:dyDescent="0.2">
      <c r="A3522" s="11">
        <v>3517</v>
      </c>
      <c r="B3522" s="9">
        <v>100</v>
      </c>
    </row>
    <row r="3523" spans="1:2" x14ac:dyDescent="0.2">
      <c r="A3523" s="11">
        <v>3518</v>
      </c>
      <c r="B3523" s="9">
        <v>110.04599999999999</v>
      </c>
    </row>
    <row r="3524" spans="1:2" x14ac:dyDescent="0.2">
      <c r="A3524" s="11">
        <v>3519</v>
      </c>
      <c r="B3524" s="9">
        <v>101.35000000000001</v>
      </c>
    </row>
    <row r="3525" spans="1:2" x14ac:dyDescent="0.2">
      <c r="A3525" s="11">
        <v>3520</v>
      </c>
      <c r="B3525" s="9">
        <v>100.75</v>
      </c>
    </row>
    <row r="3526" spans="1:2" x14ac:dyDescent="0.2">
      <c r="A3526" s="11">
        <v>3521</v>
      </c>
      <c r="B3526" s="9">
        <v>169.42857142857144</v>
      </c>
    </row>
    <row r="3527" spans="1:2" x14ac:dyDescent="0.2">
      <c r="A3527" s="11">
        <v>3522</v>
      </c>
      <c r="B3527" s="9">
        <v>100</v>
      </c>
    </row>
    <row r="3528" spans="1:2" x14ac:dyDescent="0.2">
      <c r="A3528" s="11">
        <v>3523</v>
      </c>
      <c r="B3528" s="9">
        <v>113.65</v>
      </c>
    </row>
    <row r="3529" spans="1:2" x14ac:dyDescent="0.2">
      <c r="A3529" s="11">
        <v>3524</v>
      </c>
      <c r="B3529" s="9">
        <v>101.56</v>
      </c>
    </row>
    <row r="3530" spans="1:2" x14ac:dyDescent="0.2">
      <c r="A3530" s="11">
        <v>3525</v>
      </c>
      <c r="B3530" s="9">
        <v>106</v>
      </c>
    </row>
    <row r="3531" spans="1:2" x14ac:dyDescent="0.2">
      <c r="A3531" s="11">
        <v>3526</v>
      </c>
      <c r="B3531" s="9">
        <v>102</v>
      </c>
    </row>
    <row r="3532" spans="1:2" x14ac:dyDescent="0.2">
      <c r="A3532" s="11">
        <v>3527</v>
      </c>
      <c r="B3532" s="9">
        <v>116.91666666666667</v>
      </c>
    </row>
    <row r="3533" spans="1:2" x14ac:dyDescent="0.2">
      <c r="A3533" s="11">
        <v>3528</v>
      </c>
      <c r="B3533" s="9">
        <v>101.15151515151514</v>
      </c>
    </row>
    <row r="3534" spans="1:2" x14ac:dyDescent="0.2">
      <c r="A3534" s="11">
        <v>3529</v>
      </c>
      <c r="B3534" s="9">
        <v>132</v>
      </c>
    </row>
    <row r="3535" spans="1:2" x14ac:dyDescent="0.2">
      <c r="A3535" s="11">
        <v>3530</v>
      </c>
      <c r="B3535" s="9">
        <v>100</v>
      </c>
    </row>
    <row r="3536" spans="1:2" x14ac:dyDescent="0.2">
      <c r="A3536" s="11">
        <v>3531</v>
      </c>
      <c r="B3536" s="9">
        <v>128</v>
      </c>
    </row>
    <row r="3537" spans="1:2" x14ac:dyDescent="0.2">
      <c r="A3537" s="11">
        <v>3532</v>
      </c>
      <c r="B3537" s="9">
        <v>118.95833333333334</v>
      </c>
    </row>
    <row r="3538" spans="1:2" x14ac:dyDescent="0.2">
      <c r="A3538" s="11">
        <v>3533</v>
      </c>
      <c r="B3538" s="9">
        <v>126.2</v>
      </c>
    </row>
    <row r="3539" spans="1:2" x14ac:dyDescent="0.2">
      <c r="A3539" s="11">
        <v>3534</v>
      </c>
      <c r="B3539" s="9">
        <v>156.20000000000002</v>
      </c>
    </row>
    <row r="3540" spans="1:2" x14ac:dyDescent="0.2">
      <c r="A3540" s="11">
        <v>3535</v>
      </c>
      <c r="B3540" s="9">
        <v>103.15</v>
      </c>
    </row>
    <row r="3541" spans="1:2" x14ac:dyDescent="0.2">
      <c r="A3541" s="11">
        <v>3536</v>
      </c>
      <c r="B3541" s="9">
        <v>153.33333333333334</v>
      </c>
    </row>
    <row r="3542" spans="1:2" x14ac:dyDescent="0.2">
      <c r="A3542" s="11">
        <v>3537</v>
      </c>
      <c r="B3542" s="9">
        <v>180.44444444444446</v>
      </c>
    </row>
    <row r="3543" spans="1:2" x14ac:dyDescent="0.2">
      <c r="A3543" s="11">
        <v>3538</v>
      </c>
      <c r="B3543" s="9">
        <v>128.44999999999999</v>
      </c>
    </row>
    <row r="3544" spans="1:2" x14ac:dyDescent="0.2">
      <c r="A3544" s="11">
        <v>3539</v>
      </c>
      <c r="B3544" s="9">
        <v>119.66666666666667</v>
      </c>
    </row>
    <row r="3545" spans="1:2" x14ac:dyDescent="0.2">
      <c r="A3545" s="11">
        <v>3540</v>
      </c>
      <c r="B3545" s="9">
        <v>123</v>
      </c>
    </row>
    <row r="3546" spans="1:2" x14ac:dyDescent="0.2">
      <c r="A3546" s="11">
        <v>3541</v>
      </c>
      <c r="B3546" s="9">
        <v>105</v>
      </c>
    </row>
    <row r="3547" spans="1:2" x14ac:dyDescent="0.2">
      <c r="A3547" s="11">
        <v>3542</v>
      </c>
      <c r="B3547" s="9">
        <v>102.23636363636363</v>
      </c>
    </row>
    <row r="3548" spans="1:2" x14ac:dyDescent="0.2">
      <c r="A3548" s="11">
        <v>3543</v>
      </c>
      <c r="B3548" s="9">
        <v>104.66666666666666</v>
      </c>
    </row>
    <row r="3549" spans="1:2" x14ac:dyDescent="0.2">
      <c r="A3549" s="11">
        <v>3544</v>
      </c>
      <c r="B3549" s="9">
        <v>100</v>
      </c>
    </row>
    <row r="3550" spans="1:2" x14ac:dyDescent="0.2">
      <c r="A3550" s="11">
        <v>3545</v>
      </c>
      <c r="B3550" s="9">
        <v>100.4</v>
      </c>
    </row>
    <row r="3551" spans="1:2" x14ac:dyDescent="0.2">
      <c r="A3551" s="11">
        <v>3546</v>
      </c>
      <c r="B3551" s="9">
        <v>102.27272727272727</v>
      </c>
    </row>
    <row r="3552" spans="1:2" x14ac:dyDescent="0.2">
      <c r="A3552" s="11">
        <v>3547</v>
      </c>
      <c r="B3552" s="9">
        <v>114.40928571428573</v>
      </c>
    </row>
    <row r="3553" spans="1:2" x14ac:dyDescent="0.2">
      <c r="A3553" s="11">
        <v>3548</v>
      </c>
      <c r="B3553" s="9">
        <v>101.9047619047619</v>
      </c>
    </row>
    <row r="3554" spans="1:2" x14ac:dyDescent="0.2">
      <c r="A3554" s="11">
        <v>3549</v>
      </c>
      <c r="B3554" s="9">
        <v>102</v>
      </c>
    </row>
    <row r="3555" spans="1:2" x14ac:dyDescent="0.2">
      <c r="A3555" s="11">
        <v>3550</v>
      </c>
      <c r="B3555" s="9">
        <v>104.80000000000001</v>
      </c>
    </row>
    <row r="3556" spans="1:2" x14ac:dyDescent="0.2">
      <c r="A3556" s="11">
        <v>3551</v>
      </c>
      <c r="B3556" s="9">
        <v>101.83333333333333</v>
      </c>
    </row>
    <row r="3557" spans="1:2" x14ac:dyDescent="0.2">
      <c r="A3557" s="11">
        <v>3552</v>
      </c>
      <c r="B3557" s="9">
        <v>100</v>
      </c>
    </row>
    <row r="3558" spans="1:2" x14ac:dyDescent="0.2">
      <c r="A3558" s="11">
        <v>3553</v>
      </c>
      <c r="B3558" s="9">
        <v>106.27272727272728</v>
      </c>
    </row>
    <row r="3559" spans="1:2" x14ac:dyDescent="0.2">
      <c r="A3559" s="11">
        <v>3554</v>
      </c>
      <c r="B3559" s="9">
        <v>113.42219999999999</v>
      </c>
    </row>
    <row r="3560" spans="1:2" x14ac:dyDescent="0.2">
      <c r="A3560" s="11">
        <v>3555</v>
      </c>
      <c r="B3560" s="9">
        <v>100</v>
      </c>
    </row>
    <row r="3561" spans="1:2" x14ac:dyDescent="0.2">
      <c r="A3561" s="11">
        <v>3556</v>
      </c>
      <c r="B3561" s="9">
        <v>100.45454545454547</v>
      </c>
    </row>
    <row r="3562" spans="1:2" x14ac:dyDescent="0.2">
      <c r="A3562" s="11">
        <v>3557</v>
      </c>
      <c r="B3562" s="9">
        <v>100.03599999999999</v>
      </c>
    </row>
    <row r="3563" spans="1:2" x14ac:dyDescent="0.2">
      <c r="A3563" s="11">
        <v>3558</v>
      </c>
      <c r="B3563" s="9">
        <v>144</v>
      </c>
    </row>
    <row r="3564" spans="1:2" x14ac:dyDescent="0.2">
      <c r="A3564" s="11">
        <v>3559</v>
      </c>
      <c r="B3564" s="9">
        <v>103.49999999999999</v>
      </c>
    </row>
    <row r="3565" spans="1:2" x14ac:dyDescent="0.2">
      <c r="A3565" s="11">
        <v>3560</v>
      </c>
      <c r="B3565" s="9">
        <v>108.43750000000001</v>
      </c>
    </row>
    <row r="3566" spans="1:2" x14ac:dyDescent="0.2">
      <c r="A3566" s="11">
        <v>3561</v>
      </c>
      <c r="B3566" s="9">
        <v>102.4</v>
      </c>
    </row>
    <row r="3567" spans="1:2" x14ac:dyDescent="0.2">
      <c r="A3567" s="11">
        <v>3562</v>
      </c>
      <c r="B3567" s="9">
        <v>148.88888888888889</v>
      </c>
    </row>
    <row r="3568" spans="1:2" x14ac:dyDescent="0.2">
      <c r="A3568" s="11">
        <v>3563</v>
      </c>
      <c r="B3568" s="9">
        <v>105.49000000000002</v>
      </c>
    </row>
    <row r="3569" spans="1:2" x14ac:dyDescent="0.2">
      <c r="A3569" s="11">
        <v>3564</v>
      </c>
      <c r="B3569" s="9">
        <v>100.49999999999999</v>
      </c>
    </row>
    <row r="3570" spans="1:2" x14ac:dyDescent="0.2">
      <c r="A3570" s="11">
        <v>3565</v>
      </c>
      <c r="B3570" s="9">
        <v>130.55555555555557</v>
      </c>
    </row>
    <row r="3571" spans="1:2" x14ac:dyDescent="0.2">
      <c r="A3571" s="11">
        <v>3566</v>
      </c>
      <c r="B3571" s="9">
        <v>104.75000000000001</v>
      </c>
    </row>
    <row r="3572" spans="1:2" x14ac:dyDescent="0.2">
      <c r="A3572" s="11">
        <v>3567</v>
      </c>
      <c r="B3572" s="9">
        <v>108.80000000000001</v>
      </c>
    </row>
    <row r="3573" spans="1:2" x14ac:dyDescent="0.2">
      <c r="A3573" s="11">
        <v>3568</v>
      </c>
      <c r="B3573" s="9">
        <v>111.00000000000001</v>
      </c>
    </row>
    <row r="3574" spans="1:2" x14ac:dyDescent="0.2">
      <c r="A3574" s="11">
        <v>3569</v>
      </c>
      <c r="B3574" s="9">
        <v>100.47999999999999</v>
      </c>
    </row>
    <row r="3575" spans="1:2" x14ac:dyDescent="0.2">
      <c r="A3575" s="11">
        <v>3570</v>
      </c>
      <c r="B3575" s="9">
        <v>114.35</v>
      </c>
    </row>
    <row r="3576" spans="1:2" x14ac:dyDescent="0.2">
      <c r="A3576" s="11">
        <v>3571</v>
      </c>
      <c r="B3576" s="9">
        <v>122.06666666666666</v>
      </c>
    </row>
    <row r="3577" spans="1:2" x14ac:dyDescent="0.2">
      <c r="A3577" s="11">
        <v>3572</v>
      </c>
      <c r="B3577" s="9">
        <v>100</v>
      </c>
    </row>
    <row r="3578" spans="1:2" x14ac:dyDescent="0.2">
      <c r="A3578" s="11">
        <v>3573</v>
      </c>
      <c r="B3578" s="9">
        <v>102.8</v>
      </c>
    </row>
    <row r="3579" spans="1:2" x14ac:dyDescent="0.2">
      <c r="A3579" s="11">
        <v>3574</v>
      </c>
      <c r="B3579" s="9">
        <v>106.12068965517241</v>
      </c>
    </row>
    <row r="3580" spans="1:2" x14ac:dyDescent="0.2">
      <c r="A3580" s="11">
        <v>3575</v>
      </c>
      <c r="B3580" s="9">
        <v>101.33000000000001</v>
      </c>
    </row>
    <row r="3581" spans="1:2" x14ac:dyDescent="0.2">
      <c r="A3581" s="11">
        <v>3576</v>
      </c>
      <c r="B3581" s="9">
        <v>100</v>
      </c>
    </row>
    <row r="3582" spans="1:2" x14ac:dyDescent="0.2">
      <c r="A3582" s="11">
        <v>3577</v>
      </c>
      <c r="B3582" s="9">
        <v>130</v>
      </c>
    </row>
    <row r="3583" spans="1:2" x14ac:dyDescent="0.2">
      <c r="A3583" s="11">
        <v>3578</v>
      </c>
      <c r="B3583" s="9">
        <v>100.01333333333334</v>
      </c>
    </row>
    <row r="3584" spans="1:2" x14ac:dyDescent="0.2">
      <c r="A3584" s="11">
        <v>3579</v>
      </c>
      <c r="B3584" s="9">
        <v>100</v>
      </c>
    </row>
    <row r="3585" spans="1:2" x14ac:dyDescent="0.2">
      <c r="A3585" s="11">
        <v>3580</v>
      </c>
      <c r="B3585" s="9">
        <v>113.88888888888889</v>
      </c>
    </row>
    <row r="3586" spans="1:2" x14ac:dyDescent="0.2">
      <c r="A3586" s="11">
        <v>3581</v>
      </c>
      <c r="B3586" s="9">
        <v>100</v>
      </c>
    </row>
    <row r="3587" spans="1:2" x14ac:dyDescent="0.2">
      <c r="A3587" s="11">
        <v>3582</v>
      </c>
      <c r="B3587" s="9">
        <v>287</v>
      </c>
    </row>
    <row r="3588" spans="1:2" x14ac:dyDescent="0.2">
      <c r="A3588" s="11">
        <v>3583</v>
      </c>
      <c r="B3588" s="9">
        <v>108.5</v>
      </c>
    </row>
    <row r="3589" spans="1:2" x14ac:dyDescent="0.2">
      <c r="A3589" s="11">
        <v>3584</v>
      </c>
      <c r="B3589" s="9">
        <v>115.5</v>
      </c>
    </row>
    <row r="3590" spans="1:2" x14ac:dyDescent="0.2">
      <c r="A3590" s="11">
        <v>3585</v>
      </c>
      <c r="B3590" s="9">
        <v>119.11764705882352</v>
      </c>
    </row>
    <row r="3591" spans="1:2" x14ac:dyDescent="0.2">
      <c r="A3591" s="11">
        <v>3586</v>
      </c>
      <c r="B3591" s="9">
        <v>109.42666666666668</v>
      </c>
    </row>
    <row r="3592" spans="1:2" x14ac:dyDescent="0.2">
      <c r="A3592" s="11">
        <v>3587</v>
      </c>
      <c r="B3592" s="9">
        <v>126.6</v>
      </c>
    </row>
    <row r="3593" spans="1:2" x14ac:dyDescent="0.2">
      <c r="A3593" s="11">
        <v>3588</v>
      </c>
      <c r="B3593" s="9">
        <v>100.49999999999999</v>
      </c>
    </row>
    <row r="3594" spans="1:2" x14ac:dyDescent="0.2">
      <c r="A3594" s="11">
        <v>3589</v>
      </c>
      <c r="B3594" s="9">
        <v>127.49999999999999</v>
      </c>
    </row>
    <row r="3595" spans="1:2" x14ac:dyDescent="0.2">
      <c r="A3595" s="11">
        <v>3590</v>
      </c>
      <c r="B3595" s="9">
        <v>100.05999999999999</v>
      </c>
    </row>
    <row r="3596" spans="1:2" x14ac:dyDescent="0.2">
      <c r="A3596" s="11">
        <v>3591</v>
      </c>
      <c r="B3596" s="9">
        <v>175</v>
      </c>
    </row>
    <row r="3597" spans="1:2" x14ac:dyDescent="0.2">
      <c r="A3597" s="11">
        <v>3592</v>
      </c>
      <c r="B3597" s="9">
        <v>127.25</v>
      </c>
    </row>
    <row r="3598" spans="1:2" x14ac:dyDescent="0.2">
      <c r="A3598" s="11">
        <v>3593</v>
      </c>
      <c r="B3598" s="9">
        <v>110.63333333333334</v>
      </c>
    </row>
    <row r="3599" spans="1:2" x14ac:dyDescent="0.2">
      <c r="A3599" s="11">
        <v>3594</v>
      </c>
      <c r="B3599" s="9">
        <v>125.93749999999999</v>
      </c>
    </row>
    <row r="3600" spans="1:2" x14ac:dyDescent="0.2">
      <c r="A3600" s="11">
        <v>3595</v>
      </c>
      <c r="B3600" s="9">
        <v>118.5</v>
      </c>
    </row>
    <row r="3601" spans="1:2" x14ac:dyDescent="0.2">
      <c r="A3601" s="11">
        <v>3596</v>
      </c>
      <c r="B3601" s="9">
        <v>107.72727272727273</v>
      </c>
    </row>
    <row r="3602" spans="1:2" x14ac:dyDescent="0.2">
      <c r="A3602" s="11">
        <v>3597</v>
      </c>
      <c r="B3602" s="9">
        <v>102.60000000000001</v>
      </c>
    </row>
    <row r="3603" spans="1:2" x14ac:dyDescent="0.2">
      <c r="A3603" s="11">
        <v>3598</v>
      </c>
      <c r="B3603" s="9">
        <v>110.1</v>
      </c>
    </row>
    <row r="3604" spans="1:2" x14ac:dyDescent="0.2">
      <c r="A3604" s="11">
        <v>3599</v>
      </c>
      <c r="B3604" s="9">
        <v>202</v>
      </c>
    </row>
    <row r="3605" spans="1:2" x14ac:dyDescent="0.2">
      <c r="A3605" s="11">
        <v>3600</v>
      </c>
      <c r="B3605" s="9">
        <v>130</v>
      </c>
    </row>
    <row r="3606" spans="1:2" x14ac:dyDescent="0.2">
      <c r="A3606" s="11">
        <v>3601</v>
      </c>
      <c r="B3606" s="9">
        <v>104.35000000000001</v>
      </c>
    </row>
    <row r="3607" spans="1:2" x14ac:dyDescent="0.2">
      <c r="A3607" s="11">
        <v>3602</v>
      </c>
      <c r="B3607" s="9">
        <v>100.05</v>
      </c>
    </row>
    <row r="3608" spans="1:2" x14ac:dyDescent="0.2">
      <c r="A3608" s="11">
        <v>3603</v>
      </c>
      <c r="B3608" s="9">
        <v>170.66666666666669</v>
      </c>
    </row>
    <row r="3609" spans="1:2" x14ac:dyDescent="0.2">
      <c r="A3609" s="11">
        <v>3604</v>
      </c>
      <c r="B3609" s="9">
        <v>112.83333333333334</v>
      </c>
    </row>
    <row r="3610" spans="1:2" x14ac:dyDescent="0.2">
      <c r="A3610" s="11">
        <v>3605</v>
      </c>
      <c r="B3610" s="9">
        <v>184</v>
      </c>
    </row>
    <row r="3611" spans="1:2" x14ac:dyDescent="0.2">
      <c r="A3611" s="11">
        <v>3606</v>
      </c>
      <c r="B3611" s="9">
        <v>130.26666666666665</v>
      </c>
    </row>
    <row r="3612" spans="1:2" x14ac:dyDescent="0.2">
      <c r="A3612" s="11">
        <v>3607</v>
      </c>
      <c r="B3612" s="9">
        <v>105.45454545454544</v>
      </c>
    </row>
    <row r="3613" spans="1:2" x14ac:dyDescent="0.2">
      <c r="A3613" s="11">
        <v>3608</v>
      </c>
      <c r="B3613" s="9">
        <v>100</v>
      </c>
    </row>
    <row r="3614" spans="1:2" x14ac:dyDescent="0.2">
      <c r="A3614" s="11">
        <v>3609</v>
      </c>
      <c r="B3614" s="9">
        <v>153.31632653061226</v>
      </c>
    </row>
    <row r="3615" spans="1:2" x14ac:dyDescent="0.2">
      <c r="A3615" s="11">
        <v>3610</v>
      </c>
      <c r="B3615" s="9">
        <v>162.30000000000001</v>
      </c>
    </row>
    <row r="3616" spans="1:2" x14ac:dyDescent="0.2">
      <c r="A3616" s="11">
        <v>3611</v>
      </c>
      <c r="B3616" s="9">
        <v>136</v>
      </c>
    </row>
    <row r="3617" spans="1:2" x14ac:dyDescent="0.2">
      <c r="A3617" s="11">
        <v>3612</v>
      </c>
      <c r="B3617" s="9">
        <v>144.4</v>
      </c>
    </row>
    <row r="3618" spans="1:2" x14ac:dyDescent="0.2">
      <c r="A3618" s="11">
        <v>3613</v>
      </c>
      <c r="B3618" s="9">
        <v>100</v>
      </c>
    </row>
    <row r="3619" spans="1:2" x14ac:dyDescent="0.2">
      <c r="A3619" s="11">
        <v>3614</v>
      </c>
      <c r="B3619" s="9">
        <v>100.8</v>
      </c>
    </row>
    <row r="3620" spans="1:2" x14ac:dyDescent="0.2">
      <c r="A3620" s="11">
        <v>3615</v>
      </c>
      <c r="B3620" s="9">
        <v>106.80000000000001</v>
      </c>
    </row>
    <row r="3621" spans="1:2" x14ac:dyDescent="0.2">
      <c r="A3621" s="11">
        <v>3616</v>
      </c>
      <c r="B3621" s="9">
        <v>124.8</v>
      </c>
    </row>
    <row r="3622" spans="1:2" x14ac:dyDescent="0.2">
      <c r="A3622" s="11">
        <v>3617</v>
      </c>
      <c r="B3622" s="9">
        <v>118.91891891891892</v>
      </c>
    </row>
    <row r="3623" spans="1:2" x14ac:dyDescent="0.2">
      <c r="A3623" s="11">
        <v>3618</v>
      </c>
      <c r="B3623" s="9">
        <v>101</v>
      </c>
    </row>
    <row r="3624" spans="1:2" x14ac:dyDescent="0.2">
      <c r="A3624" s="11">
        <v>3619</v>
      </c>
      <c r="B3624" s="9">
        <v>112.99999999999999</v>
      </c>
    </row>
    <row r="3625" spans="1:2" x14ac:dyDescent="0.2">
      <c r="A3625" s="11">
        <v>3620</v>
      </c>
      <c r="B3625" s="9">
        <v>105.19047619047619</v>
      </c>
    </row>
    <row r="3626" spans="1:2" x14ac:dyDescent="0.2">
      <c r="A3626" s="11">
        <v>3621</v>
      </c>
      <c r="B3626" s="9">
        <v>109.73333333333332</v>
      </c>
    </row>
    <row r="3627" spans="1:2" x14ac:dyDescent="0.2">
      <c r="A3627" s="11">
        <v>3622</v>
      </c>
      <c r="B3627" s="9">
        <v>100.099</v>
      </c>
    </row>
    <row r="3628" spans="1:2" x14ac:dyDescent="0.2">
      <c r="A3628" s="11">
        <v>3623</v>
      </c>
      <c r="B3628" s="9">
        <v>120</v>
      </c>
    </row>
    <row r="3629" spans="1:2" x14ac:dyDescent="0.2">
      <c r="A3629" s="11">
        <v>3624</v>
      </c>
      <c r="B3629" s="9">
        <v>104.93333333333332</v>
      </c>
    </row>
    <row r="3630" spans="1:2" x14ac:dyDescent="0.2">
      <c r="A3630" s="11">
        <v>3625</v>
      </c>
      <c r="B3630" s="9">
        <v>102.66666666666666</v>
      </c>
    </row>
    <row r="3631" spans="1:2" x14ac:dyDescent="0.2">
      <c r="A3631" s="11">
        <v>3626</v>
      </c>
      <c r="B3631" s="9">
        <v>101.82500000000002</v>
      </c>
    </row>
    <row r="3632" spans="1:2" x14ac:dyDescent="0.2">
      <c r="A3632" s="11">
        <v>3627</v>
      </c>
      <c r="B3632" s="9">
        <v>100</v>
      </c>
    </row>
    <row r="3633" spans="1:2" x14ac:dyDescent="0.2">
      <c r="A3633" s="11">
        <v>3628</v>
      </c>
      <c r="B3633" s="9">
        <v>0</v>
      </c>
    </row>
    <row r="3634" spans="1:2" x14ac:dyDescent="0.2">
      <c r="A3634" s="11">
        <v>3629</v>
      </c>
      <c r="B3634" s="9">
        <v>1.9999999999999998E-4</v>
      </c>
    </row>
    <row r="3635" spans="1:2" x14ac:dyDescent="0.2">
      <c r="A3635" s="11">
        <v>3630</v>
      </c>
      <c r="B3635" s="9">
        <v>3.3333333333333333E-2</v>
      </c>
    </row>
    <row r="3636" spans="1:2" x14ac:dyDescent="0.2">
      <c r="A3636" s="11">
        <v>3631</v>
      </c>
      <c r="B3636" s="9">
        <v>51.023391812865491</v>
      </c>
    </row>
    <row r="3637" spans="1:2" x14ac:dyDescent="0.2">
      <c r="A3637" s="11">
        <v>3632</v>
      </c>
      <c r="B3637" s="9">
        <v>20</v>
      </c>
    </row>
    <row r="3638" spans="1:2" x14ac:dyDescent="0.2">
      <c r="A3638" s="11">
        <v>3633</v>
      </c>
      <c r="B3638" s="9">
        <v>35.24</v>
      </c>
    </row>
    <row r="3639" spans="1:2" x14ac:dyDescent="0.2">
      <c r="A3639" s="11">
        <v>3634</v>
      </c>
      <c r="B3639" s="9">
        <v>4.246666666666667</v>
      </c>
    </row>
    <row r="3640" spans="1:2" x14ac:dyDescent="0.2">
      <c r="A3640" s="11">
        <v>3635</v>
      </c>
      <c r="B3640" s="9">
        <v>36.457142857142856</v>
      </c>
    </row>
    <row r="3641" spans="1:2" x14ac:dyDescent="0.2">
      <c r="A3641" s="11">
        <v>3636</v>
      </c>
      <c r="B3641" s="9">
        <v>0</v>
      </c>
    </row>
    <row r="3642" spans="1:2" x14ac:dyDescent="0.2">
      <c r="A3642" s="11">
        <v>3637</v>
      </c>
      <c r="B3642" s="9">
        <v>30.866666666666664</v>
      </c>
    </row>
    <row r="3643" spans="1:2" x14ac:dyDescent="0.2">
      <c r="A3643" s="11">
        <v>3638</v>
      </c>
      <c r="B3643" s="9">
        <v>6.5454545454545459</v>
      </c>
    </row>
    <row r="3644" spans="1:2" x14ac:dyDescent="0.2">
      <c r="A3644" s="11">
        <v>3639</v>
      </c>
      <c r="B3644" s="9">
        <v>4.0000000000000001E-3</v>
      </c>
    </row>
    <row r="3645" spans="1:2" x14ac:dyDescent="0.2">
      <c r="A3645" s="11">
        <v>3640</v>
      </c>
      <c r="B3645" s="9">
        <v>5.5</v>
      </c>
    </row>
    <row r="3646" spans="1:2" x14ac:dyDescent="0.2">
      <c r="A3646" s="11">
        <v>3641</v>
      </c>
      <c r="B3646" s="9">
        <v>0</v>
      </c>
    </row>
    <row r="3647" spans="1:2" x14ac:dyDescent="0.2">
      <c r="A3647" s="11">
        <v>3642</v>
      </c>
      <c r="B3647" s="9">
        <v>2.1428571428571428</v>
      </c>
    </row>
    <row r="3648" spans="1:2" x14ac:dyDescent="0.2">
      <c r="A3648" s="11">
        <v>3643</v>
      </c>
      <c r="B3648" s="9">
        <v>0</v>
      </c>
    </row>
    <row r="3649" spans="1:2" x14ac:dyDescent="0.2">
      <c r="A3649" s="11">
        <v>3644</v>
      </c>
      <c r="B3649" s="9">
        <v>16.420000000000002</v>
      </c>
    </row>
    <row r="3650" spans="1:2" x14ac:dyDescent="0.2">
      <c r="A3650" s="11">
        <v>3645</v>
      </c>
      <c r="B3650" s="9">
        <v>0.1</v>
      </c>
    </row>
    <row r="3651" spans="1:2" x14ac:dyDescent="0.2">
      <c r="A3651" s="11">
        <v>3646</v>
      </c>
      <c r="B3651" s="9">
        <v>4.8099999999999996</v>
      </c>
    </row>
    <row r="3652" spans="1:2" x14ac:dyDescent="0.2">
      <c r="A3652" s="11">
        <v>3647</v>
      </c>
      <c r="B3652" s="9">
        <v>6</v>
      </c>
    </row>
    <row r="3653" spans="1:2" x14ac:dyDescent="0.2">
      <c r="A3653" s="11">
        <v>3648</v>
      </c>
      <c r="B3653" s="9">
        <v>100.38249999999999</v>
      </c>
    </row>
    <row r="3654" spans="1:2" x14ac:dyDescent="0.2">
      <c r="A3654" s="11">
        <v>3649</v>
      </c>
      <c r="B3654" s="9">
        <v>104</v>
      </c>
    </row>
    <row r="3655" spans="1:2" x14ac:dyDescent="0.2">
      <c r="A3655" s="11">
        <v>3650</v>
      </c>
      <c r="B3655" s="9">
        <v>100</v>
      </c>
    </row>
    <row r="3656" spans="1:2" x14ac:dyDescent="0.2">
      <c r="A3656" s="11">
        <v>3651</v>
      </c>
      <c r="B3656" s="9">
        <v>104</v>
      </c>
    </row>
    <row r="3657" spans="1:2" x14ac:dyDescent="0.2">
      <c r="A3657" s="11">
        <v>3652</v>
      </c>
      <c r="B3657" s="9">
        <v>250.66666666666669</v>
      </c>
    </row>
    <row r="3658" spans="1:2" x14ac:dyDescent="0.2">
      <c r="A3658" s="11">
        <v>3653</v>
      </c>
      <c r="B3658" s="9">
        <v>100.49999999999999</v>
      </c>
    </row>
    <row r="3659" spans="1:2" x14ac:dyDescent="0.2">
      <c r="A3659" s="11">
        <v>3654</v>
      </c>
      <c r="B3659" s="9">
        <v>174.4</v>
      </c>
    </row>
    <row r="3660" spans="1:2" x14ac:dyDescent="0.2">
      <c r="A3660" s="11">
        <v>3655</v>
      </c>
      <c r="B3660" s="9">
        <v>116.26</v>
      </c>
    </row>
    <row r="3661" spans="1:2" x14ac:dyDescent="0.2">
      <c r="A3661" s="11">
        <v>3656</v>
      </c>
      <c r="B3661" s="9">
        <v>105.82000000000001</v>
      </c>
    </row>
    <row r="3662" spans="1:2" x14ac:dyDescent="0.2">
      <c r="A3662" s="11">
        <v>3657</v>
      </c>
      <c r="B3662" s="9">
        <v>110.75</v>
      </c>
    </row>
    <row r="3663" spans="1:2" x14ac:dyDescent="0.2">
      <c r="A3663" s="11">
        <v>3658</v>
      </c>
      <c r="B3663" s="9">
        <v>100.66666666666666</v>
      </c>
    </row>
    <row r="3664" spans="1:2" x14ac:dyDescent="0.2">
      <c r="A3664" s="11">
        <v>3659</v>
      </c>
      <c r="B3664" s="9">
        <v>102.03333333333333</v>
      </c>
    </row>
    <row r="3665" spans="1:2" x14ac:dyDescent="0.2">
      <c r="A3665" s="11">
        <v>3660</v>
      </c>
      <c r="B3665" s="9">
        <v>100</v>
      </c>
    </row>
    <row r="3666" spans="1:2" x14ac:dyDescent="0.2">
      <c r="A3666" s="11">
        <v>3661</v>
      </c>
      <c r="B3666" s="9">
        <v>111.00000000000001</v>
      </c>
    </row>
    <row r="3667" spans="1:2" x14ac:dyDescent="0.2">
      <c r="A3667" s="11">
        <v>3662</v>
      </c>
      <c r="B3667" s="9">
        <v>101.42500000000001</v>
      </c>
    </row>
    <row r="3668" spans="1:2" x14ac:dyDescent="0.2">
      <c r="A3668" s="11">
        <v>3663</v>
      </c>
      <c r="B3668" s="9">
        <v>104</v>
      </c>
    </row>
    <row r="3669" spans="1:2" x14ac:dyDescent="0.2">
      <c r="A3669" s="11">
        <v>3664</v>
      </c>
      <c r="B3669" s="9">
        <v>109.375</v>
      </c>
    </row>
    <row r="3670" spans="1:2" x14ac:dyDescent="0.2">
      <c r="A3670" s="11">
        <v>3665</v>
      </c>
      <c r="B3670" s="9">
        <v>115.16129032258064</v>
      </c>
    </row>
    <row r="3671" spans="1:2" x14ac:dyDescent="0.2">
      <c r="A3671" s="11">
        <v>3666</v>
      </c>
      <c r="B3671" s="9">
        <v>100</v>
      </c>
    </row>
    <row r="3672" spans="1:2" x14ac:dyDescent="0.2">
      <c r="A3672" s="11">
        <v>3667</v>
      </c>
      <c r="B3672" s="9">
        <v>103.17033333333335</v>
      </c>
    </row>
    <row r="3673" spans="1:2" x14ac:dyDescent="0.2">
      <c r="A3673" s="11">
        <v>3668</v>
      </c>
      <c r="B3673" s="9">
        <v>103.49999999999999</v>
      </c>
    </row>
    <row r="3674" spans="1:2" x14ac:dyDescent="0.2">
      <c r="A3674" s="11">
        <v>3669</v>
      </c>
      <c r="B3674" s="9">
        <v>138.19999999999999</v>
      </c>
    </row>
    <row r="3675" spans="1:2" x14ac:dyDescent="0.2">
      <c r="A3675" s="11">
        <v>3670</v>
      </c>
      <c r="B3675" s="9">
        <v>109.54545454545455</v>
      </c>
    </row>
    <row r="3676" spans="1:2" x14ac:dyDescent="0.2">
      <c r="A3676" s="11">
        <v>3671</v>
      </c>
      <c r="B3676" s="9">
        <v>100.85714285714286</v>
      </c>
    </row>
    <row r="3677" spans="1:2" x14ac:dyDescent="0.2">
      <c r="A3677" s="11">
        <v>3672</v>
      </c>
      <c r="B3677" s="9">
        <v>101.53333333333335</v>
      </c>
    </row>
    <row r="3678" spans="1:2" x14ac:dyDescent="0.2">
      <c r="A3678" s="11">
        <v>3673</v>
      </c>
      <c r="B3678" s="9">
        <v>113.625</v>
      </c>
    </row>
    <row r="3679" spans="1:2" x14ac:dyDescent="0.2">
      <c r="A3679" s="11">
        <v>3674</v>
      </c>
      <c r="B3679" s="9">
        <v>100</v>
      </c>
    </row>
    <row r="3680" spans="1:2" x14ac:dyDescent="0.2">
      <c r="A3680" s="11">
        <v>3675</v>
      </c>
      <c r="B3680" s="9">
        <v>140</v>
      </c>
    </row>
    <row r="3681" spans="1:2" x14ac:dyDescent="0.2">
      <c r="A3681" s="11">
        <v>3676</v>
      </c>
      <c r="B3681" s="9">
        <v>128.75</v>
      </c>
    </row>
    <row r="3682" spans="1:2" x14ac:dyDescent="0.2">
      <c r="A3682" s="11">
        <v>3677</v>
      </c>
      <c r="B3682" s="9">
        <v>102.90416666666667</v>
      </c>
    </row>
    <row r="3683" spans="1:2" x14ac:dyDescent="0.2">
      <c r="A3683" s="11">
        <v>3678</v>
      </c>
      <c r="B3683" s="9">
        <v>102.49999999999999</v>
      </c>
    </row>
    <row r="3684" spans="1:2" x14ac:dyDescent="0.2">
      <c r="A3684" s="11">
        <v>3679</v>
      </c>
      <c r="B3684" s="9">
        <v>110.1</v>
      </c>
    </row>
    <row r="3685" spans="1:2" x14ac:dyDescent="0.2">
      <c r="A3685" s="11">
        <v>3680</v>
      </c>
      <c r="B3685" s="9">
        <v>112.76666666666667</v>
      </c>
    </row>
    <row r="3686" spans="1:2" x14ac:dyDescent="0.2">
      <c r="A3686" s="11">
        <v>3681</v>
      </c>
      <c r="B3686" s="9">
        <v>111.9</v>
      </c>
    </row>
    <row r="3687" spans="1:2" x14ac:dyDescent="0.2">
      <c r="A3687" s="11">
        <v>3682</v>
      </c>
      <c r="B3687" s="9">
        <v>139.19999999999999</v>
      </c>
    </row>
    <row r="3688" spans="1:2" x14ac:dyDescent="0.2">
      <c r="A3688" s="11">
        <v>3683</v>
      </c>
      <c r="B3688" s="9">
        <v>110.85714285714286</v>
      </c>
    </row>
    <row r="3689" spans="1:2" x14ac:dyDescent="0.2">
      <c r="A3689" s="11">
        <v>3684</v>
      </c>
      <c r="B3689" s="9">
        <v>139.06666666666666</v>
      </c>
    </row>
    <row r="3690" spans="1:2" x14ac:dyDescent="0.2">
      <c r="A3690" s="11">
        <v>3685</v>
      </c>
      <c r="B3690" s="9">
        <v>105.69999999999999</v>
      </c>
    </row>
    <row r="3691" spans="1:2" x14ac:dyDescent="0.2">
      <c r="A3691" s="11">
        <v>3686</v>
      </c>
      <c r="B3691" s="9">
        <v>101.42857142857142</v>
      </c>
    </row>
    <row r="3692" spans="1:2" x14ac:dyDescent="0.2">
      <c r="A3692" s="11">
        <v>3687</v>
      </c>
      <c r="B3692" s="9">
        <v>100.245</v>
      </c>
    </row>
    <row r="3693" spans="1:2" x14ac:dyDescent="0.2">
      <c r="A3693" s="11">
        <v>3688</v>
      </c>
      <c r="B3693" s="9">
        <v>109.16666666666666</v>
      </c>
    </row>
    <row r="3694" spans="1:2" x14ac:dyDescent="0.2">
      <c r="A3694" s="11">
        <v>3689</v>
      </c>
      <c r="B3694" s="9">
        <v>118.33333333333333</v>
      </c>
    </row>
    <row r="3695" spans="1:2" x14ac:dyDescent="0.2">
      <c r="A3695" s="11">
        <v>3690</v>
      </c>
      <c r="B3695" s="9">
        <v>120</v>
      </c>
    </row>
    <row r="3696" spans="1:2" x14ac:dyDescent="0.2">
      <c r="A3696" s="11">
        <v>3691</v>
      </c>
      <c r="B3696" s="9">
        <v>127.96000000000001</v>
      </c>
    </row>
    <row r="3697" spans="1:2" x14ac:dyDescent="0.2">
      <c r="A3697" s="11">
        <v>3692</v>
      </c>
      <c r="B3697" s="9">
        <v>126</v>
      </c>
    </row>
    <row r="3698" spans="1:2" x14ac:dyDescent="0.2">
      <c r="A3698" s="11">
        <v>3693</v>
      </c>
      <c r="B3698" s="9">
        <v>129.12912912912913</v>
      </c>
    </row>
    <row r="3699" spans="1:2" x14ac:dyDescent="0.2">
      <c r="A3699" s="11">
        <v>3694</v>
      </c>
      <c r="B3699" s="9">
        <v>107.42857142857143</v>
      </c>
    </row>
    <row r="3700" spans="1:2" x14ac:dyDescent="0.2">
      <c r="A3700" s="11">
        <v>3695</v>
      </c>
      <c r="B3700" s="9">
        <v>100.125</v>
      </c>
    </row>
    <row r="3701" spans="1:2" x14ac:dyDescent="0.2">
      <c r="A3701" s="11">
        <v>3696</v>
      </c>
      <c r="B3701" s="9">
        <v>155</v>
      </c>
    </row>
    <row r="3702" spans="1:2" x14ac:dyDescent="0.2">
      <c r="A3702" s="11">
        <v>3697</v>
      </c>
      <c r="B3702" s="9">
        <v>108</v>
      </c>
    </row>
    <row r="3703" spans="1:2" x14ac:dyDescent="0.2">
      <c r="A3703" s="11">
        <v>3698</v>
      </c>
      <c r="B3703" s="9">
        <v>110.52</v>
      </c>
    </row>
    <row r="3704" spans="1:2" x14ac:dyDescent="0.2">
      <c r="A3704" s="11">
        <v>3699</v>
      </c>
      <c r="B3704" s="9">
        <v>100.8</v>
      </c>
    </row>
    <row r="3705" spans="1:2" x14ac:dyDescent="0.2">
      <c r="A3705" s="11">
        <v>3700</v>
      </c>
      <c r="B3705" s="9">
        <v>121.2</v>
      </c>
    </row>
    <row r="3706" spans="1:2" x14ac:dyDescent="0.2">
      <c r="A3706" s="11">
        <v>3701</v>
      </c>
      <c r="B3706" s="9">
        <v>100.33333333333334</v>
      </c>
    </row>
    <row r="3707" spans="1:2" x14ac:dyDescent="0.2">
      <c r="A3707" s="11">
        <v>3702</v>
      </c>
      <c r="B3707" s="9">
        <v>109.16666666666666</v>
      </c>
    </row>
    <row r="3708" spans="1:2" x14ac:dyDescent="0.2">
      <c r="A3708" s="11">
        <v>3703</v>
      </c>
      <c r="B3708" s="9">
        <v>123.42857142857142</v>
      </c>
    </row>
    <row r="3709" spans="1:2" x14ac:dyDescent="0.2">
      <c r="A3709" s="11">
        <v>3704</v>
      </c>
      <c r="B3709" s="9">
        <v>136.33666666666667</v>
      </c>
    </row>
    <row r="3710" spans="1:2" x14ac:dyDescent="0.2">
      <c r="A3710" s="11">
        <v>3705</v>
      </c>
      <c r="B3710" s="9">
        <v>103.46657233816768</v>
      </c>
    </row>
    <row r="3711" spans="1:2" x14ac:dyDescent="0.2">
      <c r="A3711" s="11">
        <v>3706</v>
      </c>
      <c r="B3711" s="9">
        <v>121.33333333333334</v>
      </c>
    </row>
    <row r="3712" spans="1:2" x14ac:dyDescent="0.2">
      <c r="A3712" s="11">
        <v>3707</v>
      </c>
      <c r="B3712" s="9">
        <v>186</v>
      </c>
    </row>
    <row r="3713" spans="1:2" x14ac:dyDescent="0.2">
      <c r="A3713" s="11">
        <v>3708</v>
      </c>
      <c r="B3713" s="9">
        <v>300</v>
      </c>
    </row>
    <row r="3714" spans="1:2" x14ac:dyDescent="0.2">
      <c r="A3714" s="11">
        <v>3709</v>
      </c>
      <c r="B3714" s="9">
        <v>108.25</v>
      </c>
    </row>
    <row r="3715" spans="1:2" x14ac:dyDescent="0.2">
      <c r="A3715" s="11">
        <v>3710</v>
      </c>
      <c r="B3715" s="9">
        <v>141.15384615384616</v>
      </c>
    </row>
    <row r="3716" spans="1:2" x14ac:dyDescent="0.2">
      <c r="A3716" s="11">
        <v>3711</v>
      </c>
      <c r="B3716" s="9">
        <v>113.99999999999999</v>
      </c>
    </row>
    <row r="3717" spans="1:2" x14ac:dyDescent="0.2">
      <c r="A3717" s="11">
        <v>3712</v>
      </c>
      <c r="B3717" s="9">
        <v>153.73333333333335</v>
      </c>
    </row>
    <row r="3718" spans="1:2" x14ac:dyDescent="0.2">
      <c r="A3718" s="11">
        <v>3713</v>
      </c>
      <c r="B3718" s="9">
        <v>101.49999999999999</v>
      </c>
    </row>
    <row r="3719" spans="1:2" x14ac:dyDescent="0.2">
      <c r="A3719" s="11">
        <v>3714</v>
      </c>
      <c r="B3719" s="9">
        <v>102.35000000000001</v>
      </c>
    </row>
    <row r="3720" spans="1:2" x14ac:dyDescent="0.2">
      <c r="A3720" s="11">
        <v>3715</v>
      </c>
      <c r="B3720" s="9">
        <v>102.57142857142858</v>
      </c>
    </row>
    <row r="3721" spans="1:2" x14ac:dyDescent="0.2">
      <c r="A3721" s="11">
        <v>3716</v>
      </c>
      <c r="B3721" s="9">
        <v>155.75</v>
      </c>
    </row>
    <row r="3722" spans="1:2" x14ac:dyDescent="0.2">
      <c r="A3722" s="11">
        <v>3717</v>
      </c>
      <c r="B3722" s="9">
        <v>100.75</v>
      </c>
    </row>
    <row r="3723" spans="1:2" x14ac:dyDescent="0.2">
      <c r="A3723" s="11">
        <v>3718</v>
      </c>
      <c r="B3723" s="9">
        <v>239.4</v>
      </c>
    </row>
    <row r="3724" spans="1:2" x14ac:dyDescent="0.2">
      <c r="A3724" s="11">
        <v>3719</v>
      </c>
      <c r="B3724" s="9">
        <v>210</v>
      </c>
    </row>
    <row r="3725" spans="1:2" x14ac:dyDescent="0.2">
      <c r="A3725" s="11">
        <v>3720</v>
      </c>
      <c r="B3725" s="9">
        <v>104.51515151515152</v>
      </c>
    </row>
    <row r="3726" spans="1:2" x14ac:dyDescent="0.2">
      <c r="A3726" s="11">
        <v>3721</v>
      </c>
      <c r="B3726" s="9">
        <v>100.8</v>
      </c>
    </row>
    <row r="3727" spans="1:2" x14ac:dyDescent="0.2">
      <c r="A3727" s="11">
        <v>3722</v>
      </c>
      <c r="B3727" s="9">
        <v>111.20000000000002</v>
      </c>
    </row>
    <row r="3728" spans="1:2" x14ac:dyDescent="0.2">
      <c r="A3728" s="11">
        <v>3723</v>
      </c>
      <c r="B3728" s="9">
        <v>102.04444444444445</v>
      </c>
    </row>
    <row r="3729" spans="1:2" x14ac:dyDescent="0.2">
      <c r="A3729" s="11">
        <v>3724</v>
      </c>
      <c r="B3729" s="9">
        <v>102.54767441860466</v>
      </c>
    </row>
    <row r="3730" spans="1:2" x14ac:dyDescent="0.2">
      <c r="A3730" s="11">
        <v>3725</v>
      </c>
      <c r="B3730" s="9">
        <v>127</v>
      </c>
    </row>
    <row r="3731" spans="1:2" x14ac:dyDescent="0.2">
      <c r="A3731" s="11">
        <v>3726</v>
      </c>
      <c r="B3731" s="9">
        <v>338.70588235294122</v>
      </c>
    </row>
    <row r="3732" spans="1:2" x14ac:dyDescent="0.2">
      <c r="A3732" s="11">
        <v>3727</v>
      </c>
      <c r="B3732" s="9">
        <v>100.75</v>
      </c>
    </row>
    <row r="3733" spans="1:2" x14ac:dyDescent="0.2">
      <c r="A3733" s="11">
        <v>3728</v>
      </c>
      <c r="B3733" s="9">
        <v>9.31</v>
      </c>
    </row>
    <row r="3734" spans="1:2" x14ac:dyDescent="0.2">
      <c r="A3734" s="11">
        <v>3729</v>
      </c>
      <c r="B3734" s="9">
        <v>7.24</v>
      </c>
    </row>
    <row r="3735" spans="1:2" x14ac:dyDescent="0.2">
      <c r="A3735" s="11">
        <v>3730</v>
      </c>
      <c r="B3735" s="9">
        <v>10</v>
      </c>
    </row>
    <row r="3736" spans="1:2" x14ac:dyDescent="0.2">
      <c r="A3736" s="11">
        <v>3731</v>
      </c>
      <c r="B3736" s="9">
        <v>11.272727272727273</v>
      </c>
    </row>
    <row r="3737" spans="1:2" x14ac:dyDescent="0.2">
      <c r="A3737" s="11">
        <v>3732</v>
      </c>
      <c r="B3737" s="9">
        <v>15.411764705882353</v>
      </c>
    </row>
    <row r="3738" spans="1:2" x14ac:dyDescent="0.2">
      <c r="A3738" s="11">
        <v>3733</v>
      </c>
      <c r="B3738" s="9">
        <v>0</v>
      </c>
    </row>
    <row r="3739" spans="1:2" x14ac:dyDescent="0.2">
      <c r="A3739" s="11">
        <v>3734</v>
      </c>
      <c r="B3739" s="9">
        <v>28.466666666666669</v>
      </c>
    </row>
    <row r="3740" spans="1:2" x14ac:dyDescent="0.2">
      <c r="A3740" s="11">
        <v>3735</v>
      </c>
      <c r="B3740" s="9">
        <v>13.333333333333334</v>
      </c>
    </row>
    <row r="3741" spans="1:2" x14ac:dyDescent="0.2">
      <c r="A3741" s="11">
        <v>3736</v>
      </c>
      <c r="B3741" s="9">
        <v>0.66666666666666674</v>
      </c>
    </row>
    <row r="3742" spans="1:2" x14ac:dyDescent="0.2">
      <c r="A3742" s="11">
        <v>3737</v>
      </c>
      <c r="B3742" s="9">
        <v>21.428571428571427</v>
      </c>
    </row>
    <row r="3743" spans="1:2" x14ac:dyDescent="0.2">
      <c r="A3743" s="11">
        <v>3738</v>
      </c>
      <c r="B3743" s="9">
        <v>18</v>
      </c>
    </row>
    <row r="3744" spans="1:2" x14ac:dyDescent="0.2">
      <c r="A3744" s="11">
        <v>3739</v>
      </c>
      <c r="B3744" s="9">
        <v>20.125</v>
      </c>
    </row>
    <row r="3745" spans="1:2" x14ac:dyDescent="0.2">
      <c r="A3745" s="11">
        <v>3740</v>
      </c>
      <c r="B3745" s="9">
        <v>17.899999999999999</v>
      </c>
    </row>
    <row r="3746" spans="1:2" x14ac:dyDescent="0.2">
      <c r="A3746" s="11">
        <v>3741</v>
      </c>
      <c r="B3746" s="9">
        <v>0</v>
      </c>
    </row>
    <row r="3747" spans="1:2" x14ac:dyDescent="0.2">
      <c r="A3747" s="11">
        <v>3742</v>
      </c>
      <c r="B3747" s="9">
        <v>2</v>
      </c>
    </row>
    <row r="3748" spans="1:2" x14ac:dyDescent="0.2">
      <c r="A3748" s="11">
        <v>3743</v>
      </c>
      <c r="B3748" s="9">
        <v>0</v>
      </c>
    </row>
    <row r="3749" spans="1:2" x14ac:dyDescent="0.2">
      <c r="A3749" s="11">
        <v>3744</v>
      </c>
      <c r="B3749" s="9">
        <v>0</v>
      </c>
    </row>
    <row r="3750" spans="1:2" x14ac:dyDescent="0.2">
      <c r="A3750" s="11">
        <v>3745</v>
      </c>
      <c r="B3750" s="9">
        <v>10</v>
      </c>
    </row>
    <row r="3751" spans="1:2" x14ac:dyDescent="0.2">
      <c r="A3751" s="11">
        <v>3746</v>
      </c>
      <c r="B3751" s="9">
        <v>2.3764705882352941</v>
      </c>
    </row>
    <row r="3752" spans="1:2" x14ac:dyDescent="0.2">
      <c r="A3752" s="11">
        <v>3747</v>
      </c>
      <c r="B3752" s="9">
        <v>1</v>
      </c>
    </row>
    <row r="3753" spans="1:2" x14ac:dyDescent="0.2">
      <c r="A3753" s="11">
        <v>3748</v>
      </c>
      <c r="B3753" s="9">
        <v>103.52</v>
      </c>
    </row>
    <row r="3754" spans="1:2" x14ac:dyDescent="0.2">
      <c r="A3754" s="11">
        <v>3749</v>
      </c>
      <c r="B3754" s="9">
        <v>105</v>
      </c>
    </row>
    <row r="3755" spans="1:2" x14ac:dyDescent="0.2">
      <c r="A3755" s="11">
        <v>3750</v>
      </c>
      <c r="B3755" s="9">
        <v>100.44999999999999</v>
      </c>
    </row>
    <row r="3756" spans="1:2" x14ac:dyDescent="0.2">
      <c r="A3756" s="11">
        <v>3751</v>
      </c>
      <c r="B3756" s="9">
        <v>132.6</v>
      </c>
    </row>
    <row r="3757" spans="1:2" x14ac:dyDescent="0.2">
      <c r="A3757" s="11">
        <v>3752</v>
      </c>
      <c r="B3757" s="9">
        <v>112.99999999999999</v>
      </c>
    </row>
    <row r="3758" spans="1:2" x14ac:dyDescent="0.2">
      <c r="A3758" s="11">
        <v>3753</v>
      </c>
      <c r="B3758" s="9">
        <v>103.34</v>
      </c>
    </row>
    <row r="3759" spans="1:2" x14ac:dyDescent="0.2">
      <c r="A3759" s="11">
        <v>3754</v>
      </c>
      <c r="B3759" s="9">
        <v>120</v>
      </c>
    </row>
    <row r="3760" spans="1:2" x14ac:dyDescent="0.2">
      <c r="A3760" s="11">
        <v>3755</v>
      </c>
      <c r="B3760" s="9">
        <v>129.63636363636363</v>
      </c>
    </row>
    <row r="3761" spans="1:2" x14ac:dyDescent="0.2">
      <c r="A3761" s="11">
        <v>3756</v>
      </c>
      <c r="B3761" s="9">
        <v>101.11111111111111</v>
      </c>
    </row>
    <row r="3762" spans="1:2" x14ac:dyDescent="0.2">
      <c r="A3762" s="11">
        <v>3757</v>
      </c>
      <c r="B3762" s="9">
        <v>108.51428571428572</v>
      </c>
    </row>
    <row r="3763" spans="1:2" x14ac:dyDescent="0.2">
      <c r="A3763" s="11">
        <v>3758</v>
      </c>
      <c r="B3763" s="9">
        <v>102.33333333333334</v>
      </c>
    </row>
    <row r="3764" spans="1:2" x14ac:dyDescent="0.2">
      <c r="A3764" s="11">
        <v>3759</v>
      </c>
      <c r="B3764" s="9">
        <v>110.24425000000002</v>
      </c>
    </row>
    <row r="3765" spans="1:2" x14ac:dyDescent="0.2">
      <c r="A3765" s="11">
        <v>3760</v>
      </c>
      <c r="B3765" s="9">
        <v>101.0154</v>
      </c>
    </row>
    <row r="3766" spans="1:2" x14ac:dyDescent="0.2">
      <c r="A3766" s="11">
        <v>3761</v>
      </c>
      <c r="B3766" s="9">
        <v>100</v>
      </c>
    </row>
    <row r="3767" spans="1:2" x14ac:dyDescent="0.2">
      <c r="A3767" s="11">
        <v>3762</v>
      </c>
      <c r="B3767" s="9">
        <v>106.24</v>
      </c>
    </row>
    <row r="3768" spans="1:2" x14ac:dyDescent="0.2">
      <c r="A3768" s="11">
        <v>3763</v>
      </c>
      <c r="B3768" s="9">
        <v>100</v>
      </c>
    </row>
    <row r="3769" spans="1:2" x14ac:dyDescent="0.2">
      <c r="A3769" s="11">
        <v>3764</v>
      </c>
      <c r="B3769" s="9">
        <v>100</v>
      </c>
    </row>
    <row r="3770" spans="1:2" x14ac:dyDescent="0.2">
      <c r="A3770" s="11">
        <v>3765</v>
      </c>
      <c r="B3770" s="9">
        <v>113.45714285714286</v>
      </c>
    </row>
    <row r="3771" spans="1:2" x14ac:dyDescent="0.2">
      <c r="A3771" s="11">
        <v>3766</v>
      </c>
      <c r="B3771" s="9">
        <v>102.65010000000001</v>
      </c>
    </row>
    <row r="3772" spans="1:2" x14ac:dyDescent="0.2">
      <c r="A3772" s="11">
        <v>3767</v>
      </c>
      <c r="B3772" s="9">
        <v>116.75</v>
      </c>
    </row>
    <row r="3773" spans="1:2" x14ac:dyDescent="0.2">
      <c r="A3773" s="11">
        <v>3768</v>
      </c>
      <c r="B3773" s="9">
        <v>107.65274999999998</v>
      </c>
    </row>
    <row r="3774" spans="1:2" x14ac:dyDescent="0.2">
      <c r="A3774" s="11">
        <v>3769</v>
      </c>
      <c r="B3774" s="9">
        <v>100</v>
      </c>
    </row>
    <row r="3775" spans="1:2" x14ac:dyDescent="0.2">
      <c r="A3775" s="11">
        <v>3770</v>
      </c>
      <c r="B3775" s="9">
        <v>100</v>
      </c>
    </row>
    <row r="3776" spans="1:2" x14ac:dyDescent="0.2">
      <c r="A3776" s="11">
        <v>3771</v>
      </c>
      <c r="B3776" s="9">
        <v>146</v>
      </c>
    </row>
    <row r="3777" spans="1:2" x14ac:dyDescent="0.2">
      <c r="A3777" s="11">
        <v>3772</v>
      </c>
      <c r="B3777" s="9">
        <v>110.2</v>
      </c>
    </row>
    <row r="3778" spans="1:2" x14ac:dyDescent="0.2">
      <c r="A3778" s="11">
        <v>3773</v>
      </c>
      <c r="B3778" s="9">
        <v>108.2</v>
      </c>
    </row>
    <row r="3779" spans="1:2" x14ac:dyDescent="0.2">
      <c r="A3779" s="11">
        <v>3774</v>
      </c>
      <c r="B3779" s="9">
        <v>100</v>
      </c>
    </row>
    <row r="3780" spans="1:2" x14ac:dyDescent="0.2">
      <c r="A3780" s="11">
        <v>3775</v>
      </c>
      <c r="B3780" s="9">
        <v>100.25</v>
      </c>
    </row>
    <row r="3781" spans="1:2" x14ac:dyDescent="0.2">
      <c r="A3781" s="11">
        <v>3776</v>
      </c>
      <c r="B3781" s="9">
        <v>106.71250000000001</v>
      </c>
    </row>
    <row r="3782" spans="1:2" x14ac:dyDescent="0.2">
      <c r="A3782" s="11">
        <v>3777</v>
      </c>
      <c r="B3782" s="9">
        <v>143.19999999999999</v>
      </c>
    </row>
    <row r="3783" spans="1:2" x14ac:dyDescent="0.2">
      <c r="A3783" s="11">
        <v>3778</v>
      </c>
      <c r="B3783" s="9">
        <v>105.04166666666667</v>
      </c>
    </row>
    <row r="3784" spans="1:2" x14ac:dyDescent="0.2">
      <c r="A3784" s="11">
        <v>3779</v>
      </c>
      <c r="B3784" s="9">
        <v>103.98</v>
      </c>
    </row>
    <row r="3785" spans="1:2" x14ac:dyDescent="0.2">
      <c r="A3785" s="11">
        <v>3780</v>
      </c>
      <c r="B3785" s="9">
        <v>120</v>
      </c>
    </row>
    <row r="3786" spans="1:2" x14ac:dyDescent="0.2">
      <c r="A3786" s="11">
        <v>3781</v>
      </c>
      <c r="B3786" s="9">
        <v>109.66666666666667</v>
      </c>
    </row>
    <row r="3787" spans="1:2" x14ac:dyDescent="0.2">
      <c r="A3787" s="11">
        <v>3782</v>
      </c>
      <c r="B3787" s="9">
        <v>101.75</v>
      </c>
    </row>
    <row r="3788" spans="1:2" x14ac:dyDescent="0.2">
      <c r="A3788" s="11">
        <v>3783</v>
      </c>
      <c r="B3788" s="9">
        <v>128.91666666666666</v>
      </c>
    </row>
    <row r="3789" spans="1:2" x14ac:dyDescent="0.2">
      <c r="A3789" s="11">
        <v>3784</v>
      </c>
      <c r="B3789" s="9">
        <v>114.99999999999999</v>
      </c>
    </row>
    <row r="3790" spans="1:2" x14ac:dyDescent="0.2">
      <c r="A3790" s="11">
        <v>3785</v>
      </c>
      <c r="B3790" s="9">
        <v>150.75</v>
      </c>
    </row>
    <row r="3791" spans="1:2" x14ac:dyDescent="0.2">
      <c r="A3791" s="11">
        <v>3786</v>
      </c>
      <c r="B3791" s="9">
        <v>110.96666666666665</v>
      </c>
    </row>
    <row r="3792" spans="1:2" x14ac:dyDescent="0.2">
      <c r="A3792" s="11">
        <v>3787</v>
      </c>
      <c r="B3792" s="9">
        <v>100.28571428571429</v>
      </c>
    </row>
    <row r="3793" spans="1:2" x14ac:dyDescent="0.2">
      <c r="A3793" s="11">
        <v>3788</v>
      </c>
      <c r="B3793" s="9">
        <v>0.66666666666666674</v>
      </c>
    </row>
    <row r="3794" spans="1:2" x14ac:dyDescent="0.2">
      <c r="A3794" s="11">
        <v>3789</v>
      </c>
      <c r="B3794" s="9">
        <v>3.267605633802817</v>
      </c>
    </row>
    <row r="3795" spans="1:2" x14ac:dyDescent="0.2">
      <c r="A3795" s="11">
        <v>3790</v>
      </c>
      <c r="B3795" s="9">
        <v>0</v>
      </c>
    </row>
    <row r="3796" spans="1:2" x14ac:dyDescent="0.2">
      <c r="A3796" s="11">
        <v>3791</v>
      </c>
      <c r="B3796" s="9">
        <v>0</v>
      </c>
    </row>
    <row r="3797" spans="1:2" x14ac:dyDescent="0.2">
      <c r="A3797" s="11">
        <v>3792</v>
      </c>
      <c r="B3797" s="9">
        <v>0.27999999999999997</v>
      </c>
    </row>
    <row r="3798" spans="1:2" x14ac:dyDescent="0.2">
      <c r="A3798" s="11">
        <v>3793</v>
      </c>
      <c r="B3798" s="9">
        <v>59.657142857142851</v>
      </c>
    </row>
    <row r="3799" spans="1:2" x14ac:dyDescent="0.2">
      <c r="A3799" s="11">
        <v>3794</v>
      </c>
      <c r="B3799" s="9">
        <v>1</v>
      </c>
    </row>
    <row r="3800" spans="1:2" x14ac:dyDescent="0.2">
      <c r="A3800" s="11">
        <v>3795</v>
      </c>
      <c r="B3800" s="9">
        <v>1.6666666666666667</v>
      </c>
    </row>
    <row r="3801" spans="1:2" x14ac:dyDescent="0.2">
      <c r="A3801" s="11">
        <v>3796</v>
      </c>
      <c r="B3801" s="9">
        <v>4.4444444444444444E-3</v>
      </c>
    </row>
    <row r="3802" spans="1:2" x14ac:dyDescent="0.2">
      <c r="A3802" s="11">
        <v>3797</v>
      </c>
      <c r="B3802" s="9">
        <v>89.666666666666657</v>
      </c>
    </row>
    <row r="3803" spans="1:2" x14ac:dyDescent="0.2">
      <c r="A3803" s="11">
        <v>3798</v>
      </c>
      <c r="B3803" s="9">
        <v>1.4642857142857144</v>
      </c>
    </row>
    <row r="3804" spans="1:2" x14ac:dyDescent="0.2">
      <c r="A3804" s="11">
        <v>3799</v>
      </c>
      <c r="B3804" s="9">
        <v>4.0199999999999996</v>
      </c>
    </row>
    <row r="3805" spans="1:2" x14ac:dyDescent="0.2">
      <c r="A3805" s="11">
        <v>3800</v>
      </c>
      <c r="B3805" s="9">
        <v>4.004545454545454</v>
      </c>
    </row>
    <row r="3806" spans="1:2" x14ac:dyDescent="0.2">
      <c r="A3806" s="11">
        <v>3801</v>
      </c>
      <c r="B3806" s="9">
        <v>8.52</v>
      </c>
    </row>
    <row r="3807" spans="1:2" x14ac:dyDescent="0.2">
      <c r="A3807" s="11">
        <v>3802</v>
      </c>
      <c r="B3807" s="9">
        <v>0</v>
      </c>
    </row>
    <row r="3808" spans="1:2" x14ac:dyDescent="0.2">
      <c r="A3808" s="11">
        <v>3803</v>
      </c>
      <c r="B3808" s="9">
        <v>19.650000000000002</v>
      </c>
    </row>
    <row r="3809" spans="1:2" x14ac:dyDescent="0.2">
      <c r="A3809" s="11">
        <v>3804</v>
      </c>
      <c r="B3809" s="9">
        <v>0</v>
      </c>
    </row>
    <row r="3810" spans="1:2" x14ac:dyDescent="0.2">
      <c r="A3810" s="11">
        <v>3805</v>
      </c>
      <c r="B3810" s="9">
        <v>2E-3</v>
      </c>
    </row>
    <row r="3811" spans="1:2" x14ac:dyDescent="0.2">
      <c r="A3811" s="11">
        <v>3806</v>
      </c>
      <c r="B3811" s="9">
        <v>6.6666666666666666E-2</v>
      </c>
    </row>
    <row r="3812" spans="1:2" x14ac:dyDescent="0.2">
      <c r="A3812" s="11">
        <v>3807</v>
      </c>
      <c r="B3812" s="9">
        <v>30.333333333333336</v>
      </c>
    </row>
    <row r="3813" spans="1:2" x14ac:dyDescent="0.2">
      <c r="A3813" s="11">
        <v>3808</v>
      </c>
      <c r="B3813" s="9">
        <v>100</v>
      </c>
    </row>
    <row r="3814" spans="1:2" x14ac:dyDescent="0.2">
      <c r="A3814" s="11">
        <v>3809</v>
      </c>
      <c r="B3814" s="9">
        <v>101.25</v>
      </c>
    </row>
    <row r="3815" spans="1:2" x14ac:dyDescent="0.2">
      <c r="A3815" s="11">
        <v>3810</v>
      </c>
      <c r="B3815" s="9">
        <v>121.73333333333333</v>
      </c>
    </row>
    <row r="3816" spans="1:2" x14ac:dyDescent="0.2">
      <c r="A3816" s="11">
        <v>3811</v>
      </c>
      <c r="B3816" s="9">
        <v>330</v>
      </c>
    </row>
    <row r="3817" spans="1:2" x14ac:dyDescent="0.2">
      <c r="A3817" s="11">
        <v>3812</v>
      </c>
      <c r="B3817" s="9">
        <v>109.55</v>
      </c>
    </row>
    <row r="3818" spans="1:2" x14ac:dyDescent="0.2">
      <c r="A3818" s="11">
        <v>3813</v>
      </c>
      <c r="B3818" s="9">
        <v>100.95190476190474</v>
      </c>
    </row>
    <row r="3819" spans="1:2" x14ac:dyDescent="0.2">
      <c r="A3819" s="11">
        <v>3814</v>
      </c>
      <c r="B3819" s="9">
        <v>140.13333333333333</v>
      </c>
    </row>
    <row r="3820" spans="1:2" x14ac:dyDescent="0.2">
      <c r="A3820" s="11">
        <v>3815</v>
      </c>
      <c r="B3820" s="9">
        <v>100.001</v>
      </c>
    </row>
    <row r="3821" spans="1:2" x14ac:dyDescent="0.2">
      <c r="A3821" s="11">
        <v>3816</v>
      </c>
      <c r="B3821" s="9">
        <v>119.238</v>
      </c>
    </row>
    <row r="3822" spans="1:2" x14ac:dyDescent="0.2">
      <c r="A3822" s="11">
        <v>3817</v>
      </c>
      <c r="B3822" s="9">
        <v>107.25</v>
      </c>
    </row>
    <row r="3823" spans="1:2" x14ac:dyDescent="0.2">
      <c r="A3823" s="11">
        <v>3818</v>
      </c>
      <c r="B3823" s="9">
        <v>227.99999999999997</v>
      </c>
    </row>
    <row r="3824" spans="1:2" x14ac:dyDescent="0.2">
      <c r="A3824" s="11">
        <v>3819</v>
      </c>
      <c r="B3824" s="9">
        <v>106.4</v>
      </c>
    </row>
    <row r="3825" spans="1:2" x14ac:dyDescent="0.2">
      <c r="A3825" s="11">
        <v>3820</v>
      </c>
      <c r="B3825" s="9">
        <v>143.33333333333334</v>
      </c>
    </row>
    <row r="3826" spans="1:2" x14ac:dyDescent="0.2">
      <c r="A3826" s="11">
        <v>3821</v>
      </c>
      <c r="B3826" s="9">
        <v>104.54285714285714</v>
      </c>
    </row>
    <row r="3827" spans="1:2" x14ac:dyDescent="0.2">
      <c r="A3827" s="11">
        <v>3822</v>
      </c>
      <c r="B3827" s="9">
        <v>110.02000000000001</v>
      </c>
    </row>
    <row r="3828" spans="1:2" x14ac:dyDescent="0.2">
      <c r="A3828" s="11">
        <v>3823</v>
      </c>
      <c r="B3828" s="9">
        <v>106</v>
      </c>
    </row>
    <row r="3829" spans="1:2" x14ac:dyDescent="0.2">
      <c r="A3829" s="11">
        <v>3824</v>
      </c>
      <c r="B3829" s="9">
        <v>108</v>
      </c>
    </row>
    <row r="3830" spans="1:2" x14ac:dyDescent="0.2">
      <c r="A3830" s="11">
        <v>3825</v>
      </c>
      <c r="B3830" s="9">
        <v>105.42</v>
      </c>
    </row>
    <row r="3831" spans="1:2" x14ac:dyDescent="0.2">
      <c r="A3831" s="11">
        <v>3826</v>
      </c>
      <c r="B3831" s="9">
        <v>119.16666666666667</v>
      </c>
    </row>
    <row r="3832" spans="1:2" x14ac:dyDescent="0.2">
      <c r="A3832" s="11">
        <v>3827</v>
      </c>
      <c r="B3832" s="9">
        <v>152.66666666666666</v>
      </c>
    </row>
    <row r="3833" spans="1:2" x14ac:dyDescent="0.2">
      <c r="A3833" s="11">
        <v>3828</v>
      </c>
      <c r="B3833" s="9">
        <v>100</v>
      </c>
    </row>
    <row r="3834" spans="1:2" x14ac:dyDescent="0.2">
      <c r="A3834" s="11">
        <v>3829</v>
      </c>
      <c r="B3834" s="9">
        <v>100.2</v>
      </c>
    </row>
    <row r="3835" spans="1:2" x14ac:dyDescent="0.2">
      <c r="A3835" s="11">
        <v>3830</v>
      </c>
      <c r="B3835" s="9">
        <v>225</v>
      </c>
    </row>
    <row r="3836" spans="1:2" x14ac:dyDescent="0.2">
      <c r="A3836" s="11">
        <v>3831</v>
      </c>
      <c r="B3836" s="9">
        <v>106.02199999999999</v>
      </c>
    </row>
    <row r="3837" spans="1:2" x14ac:dyDescent="0.2">
      <c r="A3837" s="11">
        <v>3832</v>
      </c>
      <c r="B3837" s="9">
        <v>104.66666666666666</v>
      </c>
    </row>
    <row r="3838" spans="1:2" x14ac:dyDescent="0.2">
      <c r="A3838" s="11">
        <v>3833</v>
      </c>
      <c r="B3838" s="9">
        <v>116.66666666666667</v>
      </c>
    </row>
    <row r="3839" spans="1:2" x14ac:dyDescent="0.2">
      <c r="A3839" s="11">
        <v>3834</v>
      </c>
      <c r="B3839" s="9">
        <v>109.03333333333333</v>
      </c>
    </row>
    <row r="3840" spans="1:2" x14ac:dyDescent="0.2">
      <c r="A3840" s="11">
        <v>3835</v>
      </c>
      <c r="B3840" s="9">
        <v>160</v>
      </c>
    </row>
    <row r="3841" spans="1:2" x14ac:dyDescent="0.2">
      <c r="A3841" s="11">
        <v>3836</v>
      </c>
      <c r="B3841" s="9">
        <v>112.5</v>
      </c>
    </row>
    <row r="3842" spans="1:2" x14ac:dyDescent="0.2">
      <c r="A3842" s="11">
        <v>3837</v>
      </c>
      <c r="B3842" s="9">
        <v>102.1</v>
      </c>
    </row>
    <row r="3843" spans="1:2" x14ac:dyDescent="0.2">
      <c r="A3843" s="11">
        <v>3838</v>
      </c>
      <c r="B3843" s="9">
        <v>100.824</v>
      </c>
    </row>
    <row r="3844" spans="1:2" x14ac:dyDescent="0.2">
      <c r="A3844" s="11">
        <v>3839</v>
      </c>
      <c r="B3844" s="9">
        <v>101.25</v>
      </c>
    </row>
    <row r="3845" spans="1:2" x14ac:dyDescent="0.2">
      <c r="A3845" s="11">
        <v>3840</v>
      </c>
      <c r="B3845" s="9">
        <v>6500</v>
      </c>
    </row>
    <row r="3846" spans="1:2" x14ac:dyDescent="0.2">
      <c r="A3846" s="11">
        <v>3841</v>
      </c>
      <c r="B3846" s="9">
        <v>8.7200000000000006</v>
      </c>
    </row>
    <row r="3847" spans="1:2" x14ac:dyDescent="0.2">
      <c r="A3847" s="11">
        <v>3842</v>
      </c>
      <c r="B3847" s="9">
        <v>21.94</v>
      </c>
    </row>
    <row r="3848" spans="1:2" x14ac:dyDescent="0.2">
      <c r="A3848" s="11">
        <v>3843</v>
      </c>
      <c r="B3848" s="9">
        <v>21.3</v>
      </c>
    </row>
    <row r="3849" spans="1:2" x14ac:dyDescent="0.2">
      <c r="A3849" s="11">
        <v>3844</v>
      </c>
      <c r="B3849" s="9">
        <v>41.489795918367342</v>
      </c>
    </row>
    <row r="3850" spans="1:2" x14ac:dyDescent="0.2">
      <c r="A3850" s="11">
        <v>3845</v>
      </c>
      <c r="B3850" s="9">
        <v>2.105</v>
      </c>
    </row>
    <row r="3851" spans="1:2" x14ac:dyDescent="0.2">
      <c r="A3851" s="11">
        <v>3846</v>
      </c>
      <c r="B3851" s="9">
        <v>2.7</v>
      </c>
    </row>
    <row r="3852" spans="1:2" x14ac:dyDescent="0.2">
      <c r="A3852" s="11">
        <v>3847</v>
      </c>
      <c r="B3852" s="9">
        <v>16.161904761904761</v>
      </c>
    </row>
    <row r="3853" spans="1:2" x14ac:dyDescent="0.2">
      <c r="A3853" s="11">
        <v>3848</v>
      </c>
      <c r="B3853" s="9">
        <v>16.376923076923077</v>
      </c>
    </row>
    <row r="3854" spans="1:2" x14ac:dyDescent="0.2">
      <c r="A3854" s="11">
        <v>3849</v>
      </c>
      <c r="B3854" s="9">
        <v>7.043333333333333</v>
      </c>
    </row>
    <row r="3855" spans="1:2" x14ac:dyDescent="0.2">
      <c r="A3855" s="11">
        <v>3850</v>
      </c>
      <c r="B3855" s="9">
        <v>3.8</v>
      </c>
    </row>
    <row r="3856" spans="1:2" x14ac:dyDescent="0.2">
      <c r="A3856" s="11">
        <v>3851</v>
      </c>
      <c r="B3856" s="9">
        <v>34.08</v>
      </c>
    </row>
    <row r="3857" spans="1:2" x14ac:dyDescent="0.2">
      <c r="A3857" s="11">
        <v>3852</v>
      </c>
      <c r="B3857" s="9">
        <v>0.2</v>
      </c>
    </row>
    <row r="3858" spans="1:2" x14ac:dyDescent="0.2">
      <c r="A3858" s="11">
        <v>3853</v>
      </c>
      <c r="B3858" s="9">
        <v>2.5999999999999999E-2</v>
      </c>
    </row>
    <row r="3859" spans="1:2" x14ac:dyDescent="0.2">
      <c r="A3859" s="11">
        <v>3854</v>
      </c>
      <c r="B3859" s="9">
        <v>16.254545454545454</v>
      </c>
    </row>
    <row r="3860" spans="1:2" x14ac:dyDescent="0.2">
      <c r="A3860" s="11">
        <v>3855</v>
      </c>
      <c r="B3860" s="9">
        <v>2.5</v>
      </c>
    </row>
    <row r="3861" spans="1:2" x14ac:dyDescent="0.2">
      <c r="A3861" s="11">
        <v>3856</v>
      </c>
      <c r="B3861" s="9">
        <v>0.02</v>
      </c>
    </row>
    <row r="3862" spans="1:2" x14ac:dyDescent="0.2">
      <c r="A3862" s="11">
        <v>3857</v>
      </c>
      <c r="B3862" s="9">
        <v>5.2</v>
      </c>
    </row>
    <row r="3863" spans="1:2" x14ac:dyDescent="0.2">
      <c r="A3863" s="11">
        <v>3858</v>
      </c>
      <c r="B3863" s="9">
        <v>2</v>
      </c>
    </row>
    <row r="3864" spans="1:2" x14ac:dyDescent="0.2">
      <c r="A3864" s="11">
        <v>3859</v>
      </c>
      <c r="B3864" s="9">
        <v>0.04</v>
      </c>
    </row>
    <row r="3865" spans="1:2" x14ac:dyDescent="0.2">
      <c r="A3865" s="11">
        <v>3860</v>
      </c>
      <c r="B3865" s="9">
        <v>17.666666666666668</v>
      </c>
    </row>
    <row r="3866" spans="1:2" x14ac:dyDescent="0.2">
      <c r="A3866" s="11">
        <v>3861</v>
      </c>
      <c r="B3866" s="9">
        <v>5</v>
      </c>
    </row>
    <row r="3867" spans="1:2" x14ac:dyDescent="0.2">
      <c r="A3867" s="11">
        <v>3862</v>
      </c>
      <c r="B3867" s="9">
        <v>1.3333333333333334E-2</v>
      </c>
    </row>
    <row r="3868" spans="1:2" x14ac:dyDescent="0.2">
      <c r="A3868" s="11">
        <v>3863</v>
      </c>
      <c r="B3868" s="9">
        <v>0</v>
      </c>
    </row>
    <row r="3869" spans="1:2" x14ac:dyDescent="0.2">
      <c r="A3869" s="11">
        <v>3864</v>
      </c>
      <c r="B3869" s="9">
        <v>1.2</v>
      </c>
    </row>
    <row r="3870" spans="1:2" x14ac:dyDescent="0.2">
      <c r="A3870" s="11">
        <v>3865</v>
      </c>
      <c r="B3870" s="9">
        <v>26.937422295897225</v>
      </c>
    </row>
    <row r="3871" spans="1:2" x14ac:dyDescent="0.2">
      <c r="A3871" s="11">
        <v>3866</v>
      </c>
      <c r="B3871" s="9">
        <v>0.54999999999999993</v>
      </c>
    </row>
    <row r="3872" spans="1:2" x14ac:dyDescent="0.2">
      <c r="A3872" s="11">
        <v>3867</v>
      </c>
      <c r="B3872" s="9">
        <v>12.55</v>
      </c>
    </row>
    <row r="3873" spans="1:2" x14ac:dyDescent="0.2">
      <c r="A3873" s="11">
        <v>3868</v>
      </c>
      <c r="B3873" s="9">
        <v>0.2</v>
      </c>
    </row>
    <row r="3874" spans="1:2" x14ac:dyDescent="0.2">
      <c r="A3874" s="11">
        <v>3869</v>
      </c>
      <c r="B3874" s="9">
        <v>3.4474868431088401</v>
      </c>
    </row>
    <row r="3875" spans="1:2" x14ac:dyDescent="0.2">
      <c r="A3875" s="11">
        <v>3870</v>
      </c>
      <c r="B3875" s="9">
        <v>15</v>
      </c>
    </row>
    <row r="3876" spans="1:2" x14ac:dyDescent="0.2">
      <c r="A3876" s="11">
        <v>3871</v>
      </c>
      <c r="B3876" s="9">
        <v>2.666666666666667</v>
      </c>
    </row>
    <row r="3877" spans="1:2" x14ac:dyDescent="0.2">
      <c r="A3877" s="11">
        <v>3872</v>
      </c>
      <c r="B3877" s="9">
        <v>0</v>
      </c>
    </row>
    <row r="3878" spans="1:2" x14ac:dyDescent="0.2">
      <c r="A3878" s="11">
        <v>3873</v>
      </c>
      <c r="B3878" s="9">
        <v>0</v>
      </c>
    </row>
    <row r="3879" spans="1:2" x14ac:dyDescent="0.2">
      <c r="A3879" s="11">
        <v>3874</v>
      </c>
      <c r="B3879" s="9">
        <v>0</v>
      </c>
    </row>
    <row r="3880" spans="1:2" x14ac:dyDescent="0.2">
      <c r="A3880" s="11">
        <v>3875</v>
      </c>
      <c r="B3880" s="9">
        <v>0</v>
      </c>
    </row>
    <row r="3881" spans="1:2" x14ac:dyDescent="0.2">
      <c r="A3881" s="11">
        <v>3876</v>
      </c>
      <c r="B3881" s="9">
        <v>52.794871794871788</v>
      </c>
    </row>
    <row r="3882" spans="1:2" x14ac:dyDescent="0.2">
      <c r="A3882" s="11">
        <v>3877</v>
      </c>
      <c r="B3882" s="9">
        <v>4.9639999999999995</v>
      </c>
    </row>
    <row r="3883" spans="1:2" x14ac:dyDescent="0.2">
      <c r="A3883" s="11">
        <v>3878</v>
      </c>
      <c r="B3883" s="9">
        <v>5.5555555555555552E-2</v>
      </c>
    </row>
    <row r="3884" spans="1:2" x14ac:dyDescent="0.2">
      <c r="A3884" s="11">
        <v>3879</v>
      </c>
      <c r="B3884" s="9">
        <v>0</v>
      </c>
    </row>
    <row r="3885" spans="1:2" x14ac:dyDescent="0.2">
      <c r="A3885" s="11">
        <v>3880</v>
      </c>
      <c r="B3885" s="9">
        <v>13.066666666666665</v>
      </c>
    </row>
    <row r="3886" spans="1:2" x14ac:dyDescent="0.2">
      <c r="A3886" s="11">
        <v>3881</v>
      </c>
      <c r="B3886" s="9">
        <v>5</v>
      </c>
    </row>
    <row r="3887" spans="1:2" x14ac:dyDescent="0.2">
      <c r="A3887" s="11">
        <v>3882</v>
      </c>
      <c r="B3887" s="9">
        <v>0</v>
      </c>
    </row>
    <row r="3888" spans="1:2" x14ac:dyDescent="0.2">
      <c r="A3888" s="11">
        <v>3883</v>
      </c>
      <c r="B3888" s="9">
        <v>0</v>
      </c>
    </row>
    <row r="3889" spans="1:2" x14ac:dyDescent="0.2">
      <c r="A3889" s="11">
        <v>3884</v>
      </c>
      <c r="B3889" s="9">
        <v>0</v>
      </c>
    </row>
    <row r="3890" spans="1:2" x14ac:dyDescent="0.2">
      <c r="A3890" s="11">
        <v>3885</v>
      </c>
      <c r="B3890" s="9">
        <v>0</v>
      </c>
    </row>
    <row r="3891" spans="1:2" x14ac:dyDescent="0.2">
      <c r="A3891" s="11">
        <v>3886</v>
      </c>
      <c r="B3891" s="9">
        <v>0</v>
      </c>
    </row>
    <row r="3892" spans="1:2" x14ac:dyDescent="0.2">
      <c r="A3892" s="11">
        <v>3887</v>
      </c>
      <c r="B3892" s="9">
        <v>1.7500000000000002</v>
      </c>
    </row>
    <row r="3893" spans="1:2" x14ac:dyDescent="0.2">
      <c r="A3893" s="11">
        <v>3888</v>
      </c>
      <c r="B3893" s="9">
        <v>27.1</v>
      </c>
    </row>
    <row r="3894" spans="1:2" x14ac:dyDescent="0.2">
      <c r="A3894" s="11">
        <v>3889</v>
      </c>
      <c r="B3894" s="9">
        <v>1.4749999999999999</v>
      </c>
    </row>
    <row r="3895" spans="1:2" x14ac:dyDescent="0.2">
      <c r="A3895" s="11">
        <v>3890</v>
      </c>
      <c r="B3895" s="9">
        <v>16.826666666666668</v>
      </c>
    </row>
    <row r="3896" spans="1:2" x14ac:dyDescent="0.2">
      <c r="A3896" s="11">
        <v>3891</v>
      </c>
      <c r="B3896" s="9">
        <v>32.5</v>
      </c>
    </row>
    <row r="3897" spans="1:2" x14ac:dyDescent="0.2">
      <c r="A3897" s="11">
        <v>3892</v>
      </c>
      <c r="B3897" s="9">
        <v>0</v>
      </c>
    </row>
    <row r="3898" spans="1:2" x14ac:dyDescent="0.2">
      <c r="A3898" s="11">
        <v>3893</v>
      </c>
      <c r="B3898" s="9">
        <v>21.55</v>
      </c>
    </row>
    <row r="3899" spans="1:2" x14ac:dyDescent="0.2">
      <c r="A3899" s="11">
        <v>3894</v>
      </c>
      <c r="B3899" s="9">
        <v>3.4666666666666663</v>
      </c>
    </row>
    <row r="3900" spans="1:2" x14ac:dyDescent="0.2">
      <c r="A3900" s="11">
        <v>3895</v>
      </c>
      <c r="B3900" s="9">
        <v>5</v>
      </c>
    </row>
    <row r="3901" spans="1:2" x14ac:dyDescent="0.2">
      <c r="A3901" s="11">
        <v>3896</v>
      </c>
      <c r="B3901" s="9">
        <v>10.625</v>
      </c>
    </row>
    <row r="3902" spans="1:2" x14ac:dyDescent="0.2">
      <c r="A3902" s="11">
        <v>3897</v>
      </c>
      <c r="B3902" s="9">
        <v>17.599999999999998</v>
      </c>
    </row>
    <row r="3903" spans="1:2" x14ac:dyDescent="0.2">
      <c r="A3903" s="11">
        <v>3898</v>
      </c>
      <c r="B3903" s="9">
        <v>32.56</v>
      </c>
    </row>
    <row r="3904" spans="1:2" x14ac:dyDescent="0.2">
      <c r="A3904" s="11">
        <v>3899</v>
      </c>
      <c r="B3904" s="9">
        <v>1.25</v>
      </c>
    </row>
    <row r="3905" spans="1:2" x14ac:dyDescent="0.2">
      <c r="A3905" s="11">
        <v>3900</v>
      </c>
      <c r="B3905" s="9">
        <v>5.4</v>
      </c>
    </row>
    <row r="3906" spans="1:2" x14ac:dyDescent="0.2">
      <c r="A3906" s="11">
        <v>3901</v>
      </c>
      <c r="B3906" s="9">
        <v>0.83333333333333337</v>
      </c>
    </row>
    <row r="3907" spans="1:2" x14ac:dyDescent="0.2">
      <c r="A3907" s="11">
        <v>3902</v>
      </c>
      <c r="B3907" s="9">
        <v>48.833333333333336</v>
      </c>
    </row>
    <row r="3908" spans="1:2" x14ac:dyDescent="0.2">
      <c r="A3908" s="11">
        <v>3903</v>
      </c>
      <c r="B3908" s="9">
        <v>0</v>
      </c>
    </row>
    <row r="3909" spans="1:2" x14ac:dyDescent="0.2">
      <c r="A3909" s="11">
        <v>3904</v>
      </c>
      <c r="B3909" s="9">
        <v>0.03</v>
      </c>
    </row>
    <row r="3910" spans="1:2" x14ac:dyDescent="0.2">
      <c r="A3910" s="11">
        <v>3905</v>
      </c>
      <c r="B3910" s="9">
        <v>11.533333333333333</v>
      </c>
    </row>
    <row r="3911" spans="1:2" x14ac:dyDescent="0.2">
      <c r="A3911" s="11">
        <v>3906</v>
      </c>
      <c r="B3911" s="9">
        <v>67.333333333333329</v>
      </c>
    </row>
    <row r="3912" spans="1:2" x14ac:dyDescent="0.2">
      <c r="A3912" s="11">
        <v>3907</v>
      </c>
      <c r="B3912" s="9">
        <v>15.299999999999999</v>
      </c>
    </row>
    <row r="3913" spans="1:2" x14ac:dyDescent="0.2">
      <c r="A3913" s="11">
        <v>3908</v>
      </c>
      <c r="B3913" s="9">
        <v>8.6666666666666679</v>
      </c>
    </row>
    <row r="3914" spans="1:2" x14ac:dyDescent="0.2">
      <c r="A3914" s="11">
        <v>3909</v>
      </c>
      <c r="B3914" s="9">
        <v>0.22499999999999998</v>
      </c>
    </row>
    <row r="3915" spans="1:2" x14ac:dyDescent="0.2">
      <c r="A3915" s="11">
        <v>3910</v>
      </c>
      <c r="B3915" s="9">
        <v>3.0833333333333335</v>
      </c>
    </row>
    <row r="3916" spans="1:2" x14ac:dyDescent="0.2">
      <c r="A3916" s="11">
        <v>3911</v>
      </c>
      <c r="B3916" s="9">
        <v>37.412500000000001</v>
      </c>
    </row>
    <row r="3917" spans="1:2" x14ac:dyDescent="0.2">
      <c r="A3917" s="11">
        <v>3912</v>
      </c>
      <c r="B3917" s="9">
        <v>6.6666666666666671E-3</v>
      </c>
    </row>
    <row r="3918" spans="1:2" x14ac:dyDescent="0.2">
      <c r="A3918" s="11">
        <v>3913</v>
      </c>
      <c r="B3918" s="9">
        <v>10</v>
      </c>
    </row>
    <row r="3919" spans="1:2" x14ac:dyDescent="0.2">
      <c r="A3919" s="11">
        <v>3914</v>
      </c>
      <c r="B3919" s="9">
        <v>36.36</v>
      </c>
    </row>
    <row r="3920" spans="1:2" x14ac:dyDescent="0.2">
      <c r="A3920" s="11">
        <v>3915</v>
      </c>
      <c r="B3920" s="9">
        <v>0.33333333333333337</v>
      </c>
    </row>
    <row r="3921" spans="1:2" x14ac:dyDescent="0.2">
      <c r="A3921" s="11">
        <v>3916</v>
      </c>
      <c r="B3921" s="9">
        <v>0</v>
      </c>
    </row>
    <row r="3922" spans="1:2" x14ac:dyDescent="0.2">
      <c r="A3922" s="11">
        <v>3917</v>
      </c>
      <c r="B3922" s="9">
        <v>0.2857142857142857</v>
      </c>
    </row>
    <row r="3923" spans="1:2" x14ac:dyDescent="0.2">
      <c r="A3923" s="11">
        <v>3918</v>
      </c>
      <c r="B3923" s="9">
        <v>0.2</v>
      </c>
    </row>
    <row r="3924" spans="1:2" x14ac:dyDescent="0.2">
      <c r="A3924" s="11">
        <v>3919</v>
      </c>
      <c r="B3924" s="9">
        <v>1.7999999999999998</v>
      </c>
    </row>
    <row r="3925" spans="1:2" x14ac:dyDescent="0.2">
      <c r="A3925" s="11">
        <v>3920</v>
      </c>
      <c r="B3925" s="9">
        <v>5.4</v>
      </c>
    </row>
    <row r="3926" spans="1:2" x14ac:dyDescent="0.2">
      <c r="A3926" s="11">
        <v>3921</v>
      </c>
      <c r="B3926" s="9">
        <v>0</v>
      </c>
    </row>
    <row r="3927" spans="1:2" x14ac:dyDescent="0.2">
      <c r="A3927" s="11">
        <v>3922</v>
      </c>
      <c r="B3927" s="9">
        <v>8.1333333333333329</v>
      </c>
    </row>
    <row r="3928" spans="1:2" x14ac:dyDescent="0.2">
      <c r="A3928" s="11">
        <v>3923</v>
      </c>
      <c r="B3928" s="9">
        <v>12.034782608695652</v>
      </c>
    </row>
    <row r="3929" spans="1:2" x14ac:dyDescent="0.2">
      <c r="A3929" s="11">
        <v>3924</v>
      </c>
      <c r="B3929" s="9">
        <v>15.266666666666667</v>
      </c>
    </row>
    <row r="3930" spans="1:2" x14ac:dyDescent="0.2">
      <c r="A3930" s="11">
        <v>3925</v>
      </c>
      <c r="B3930" s="9">
        <v>10</v>
      </c>
    </row>
    <row r="3931" spans="1:2" x14ac:dyDescent="0.2">
      <c r="A3931" s="11">
        <v>3926</v>
      </c>
      <c r="B3931" s="9">
        <v>0.3</v>
      </c>
    </row>
    <row r="3932" spans="1:2" x14ac:dyDescent="0.2">
      <c r="A3932" s="11">
        <v>3927</v>
      </c>
      <c r="B3932" s="9">
        <v>1</v>
      </c>
    </row>
    <row r="3933" spans="1:2" x14ac:dyDescent="0.2">
      <c r="A3933" s="11">
        <v>3928</v>
      </c>
      <c r="B3933" s="9">
        <v>13.020000000000001</v>
      </c>
    </row>
    <row r="3934" spans="1:2" x14ac:dyDescent="0.2">
      <c r="A3934" s="11">
        <v>3929</v>
      </c>
      <c r="B3934" s="9">
        <v>2.2650000000000001</v>
      </c>
    </row>
    <row r="3935" spans="1:2" x14ac:dyDescent="0.2">
      <c r="A3935" s="11">
        <v>3930</v>
      </c>
      <c r="B3935" s="9">
        <v>0</v>
      </c>
    </row>
    <row r="3936" spans="1:2" x14ac:dyDescent="0.2">
      <c r="A3936" s="11">
        <v>3931</v>
      </c>
      <c r="B3936" s="9">
        <v>0</v>
      </c>
    </row>
    <row r="3937" spans="1:2" x14ac:dyDescent="0.2">
      <c r="A3937" s="11">
        <v>3932</v>
      </c>
      <c r="B3937" s="9">
        <v>8.3333333333333332E-3</v>
      </c>
    </row>
    <row r="3938" spans="1:2" x14ac:dyDescent="0.2">
      <c r="A3938" s="11">
        <v>3933</v>
      </c>
      <c r="B3938" s="9">
        <v>15.742857142857142</v>
      </c>
    </row>
    <row r="3939" spans="1:2" x14ac:dyDescent="0.2">
      <c r="A3939" s="11">
        <v>3934</v>
      </c>
      <c r="B3939" s="9">
        <v>11</v>
      </c>
    </row>
    <row r="3940" spans="1:2" x14ac:dyDescent="0.2">
      <c r="A3940" s="11">
        <v>3935</v>
      </c>
      <c r="B3940" s="9">
        <v>43.833333333333336</v>
      </c>
    </row>
    <row r="3941" spans="1:2" x14ac:dyDescent="0.2">
      <c r="A3941" s="11">
        <v>3936</v>
      </c>
      <c r="B3941" s="9">
        <v>0</v>
      </c>
    </row>
    <row r="3942" spans="1:2" x14ac:dyDescent="0.2">
      <c r="A3942" s="11">
        <v>3937</v>
      </c>
      <c r="B3942" s="9">
        <v>86.135181975736558</v>
      </c>
    </row>
    <row r="3943" spans="1:2" x14ac:dyDescent="0.2">
      <c r="A3943" s="11">
        <v>3938</v>
      </c>
      <c r="B3943" s="9">
        <v>12.196620583717358</v>
      </c>
    </row>
    <row r="3944" spans="1:2" x14ac:dyDescent="0.2">
      <c r="A3944" s="11">
        <v>3939</v>
      </c>
      <c r="B3944" s="9">
        <v>0.1</v>
      </c>
    </row>
    <row r="3945" spans="1:2" x14ac:dyDescent="0.2">
      <c r="A3945" s="11">
        <v>3940</v>
      </c>
      <c r="B3945" s="9">
        <v>0.22</v>
      </c>
    </row>
    <row r="3946" spans="1:2" x14ac:dyDescent="0.2">
      <c r="A3946" s="11">
        <v>3941</v>
      </c>
      <c r="B3946" s="9">
        <v>0.90909090909090906</v>
      </c>
    </row>
    <row r="3947" spans="1:2" x14ac:dyDescent="0.2">
      <c r="A3947" s="11">
        <v>3942</v>
      </c>
      <c r="B3947" s="9">
        <v>0</v>
      </c>
    </row>
    <row r="3948" spans="1:2" x14ac:dyDescent="0.2">
      <c r="A3948" s="11">
        <v>3943</v>
      </c>
      <c r="B3948" s="9">
        <v>35.64</v>
      </c>
    </row>
    <row r="3949" spans="1:2" x14ac:dyDescent="0.2">
      <c r="A3949" s="11">
        <v>3944</v>
      </c>
      <c r="B3949" s="9">
        <v>0</v>
      </c>
    </row>
    <row r="3950" spans="1:2" x14ac:dyDescent="0.2">
      <c r="A3950" s="11">
        <v>3945</v>
      </c>
      <c r="B3950" s="9">
        <v>0.25</v>
      </c>
    </row>
    <row r="3951" spans="1:2" x14ac:dyDescent="0.2">
      <c r="A3951" s="11">
        <v>3946</v>
      </c>
      <c r="B3951" s="9">
        <v>3.25</v>
      </c>
    </row>
    <row r="3952" spans="1:2" x14ac:dyDescent="0.2">
      <c r="A3952" s="11">
        <v>3947</v>
      </c>
      <c r="B3952" s="9">
        <v>3.3666666666666663</v>
      </c>
    </row>
    <row r="3953" spans="1:2" x14ac:dyDescent="0.2">
      <c r="A3953" s="11">
        <v>3948</v>
      </c>
      <c r="B3953" s="9">
        <v>0</v>
      </c>
    </row>
    <row r="3954" spans="1:2" x14ac:dyDescent="0.2">
      <c r="A3954" s="11">
        <v>3949</v>
      </c>
      <c r="B3954" s="9">
        <v>15.770000000000001</v>
      </c>
    </row>
    <row r="3955" spans="1:2" x14ac:dyDescent="0.2">
      <c r="A3955" s="11">
        <v>3950</v>
      </c>
      <c r="B3955" s="9">
        <v>0.625</v>
      </c>
    </row>
    <row r="3956" spans="1:2" x14ac:dyDescent="0.2">
      <c r="A3956" s="11">
        <v>3951</v>
      </c>
      <c r="B3956" s="9">
        <v>5.0000000000000001E-4</v>
      </c>
    </row>
    <row r="3957" spans="1:2" x14ac:dyDescent="0.2">
      <c r="A3957" s="11">
        <v>3952</v>
      </c>
      <c r="B3957" s="9">
        <v>9.6153846153846159E-2</v>
      </c>
    </row>
    <row r="3958" spans="1:2" x14ac:dyDescent="0.2">
      <c r="A3958" s="11">
        <v>3953</v>
      </c>
      <c r="B3958" s="9">
        <v>0</v>
      </c>
    </row>
    <row r="3959" spans="1:2" x14ac:dyDescent="0.2">
      <c r="A3959" s="11">
        <v>3954</v>
      </c>
      <c r="B3959" s="9">
        <v>0</v>
      </c>
    </row>
    <row r="3960" spans="1:2" x14ac:dyDescent="0.2">
      <c r="A3960" s="11">
        <v>3955</v>
      </c>
      <c r="B3960" s="9">
        <v>24.285714285714285</v>
      </c>
    </row>
    <row r="3961" spans="1:2" x14ac:dyDescent="0.2">
      <c r="A3961" s="11">
        <v>3956</v>
      </c>
      <c r="B3961" s="9">
        <v>0</v>
      </c>
    </row>
    <row r="3962" spans="1:2" x14ac:dyDescent="0.2">
      <c r="A3962" s="11">
        <v>3957</v>
      </c>
      <c r="B3962" s="9">
        <v>2.5000000000000001E-2</v>
      </c>
    </row>
    <row r="3963" spans="1:2" x14ac:dyDescent="0.2">
      <c r="A3963" s="11">
        <v>3958</v>
      </c>
      <c r="B3963" s="9">
        <v>32.049999999999997</v>
      </c>
    </row>
    <row r="3964" spans="1:2" x14ac:dyDescent="0.2">
      <c r="A3964" s="11">
        <v>3959</v>
      </c>
      <c r="B3964" s="9">
        <v>24.333333333333336</v>
      </c>
    </row>
    <row r="3965" spans="1:2" x14ac:dyDescent="0.2">
      <c r="A3965" s="11">
        <v>3960</v>
      </c>
      <c r="B3965" s="9">
        <v>1.5</v>
      </c>
    </row>
    <row r="3966" spans="1:2" x14ac:dyDescent="0.2">
      <c r="A3966" s="11">
        <v>3961</v>
      </c>
      <c r="B3966" s="9">
        <v>0.42</v>
      </c>
    </row>
    <row r="3967" spans="1:2" x14ac:dyDescent="0.2">
      <c r="A3967" s="11">
        <v>3962</v>
      </c>
      <c r="B3967" s="9">
        <v>3.214285714285714</v>
      </c>
    </row>
    <row r="3968" spans="1:2" x14ac:dyDescent="0.2">
      <c r="A3968" s="11">
        <v>3963</v>
      </c>
      <c r="B3968" s="9">
        <v>0</v>
      </c>
    </row>
    <row r="3969" spans="1:2" x14ac:dyDescent="0.2">
      <c r="A3969" s="11">
        <v>3964</v>
      </c>
      <c r="B3969" s="9">
        <v>6.3</v>
      </c>
    </row>
    <row r="3970" spans="1:2" x14ac:dyDescent="0.2">
      <c r="A3970" s="11">
        <v>3965</v>
      </c>
      <c r="B3970" s="9">
        <v>14.249999999999998</v>
      </c>
    </row>
    <row r="3971" spans="1:2" x14ac:dyDescent="0.2">
      <c r="A3971" s="11">
        <v>3966</v>
      </c>
      <c r="B3971" s="9">
        <v>0.6</v>
      </c>
    </row>
    <row r="3972" spans="1:2" x14ac:dyDescent="0.2">
      <c r="A3972" s="11">
        <v>3967</v>
      </c>
      <c r="B3972" s="9">
        <v>24.117647058823529</v>
      </c>
    </row>
    <row r="3973" spans="1:2" x14ac:dyDescent="0.2">
      <c r="A3973" s="11">
        <v>3968</v>
      </c>
      <c r="B3973" s="9">
        <v>10.54</v>
      </c>
    </row>
    <row r="3974" spans="1:2" x14ac:dyDescent="0.2">
      <c r="A3974" s="11">
        <v>3969</v>
      </c>
      <c r="B3974" s="9">
        <v>7.4690265486725664</v>
      </c>
    </row>
    <row r="3975" spans="1:2" x14ac:dyDescent="0.2">
      <c r="A3975" s="11">
        <v>3970</v>
      </c>
      <c r="B3975" s="9">
        <v>7.3333333333333334E-2</v>
      </c>
    </row>
    <row r="3976" spans="1:2" x14ac:dyDescent="0.2">
      <c r="A3976" s="11">
        <v>3971</v>
      </c>
      <c r="B3976" s="9">
        <v>0.97142857142857131</v>
      </c>
    </row>
    <row r="3977" spans="1:2" x14ac:dyDescent="0.2">
      <c r="A3977" s="11">
        <v>3972</v>
      </c>
      <c r="B3977" s="9">
        <v>21.099999999999998</v>
      </c>
    </row>
    <row r="3978" spans="1:2" x14ac:dyDescent="0.2">
      <c r="A3978" s="11">
        <v>3973</v>
      </c>
      <c r="B3978" s="9">
        <v>78.100000000000009</v>
      </c>
    </row>
    <row r="3979" spans="1:2" x14ac:dyDescent="0.2">
      <c r="A3979" s="11">
        <v>3974</v>
      </c>
      <c r="B3979" s="9">
        <v>32</v>
      </c>
    </row>
    <row r="3980" spans="1:2" x14ac:dyDescent="0.2">
      <c r="A3980" s="11">
        <v>3975</v>
      </c>
      <c r="B3980" s="9">
        <v>0</v>
      </c>
    </row>
    <row r="3981" spans="1:2" x14ac:dyDescent="0.2">
      <c r="A3981" s="11">
        <v>3976</v>
      </c>
      <c r="B3981" s="9">
        <v>47.692307692307693</v>
      </c>
    </row>
    <row r="3982" spans="1:2" x14ac:dyDescent="0.2">
      <c r="A3982" s="11">
        <v>3977</v>
      </c>
      <c r="B3982" s="9">
        <v>1.4500000000000002</v>
      </c>
    </row>
    <row r="3983" spans="1:2" x14ac:dyDescent="0.2">
      <c r="A3983" s="11">
        <v>3978</v>
      </c>
      <c r="B3983" s="9">
        <v>10.7</v>
      </c>
    </row>
    <row r="3984" spans="1:2" x14ac:dyDescent="0.2">
      <c r="A3984" s="11">
        <v>3979</v>
      </c>
      <c r="B3984" s="9">
        <v>1.8333333333333333</v>
      </c>
    </row>
    <row r="3985" spans="1:2" x14ac:dyDescent="0.2">
      <c r="A3985" s="11">
        <v>3980</v>
      </c>
      <c r="B3985" s="9">
        <v>18</v>
      </c>
    </row>
    <row r="3986" spans="1:2" x14ac:dyDescent="0.2">
      <c r="A3986" s="11">
        <v>3981</v>
      </c>
      <c r="B3986" s="9">
        <v>4.083333333333333</v>
      </c>
    </row>
    <row r="3987" spans="1:2" x14ac:dyDescent="0.2">
      <c r="A3987" s="11">
        <v>3982</v>
      </c>
      <c r="B3987" s="9">
        <v>20</v>
      </c>
    </row>
    <row r="3988" spans="1:2" x14ac:dyDescent="0.2">
      <c r="A3988" s="11">
        <v>3983</v>
      </c>
      <c r="B3988" s="9">
        <v>34.802513464991023</v>
      </c>
    </row>
    <row r="3989" spans="1:2" x14ac:dyDescent="0.2">
      <c r="A3989" s="11">
        <v>3984</v>
      </c>
      <c r="B3989" s="9">
        <v>6.3333333333333339</v>
      </c>
    </row>
    <row r="3990" spans="1:2" x14ac:dyDescent="0.2">
      <c r="A3990" s="11">
        <v>3985</v>
      </c>
      <c r="B3990" s="9">
        <v>32.049999999999997</v>
      </c>
    </row>
    <row r="3991" spans="1:2" x14ac:dyDescent="0.2">
      <c r="A3991" s="11">
        <v>3986</v>
      </c>
      <c r="B3991" s="9">
        <v>9.76</v>
      </c>
    </row>
    <row r="3992" spans="1:2" x14ac:dyDescent="0.2">
      <c r="A3992" s="11">
        <v>3987</v>
      </c>
      <c r="B3992" s="9">
        <v>37.75</v>
      </c>
    </row>
    <row r="3993" spans="1:2" x14ac:dyDescent="0.2">
      <c r="A3993" s="11">
        <v>3988</v>
      </c>
      <c r="B3993" s="9">
        <v>2.1333333333333333</v>
      </c>
    </row>
    <row r="3994" spans="1:2" x14ac:dyDescent="0.2">
      <c r="A3994" s="11">
        <v>3989</v>
      </c>
      <c r="B3994" s="9">
        <v>0</v>
      </c>
    </row>
    <row r="3995" spans="1:2" x14ac:dyDescent="0.2">
      <c r="A3995" s="11">
        <v>3990</v>
      </c>
      <c r="B3995" s="9">
        <v>4.1818181818181817</v>
      </c>
    </row>
    <row r="3996" spans="1:2" x14ac:dyDescent="0.2">
      <c r="A3996" s="11">
        <v>3991</v>
      </c>
      <c r="B3996" s="9">
        <v>20</v>
      </c>
    </row>
    <row r="3997" spans="1:2" x14ac:dyDescent="0.2">
      <c r="A3997" s="11">
        <v>3992</v>
      </c>
      <c r="B3997" s="9">
        <v>5.41</v>
      </c>
    </row>
    <row r="3998" spans="1:2" x14ac:dyDescent="0.2">
      <c r="A3998" s="11">
        <v>3993</v>
      </c>
      <c r="B3998" s="9">
        <v>6.0000000000000001E-3</v>
      </c>
    </row>
    <row r="3999" spans="1:2" x14ac:dyDescent="0.2">
      <c r="A3999" s="11">
        <v>3994</v>
      </c>
      <c r="B3999" s="9">
        <v>0.25</v>
      </c>
    </row>
    <row r="4000" spans="1:2" x14ac:dyDescent="0.2">
      <c r="A4000" s="11">
        <v>3995</v>
      </c>
      <c r="B4000" s="9">
        <v>35</v>
      </c>
    </row>
    <row r="4001" spans="1:2" x14ac:dyDescent="0.2">
      <c r="A4001" s="11">
        <v>3996</v>
      </c>
      <c r="B4001" s="9">
        <v>16.566666666666666</v>
      </c>
    </row>
    <row r="4002" spans="1:2" x14ac:dyDescent="0.2">
      <c r="A4002" s="11">
        <v>3997</v>
      </c>
      <c r="B4002" s="9">
        <v>0</v>
      </c>
    </row>
    <row r="4003" spans="1:2" x14ac:dyDescent="0.2">
      <c r="A4003" s="11">
        <v>3998</v>
      </c>
      <c r="B4003" s="9">
        <v>57.199999999999996</v>
      </c>
    </row>
    <row r="4004" spans="1:2" x14ac:dyDescent="0.2">
      <c r="A4004" s="11">
        <v>3999</v>
      </c>
      <c r="B4004" s="9">
        <v>16.514285714285716</v>
      </c>
    </row>
    <row r="4005" spans="1:2" x14ac:dyDescent="0.2">
      <c r="A4005" s="11">
        <v>4000</v>
      </c>
      <c r="B4005" s="9">
        <v>0.125</v>
      </c>
    </row>
    <row r="4006" spans="1:2" x14ac:dyDescent="0.2">
      <c r="A4006" s="11">
        <v>4001</v>
      </c>
      <c r="B4006" s="9">
        <v>37.75</v>
      </c>
    </row>
    <row r="4007" spans="1:2" x14ac:dyDescent="0.2">
      <c r="A4007" s="11">
        <v>4002</v>
      </c>
      <c r="B4007" s="9">
        <v>1.8399999999999999</v>
      </c>
    </row>
    <row r="4008" spans="1:2" x14ac:dyDescent="0.2">
      <c r="A4008" s="11">
        <v>4003</v>
      </c>
      <c r="B4008" s="9">
        <v>10.050000000000001</v>
      </c>
    </row>
    <row r="4009" spans="1:2" x14ac:dyDescent="0.2">
      <c r="A4009" s="11">
        <v>4004</v>
      </c>
      <c r="B4009" s="9">
        <v>0.2</v>
      </c>
    </row>
    <row r="4010" spans="1:2" x14ac:dyDescent="0.2">
      <c r="A4010" s="11">
        <v>4005</v>
      </c>
      <c r="B4010" s="9">
        <v>1.3333333333333335</v>
      </c>
    </row>
    <row r="4011" spans="1:2" x14ac:dyDescent="0.2">
      <c r="A4011" s="11">
        <v>4006</v>
      </c>
      <c r="B4011" s="9">
        <v>6.6666666666666671E-3</v>
      </c>
    </row>
    <row r="4012" spans="1:2" x14ac:dyDescent="0.2">
      <c r="A4012" s="11">
        <v>4007</v>
      </c>
      <c r="B4012" s="9">
        <v>0.25</v>
      </c>
    </row>
    <row r="4013" spans="1:2" x14ac:dyDescent="0.2">
      <c r="A4013" s="11">
        <v>4008</v>
      </c>
      <c r="B4013" s="9">
        <v>6</v>
      </c>
    </row>
    <row r="4014" spans="1:2" x14ac:dyDescent="0.2">
      <c r="A4014" s="11">
        <v>4009</v>
      </c>
      <c r="B4014" s="9">
        <v>3.8860103626943006</v>
      </c>
    </row>
    <row r="4015" spans="1:2" x14ac:dyDescent="0.2">
      <c r="A4015" s="11">
        <v>4010</v>
      </c>
      <c r="B4015" s="9">
        <v>24.194444444444443</v>
      </c>
    </row>
    <row r="4016" spans="1:2" x14ac:dyDescent="0.2">
      <c r="A4016" s="11">
        <v>4011</v>
      </c>
      <c r="B4016" s="9">
        <v>7.6</v>
      </c>
    </row>
    <row r="4017" spans="1:2" x14ac:dyDescent="0.2">
      <c r="A4017" s="11">
        <v>4012</v>
      </c>
      <c r="B4017" s="9">
        <v>0</v>
      </c>
    </row>
    <row r="4018" spans="1:2" x14ac:dyDescent="0.2">
      <c r="A4018" s="11">
        <v>4013</v>
      </c>
      <c r="B4018" s="9">
        <v>1.3</v>
      </c>
    </row>
    <row r="4019" spans="1:2" x14ac:dyDescent="0.2">
      <c r="A4019" s="11">
        <v>4014</v>
      </c>
      <c r="B4019" s="9">
        <v>0</v>
      </c>
    </row>
    <row r="4020" spans="1:2" x14ac:dyDescent="0.2">
      <c r="A4020" s="11">
        <v>4015</v>
      </c>
      <c r="B4020" s="9">
        <v>1.4285714285714287E-2</v>
      </c>
    </row>
    <row r="4021" spans="1:2" x14ac:dyDescent="0.2">
      <c r="A4021" s="11">
        <v>4016</v>
      </c>
      <c r="B4021" s="9">
        <v>14.000000000000002</v>
      </c>
    </row>
    <row r="4022" spans="1:2" x14ac:dyDescent="0.2">
      <c r="A4022" s="11">
        <v>4017</v>
      </c>
      <c r="B4022" s="9">
        <v>1.05</v>
      </c>
    </row>
    <row r="4023" spans="1:2" x14ac:dyDescent="0.2">
      <c r="A4023" s="11">
        <v>4018</v>
      </c>
      <c r="B4023" s="9">
        <v>8.6666666666666679</v>
      </c>
    </row>
    <row r="4024" spans="1:2" x14ac:dyDescent="0.2">
      <c r="A4024" s="11">
        <v>4019</v>
      </c>
      <c r="B4024" s="9">
        <v>0.82857142857142851</v>
      </c>
    </row>
    <row r="4025" spans="1:2" x14ac:dyDescent="0.2">
      <c r="A4025" s="11">
        <v>4020</v>
      </c>
      <c r="B4025" s="9">
        <v>16.666666666666664</v>
      </c>
    </row>
    <row r="4026" spans="1:2" x14ac:dyDescent="0.2">
      <c r="A4026" s="11">
        <v>4021</v>
      </c>
      <c r="B4026" s="9">
        <v>0.83333333333333337</v>
      </c>
    </row>
    <row r="4027" spans="1:2" x14ac:dyDescent="0.2">
      <c r="A4027" s="11">
        <v>4022</v>
      </c>
      <c r="B4027" s="9">
        <v>69.561111111111103</v>
      </c>
    </row>
    <row r="4028" spans="1:2" x14ac:dyDescent="0.2">
      <c r="A4028" s="11">
        <v>4023</v>
      </c>
      <c r="B4028" s="9">
        <v>0</v>
      </c>
    </row>
    <row r="4029" spans="1:2" x14ac:dyDescent="0.2">
      <c r="A4029" s="11">
        <v>4024</v>
      </c>
      <c r="B4029" s="9">
        <v>1.25</v>
      </c>
    </row>
    <row r="4030" spans="1:2" x14ac:dyDescent="0.2">
      <c r="A4030" s="11">
        <v>4025</v>
      </c>
      <c r="B4030" s="9">
        <v>5</v>
      </c>
    </row>
    <row r="4031" spans="1:2" x14ac:dyDescent="0.2">
      <c r="A4031" s="11">
        <v>4026</v>
      </c>
      <c r="B4031" s="9">
        <v>0</v>
      </c>
    </row>
    <row r="4032" spans="1:2" x14ac:dyDescent="0.2">
      <c r="A4032" s="11">
        <v>4027</v>
      </c>
      <c r="B4032" s="9">
        <v>7.166666666666667</v>
      </c>
    </row>
    <row r="4033" spans="1:2" x14ac:dyDescent="0.2">
      <c r="A4033" s="11">
        <v>4028</v>
      </c>
      <c r="B4033" s="9">
        <v>28.050000000000004</v>
      </c>
    </row>
    <row r="4034" spans="1:2" x14ac:dyDescent="0.2">
      <c r="A4034" s="11">
        <v>4029</v>
      </c>
      <c r="B4034" s="9">
        <v>0</v>
      </c>
    </row>
    <row r="4035" spans="1:2" x14ac:dyDescent="0.2">
      <c r="A4035" s="11">
        <v>4030</v>
      </c>
      <c r="B4035" s="9">
        <v>16</v>
      </c>
    </row>
    <row r="4036" spans="1:2" x14ac:dyDescent="0.2">
      <c r="A4036" s="11">
        <v>4031</v>
      </c>
      <c r="B4036" s="9">
        <v>0</v>
      </c>
    </row>
    <row r="4037" spans="1:2" x14ac:dyDescent="0.2">
      <c r="A4037" s="11">
        <v>4032</v>
      </c>
      <c r="B4037" s="9">
        <v>6.8287037037037033</v>
      </c>
    </row>
    <row r="4038" spans="1:2" x14ac:dyDescent="0.2">
      <c r="A4038" s="11">
        <v>4033</v>
      </c>
      <c r="B4038" s="9">
        <v>25.698702928870294</v>
      </c>
    </row>
    <row r="4039" spans="1:2" x14ac:dyDescent="0.2">
      <c r="A4039" s="11">
        <v>4034</v>
      </c>
      <c r="B4039" s="9">
        <v>1.4814814814814816</v>
      </c>
    </row>
    <row r="4040" spans="1:2" x14ac:dyDescent="0.2">
      <c r="A4040" s="11">
        <v>4035</v>
      </c>
      <c r="B4040" s="9">
        <v>36.85</v>
      </c>
    </row>
    <row r="4041" spans="1:2" x14ac:dyDescent="0.2">
      <c r="A4041" s="11">
        <v>4036</v>
      </c>
      <c r="B4041" s="9">
        <v>47.05</v>
      </c>
    </row>
    <row r="4042" spans="1:2" x14ac:dyDescent="0.2">
      <c r="A4042" s="11">
        <v>4037</v>
      </c>
      <c r="B4042" s="9">
        <v>11.428571428571429</v>
      </c>
    </row>
    <row r="4043" spans="1:2" x14ac:dyDescent="0.2">
      <c r="A4043" s="11">
        <v>4038</v>
      </c>
      <c r="B4043" s="9">
        <v>12.04</v>
      </c>
    </row>
    <row r="4044" spans="1:2" x14ac:dyDescent="0.2">
      <c r="A4044" s="11">
        <v>4039</v>
      </c>
      <c r="B4044" s="9">
        <v>60</v>
      </c>
    </row>
    <row r="4045" spans="1:2" x14ac:dyDescent="0.2">
      <c r="A4045" s="11">
        <v>4040</v>
      </c>
      <c r="B4045" s="9">
        <v>31.25</v>
      </c>
    </row>
    <row r="4046" spans="1:2" x14ac:dyDescent="0.2">
      <c r="A4046" s="11">
        <v>4041</v>
      </c>
      <c r="B4046" s="9">
        <v>0.42</v>
      </c>
    </row>
    <row r="4047" spans="1:2" x14ac:dyDescent="0.2">
      <c r="A4047" s="11">
        <v>4042</v>
      </c>
      <c r="B4047" s="9">
        <v>0.21</v>
      </c>
    </row>
    <row r="4048" spans="1:2" x14ac:dyDescent="0.2">
      <c r="A4048" s="11">
        <v>4043</v>
      </c>
      <c r="B4048" s="9">
        <v>0</v>
      </c>
    </row>
    <row r="4049" spans="1:2" x14ac:dyDescent="0.2">
      <c r="A4049" s="11">
        <v>4044</v>
      </c>
      <c r="B4049" s="9">
        <v>37.5</v>
      </c>
    </row>
    <row r="4050" spans="1:2" x14ac:dyDescent="0.2">
      <c r="A4050" s="11">
        <v>4045</v>
      </c>
      <c r="B4050" s="9">
        <v>0.02</v>
      </c>
    </row>
    <row r="4051" spans="1:2" x14ac:dyDescent="0.2">
      <c r="A4051" s="11">
        <v>4046</v>
      </c>
      <c r="B4051" s="9">
        <v>8.2142857142857135</v>
      </c>
    </row>
    <row r="4052" spans="1:2" x14ac:dyDescent="0.2">
      <c r="A4052" s="11">
        <v>4047</v>
      </c>
      <c r="B4052" s="9">
        <v>2.1999999999999997</v>
      </c>
    </row>
    <row r="4053" spans="1:2" x14ac:dyDescent="0.2">
      <c r="A4053" s="11">
        <v>4048</v>
      </c>
      <c r="B4053" s="9">
        <v>17.652941176470588</v>
      </c>
    </row>
    <row r="4054" spans="1:2" x14ac:dyDescent="0.2">
      <c r="A4054" s="11">
        <v>4049</v>
      </c>
      <c r="B4054" s="9">
        <v>0.08</v>
      </c>
    </row>
    <row r="4055" spans="1:2" x14ac:dyDescent="0.2">
      <c r="A4055" s="11">
        <v>4050</v>
      </c>
      <c r="B4055" s="9">
        <v>6.6666666666666666E-2</v>
      </c>
    </row>
    <row r="4056" spans="1:2" x14ac:dyDescent="0.2">
      <c r="A4056" s="11">
        <v>4051</v>
      </c>
      <c r="B4056" s="9">
        <v>0</v>
      </c>
    </row>
    <row r="4057" spans="1:2" x14ac:dyDescent="0.2">
      <c r="A4057" s="11">
        <v>4052</v>
      </c>
      <c r="B4057" s="9">
        <v>37.533333333333339</v>
      </c>
    </row>
    <row r="4058" spans="1:2" x14ac:dyDescent="0.2">
      <c r="A4058" s="11">
        <v>4053</v>
      </c>
      <c r="B4058" s="9">
        <v>22</v>
      </c>
    </row>
    <row r="4059" spans="1:2" x14ac:dyDescent="0.2">
      <c r="A4059" s="11">
        <v>4054</v>
      </c>
      <c r="B4059" s="9">
        <v>0</v>
      </c>
    </row>
    <row r="4060" spans="1:2" x14ac:dyDescent="0.2">
      <c r="A4060" s="11">
        <v>4055</v>
      </c>
      <c r="B4060" s="9">
        <v>17.62</v>
      </c>
    </row>
    <row r="4061" spans="1:2" x14ac:dyDescent="0.2">
      <c r="A4061" s="11">
        <v>4056</v>
      </c>
      <c r="B4061" s="9">
        <v>53</v>
      </c>
    </row>
    <row r="4062" spans="1:2" x14ac:dyDescent="0.2">
      <c r="A4062" s="11">
        <v>4057</v>
      </c>
      <c r="B4062" s="9">
        <v>22.142857142857142</v>
      </c>
    </row>
    <row r="4063" spans="1:2" x14ac:dyDescent="0.2">
      <c r="A4063" s="11">
        <v>4058</v>
      </c>
      <c r="B4063" s="9">
        <v>2.5333333333333332</v>
      </c>
    </row>
    <row r="4064" spans="1:2" x14ac:dyDescent="0.2">
      <c r="A4064" s="11">
        <v>4059</v>
      </c>
      <c r="B4064" s="9">
        <v>2.5</v>
      </c>
    </row>
    <row r="4065" spans="1:2" x14ac:dyDescent="0.2">
      <c r="A4065" s="11">
        <v>4060</v>
      </c>
      <c r="B4065" s="9">
        <v>2.85</v>
      </c>
    </row>
    <row r="4066" spans="1:2" x14ac:dyDescent="0.2">
      <c r="A4066" s="11">
        <v>4061</v>
      </c>
      <c r="B4066" s="9">
        <v>0</v>
      </c>
    </row>
    <row r="4067" spans="1:2" x14ac:dyDescent="0.2">
      <c r="A4067" s="11">
        <v>4062</v>
      </c>
      <c r="B4067" s="9">
        <v>2.4500000000000002</v>
      </c>
    </row>
    <row r="4068" spans="1:2" x14ac:dyDescent="0.2">
      <c r="A4068" s="11">
        <v>4063</v>
      </c>
      <c r="B4068" s="9">
        <v>1.4210526315789473</v>
      </c>
    </row>
    <row r="4069" spans="1:2" x14ac:dyDescent="0.2">
      <c r="A4069" s="11">
        <v>4064</v>
      </c>
      <c r="B4069" s="9">
        <v>19.25</v>
      </c>
    </row>
    <row r="4070" spans="1:2" x14ac:dyDescent="0.2">
      <c r="A4070" s="11">
        <v>4065</v>
      </c>
      <c r="B4070" s="9">
        <v>0.67500000000000004</v>
      </c>
    </row>
    <row r="4071" spans="1:2" x14ac:dyDescent="0.2">
      <c r="A4071" s="11">
        <v>4066</v>
      </c>
      <c r="B4071" s="9">
        <v>0.16666666666666669</v>
      </c>
    </row>
    <row r="4072" spans="1:2" x14ac:dyDescent="0.2">
      <c r="A4072" s="11">
        <v>4067</v>
      </c>
      <c r="B4072" s="9">
        <v>60.9</v>
      </c>
    </row>
    <row r="4073" spans="1:2" x14ac:dyDescent="0.2">
      <c r="A4073" s="11">
        <v>4068</v>
      </c>
      <c r="B4073" s="9">
        <v>1</v>
      </c>
    </row>
    <row r="4074" spans="1:2" x14ac:dyDescent="0.2">
      <c r="A4074" s="11">
        <v>4069</v>
      </c>
      <c r="B4074" s="9">
        <v>34.4</v>
      </c>
    </row>
    <row r="4075" spans="1:2" x14ac:dyDescent="0.2">
      <c r="A4075" s="11">
        <v>4070</v>
      </c>
      <c r="B4075" s="9">
        <v>16.5</v>
      </c>
    </row>
    <row r="4076" spans="1:2" x14ac:dyDescent="0.2">
      <c r="A4076" s="11">
        <v>4071</v>
      </c>
      <c r="B4076" s="9">
        <v>0</v>
      </c>
    </row>
    <row r="4077" spans="1:2" x14ac:dyDescent="0.2">
      <c r="A4077" s="11">
        <v>4072</v>
      </c>
      <c r="B4077" s="9">
        <v>0.4</v>
      </c>
    </row>
    <row r="4078" spans="1:2" x14ac:dyDescent="0.2">
      <c r="A4078" s="11">
        <v>4073</v>
      </c>
      <c r="B4078" s="9">
        <v>1.0571428571428572</v>
      </c>
    </row>
    <row r="4079" spans="1:2" x14ac:dyDescent="0.2">
      <c r="A4079" s="11">
        <v>4074</v>
      </c>
      <c r="B4079" s="9">
        <v>26.727272727272727</v>
      </c>
    </row>
    <row r="4080" spans="1:2" x14ac:dyDescent="0.2">
      <c r="A4080" s="11">
        <v>4075</v>
      </c>
      <c r="B4080" s="9">
        <v>28.799999999999997</v>
      </c>
    </row>
    <row r="4081" spans="1:2" x14ac:dyDescent="0.2">
      <c r="A4081" s="11">
        <v>4076</v>
      </c>
      <c r="B4081" s="9">
        <v>0</v>
      </c>
    </row>
    <row r="4082" spans="1:2" x14ac:dyDescent="0.2">
      <c r="A4082" s="11">
        <v>4077</v>
      </c>
      <c r="B4082" s="9">
        <v>8.9</v>
      </c>
    </row>
    <row r="4083" spans="1:2" x14ac:dyDescent="0.2">
      <c r="A4083" s="11">
        <v>4078</v>
      </c>
      <c r="B4083" s="9">
        <v>0</v>
      </c>
    </row>
    <row r="4084" spans="1:2" x14ac:dyDescent="0.2">
      <c r="A4084" s="11">
        <v>4079</v>
      </c>
      <c r="B4084" s="9">
        <v>0.16666666666666669</v>
      </c>
    </row>
    <row r="4085" spans="1:2" x14ac:dyDescent="0.2">
      <c r="A4085" s="11">
        <v>4080</v>
      </c>
      <c r="B4085" s="9">
        <v>0</v>
      </c>
    </row>
    <row r="4086" spans="1:2" x14ac:dyDescent="0.2">
      <c r="A4086" s="11">
        <v>4081</v>
      </c>
      <c r="B4086" s="9">
        <v>15.737410071942445</v>
      </c>
    </row>
    <row r="4087" spans="1:2" x14ac:dyDescent="0.2">
      <c r="A4087" s="11">
        <v>4082</v>
      </c>
      <c r="B4087" s="9">
        <v>2</v>
      </c>
    </row>
    <row r="4088" spans="1:2" x14ac:dyDescent="0.2">
      <c r="A4088" s="11">
        <v>4083</v>
      </c>
      <c r="B4088" s="9">
        <v>21.685714285714287</v>
      </c>
    </row>
    <row r="4089" spans="1:2" x14ac:dyDescent="0.2">
      <c r="A4089" s="11">
        <v>4084</v>
      </c>
      <c r="B4089" s="9">
        <v>0.33333333333333337</v>
      </c>
    </row>
    <row r="4090" spans="1:2" x14ac:dyDescent="0.2">
      <c r="A4090" s="11">
        <v>4085</v>
      </c>
      <c r="B4090" s="9">
        <v>0.2857142857142857</v>
      </c>
    </row>
    <row r="4091" spans="1:2" x14ac:dyDescent="0.2">
      <c r="A4091" s="11">
        <v>4086</v>
      </c>
      <c r="B4091" s="9">
        <v>4.7</v>
      </c>
    </row>
    <row r="4092" spans="1:2" x14ac:dyDescent="0.2">
      <c r="A4092" s="11">
        <v>4087</v>
      </c>
      <c r="B4092" s="9">
        <v>0</v>
      </c>
    </row>
    <row r="4093" spans="1:2" x14ac:dyDescent="0.2">
      <c r="A4093" s="11">
        <v>4088</v>
      </c>
      <c r="B4093" s="9">
        <v>10.8</v>
      </c>
    </row>
    <row r="4094" spans="1:2" x14ac:dyDescent="0.2">
      <c r="A4094" s="11">
        <v>4089</v>
      </c>
      <c r="B4094" s="9">
        <v>4.8</v>
      </c>
    </row>
    <row r="4095" spans="1:2" x14ac:dyDescent="0.2">
      <c r="A4095" s="11">
        <v>4090</v>
      </c>
      <c r="B4095" s="9">
        <v>3.2</v>
      </c>
    </row>
    <row r="4096" spans="1:2" x14ac:dyDescent="0.2">
      <c r="A4096" s="11">
        <v>4091</v>
      </c>
      <c r="B4096" s="9">
        <v>12.75</v>
      </c>
    </row>
    <row r="4097" spans="1:2" x14ac:dyDescent="0.2">
      <c r="A4097" s="11">
        <v>4092</v>
      </c>
      <c r="B4097" s="9">
        <v>1.8181818181818181E-2</v>
      </c>
    </row>
    <row r="4098" spans="1:2" x14ac:dyDescent="0.2">
      <c r="A4098" s="11">
        <v>4093</v>
      </c>
      <c r="B4098" s="9">
        <v>2.4</v>
      </c>
    </row>
    <row r="4099" spans="1:2" x14ac:dyDescent="0.2">
      <c r="A4099" s="11">
        <v>4094</v>
      </c>
      <c r="B4099" s="9">
        <v>36.5</v>
      </c>
    </row>
    <row r="4100" spans="1:2" x14ac:dyDescent="0.2">
      <c r="A4100" s="11">
        <v>4095</v>
      </c>
      <c r="B4100" s="9">
        <v>2.666666666666667</v>
      </c>
    </row>
    <row r="4101" spans="1:2" x14ac:dyDescent="0.2">
      <c r="A4101" s="11">
        <v>4096</v>
      </c>
      <c r="B4101" s="9">
        <v>11.428571428571429</v>
      </c>
    </row>
    <row r="4102" spans="1:2" x14ac:dyDescent="0.2">
      <c r="A4102" s="11">
        <v>4097</v>
      </c>
      <c r="B4102" s="9">
        <v>0</v>
      </c>
    </row>
    <row r="4103" spans="1:2" x14ac:dyDescent="0.2">
      <c r="A4103" s="11">
        <v>4098</v>
      </c>
      <c r="B4103" s="9">
        <v>0</v>
      </c>
    </row>
    <row r="4104" spans="1:2" x14ac:dyDescent="0.2">
      <c r="A4104" s="11">
        <v>4099</v>
      </c>
      <c r="B4104" s="9">
        <v>1.1111111111111112</v>
      </c>
    </row>
    <row r="4105" spans="1:2" x14ac:dyDescent="0.2">
      <c r="A4105" s="11">
        <v>4100</v>
      </c>
      <c r="B4105" s="9">
        <v>0</v>
      </c>
    </row>
    <row r="4106" spans="1:2" x14ac:dyDescent="0.2">
      <c r="A4106" s="11">
        <v>4101</v>
      </c>
      <c r="B4106" s="9">
        <v>0</v>
      </c>
    </row>
    <row r="4107" spans="1:2" x14ac:dyDescent="0.2">
      <c r="A4107" s="11">
        <v>4102</v>
      </c>
      <c r="B4107" s="9">
        <v>27.400000000000002</v>
      </c>
    </row>
    <row r="4108" spans="1:2" x14ac:dyDescent="0.2">
      <c r="A4108" s="11">
        <v>4103</v>
      </c>
      <c r="B4108" s="9">
        <v>10</v>
      </c>
    </row>
    <row r="4109" spans="1:2" x14ac:dyDescent="0.2">
      <c r="A4109" s="11">
        <v>4104</v>
      </c>
      <c r="B4109" s="9">
        <v>21.366666666666667</v>
      </c>
    </row>
    <row r="4110" spans="1:2" x14ac:dyDescent="0.2">
      <c r="A4110" s="11">
        <v>4105</v>
      </c>
      <c r="B4110" s="9">
        <v>6.9696969696969706</v>
      </c>
    </row>
    <row r="4111" spans="1:2" x14ac:dyDescent="0.2">
      <c r="A4111" s="11">
        <v>4106</v>
      </c>
      <c r="B4111" s="9">
        <v>70.599999999999994</v>
      </c>
    </row>
    <row r="4112" spans="1:2" x14ac:dyDescent="0.2">
      <c r="A4112" s="11">
        <v>4107</v>
      </c>
      <c r="B4112" s="9">
        <v>2.0500000000000003</v>
      </c>
    </row>
    <row r="4113" spans="1:2" x14ac:dyDescent="0.2">
      <c r="A4113" s="11">
        <v>4108</v>
      </c>
      <c r="B4113" s="9">
        <v>1.9666666666666666</v>
      </c>
    </row>
    <row r="4114" spans="1:2" x14ac:dyDescent="0.2">
      <c r="A4114" s="11">
        <v>4109</v>
      </c>
      <c r="B4114" s="9">
        <v>0</v>
      </c>
    </row>
    <row r="4115" spans="1:2" x14ac:dyDescent="0.2">
      <c r="A4115" s="11">
        <v>4110</v>
      </c>
      <c r="B4115" s="9">
        <v>28.666666666666668</v>
      </c>
    </row>
    <row r="4116" spans="1:2" x14ac:dyDescent="0.2">
      <c r="A4116" s="11">
        <v>4111</v>
      </c>
      <c r="B4116" s="9">
        <v>3.1333333333333333</v>
      </c>
    </row>
    <row r="4117" spans="1:2" x14ac:dyDescent="0.2">
      <c r="A4117" s="11">
        <v>4112</v>
      </c>
      <c r="B4117" s="9">
        <v>0.04</v>
      </c>
    </row>
    <row r="4118" spans="1:2" x14ac:dyDescent="0.2">
      <c r="A4118" s="11">
        <v>4113</v>
      </c>
      <c r="B4118" s="9">
        <v>0.2</v>
      </c>
    </row>
    <row r="4119" spans="1:2" x14ac:dyDescent="0.2">
      <c r="A4119" s="11" t="s">
        <v>8312</v>
      </c>
      <c r="B4119" s="9">
        <v>3893513.1900479952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CATE-PT</vt:lpstr>
      <vt:lpstr>SubCATE-PT</vt:lpstr>
      <vt:lpstr>year-PT</vt:lpstr>
      <vt:lpstr>bonus</vt:lpstr>
      <vt:lpstr>country-pledged-PT</vt:lpstr>
      <vt:lpstr>CATE-pledged-PT</vt:lpstr>
      <vt:lpstr>country-state-PT </vt:lpstr>
      <vt:lpstr>Percent-pledged-PT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 Xu</cp:lastModifiedBy>
  <dcterms:created xsi:type="dcterms:W3CDTF">2017-04-20T15:17:24Z</dcterms:created>
  <dcterms:modified xsi:type="dcterms:W3CDTF">2018-11-16T23:07:25Z</dcterms:modified>
</cp:coreProperties>
</file>