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CDF338DB-1C3A-42BC-90BF-E4719041C4A3}" xr6:coauthVersionLast="40" xr6:coauthVersionMax="40" xr10:uidLastSave="{00000000-0000-0000-0000-000000000000}"/>
  <bookViews>
    <workbookView xWindow="0" yWindow="90" windowWidth="19200" windowHeight="11640" xr2:uid="{00000000-000D-0000-FFFF-FFFF00000000}"/>
  </bookViews>
  <sheets>
    <sheet name="ibatis模板" sheetId="1" r:id="rId1"/>
    <sheet name="生成DAOIMPL类" sheetId="4" r:id="rId2"/>
    <sheet name="提取字段" sheetId="8" r:id="rId3"/>
  </sheets>
  <calcPr calcId="181029"/>
</workbook>
</file>

<file path=xl/calcChain.xml><?xml version="1.0" encoding="utf-8"?>
<calcChain xmlns="http://schemas.openxmlformats.org/spreadsheetml/2006/main">
  <c r="E12" i="1" l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7" i="1"/>
  <c r="F7" i="1"/>
  <c r="E8" i="1"/>
  <c r="F8" i="1"/>
  <c r="E9" i="1"/>
  <c r="F9" i="1"/>
  <c r="E10" i="1"/>
  <c r="F10" i="1"/>
  <c r="E11" i="1"/>
  <c r="F11" i="1"/>
  <c r="B5" i="8"/>
  <c r="C5" i="8" s="1"/>
  <c r="D5" i="8" s="1"/>
  <c r="E5" i="8" s="1"/>
  <c r="B6" i="8"/>
  <c r="C6" i="8" s="1"/>
  <c r="D6" i="8" s="1"/>
  <c r="B7" i="8"/>
  <c r="C7" i="8" s="1"/>
  <c r="D7" i="8" s="1"/>
  <c r="B8" i="8"/>
  <c r="B9" i="8"/>
  <c r="C9" i="8" s="1"/>
  <c r="D9" i="8" s="1"/>
  <c r="B10" i="8"/>
  <c r="B11" i="8"/>
  <c r="C11" i="8" s="1"/>
  <c r="D11" i="8" s="1"/>
  <c r="B12" i="8"/>
  <c r="B13" i="8"/>
  <c r="C13" i="8" s="1"/>
  <c r="D13" i="8" s="1"/>
  <c r="B14" i="8"/>
  <c r="C14" i="8" s="1"/>
  <c r="D14" i="8" s="1"/>
  <c r="E14" i="8" s="1"/>
  <c r="B15" i="8"/>
  <c r="C15" i="8" s="1"/>
  <c r="D15" i="8" s="1"/>
  <c r="E15" i="8" s="1"/>
  <c r="B16" i="8"/>
  <c r="C16" i="8" s="1"/>
  <c r="B17" i="8"/>
  <c r="C17" i="8" s="1"/>
  <c r="D17" i="8" s="1"/>
  <c r="E17" i="8" s="1"/>
  <c r="B18" i="8"/>
  <c r="B19" i="8"/>
  <c r="C19" i="8" s="1"/>
  <c r="D19" i="8" s="1"/>
  <c r="E19" i="8" s="1"/>
  <c r="B20" i="8"/>
  <c r="B21" i="8"/>
  <c r="C21" i="8" s="1"/>
  <c r="D21" i="8" s="1"/>
  <c r="E21" i="8" s="1"/>
  <c r="B22" i="8"/>
  <c r="C22" i="8" s="1"/>
  <c r="D22" i="8" s="1"/>
  <c r="E22" i="8" s="1"/>
  <c r="B23" i="8"/>
  <c r="C23" i="8" s="1"/>
  <c r="D23" i="8" s="1"/>
  <c r="E23" i="8" s="1"/>
  <c r="B24" i="8"/>
  <c r="B2" i="8"/>
  <c r="B3" i="8"/>
  <c r="B4" i="8"/>
  <c r="C4" i="8" s="1"/>
  <c r="D4" i="8" s="1"/>
  <c r="E4" i="8" s="1"/>
  <c r="B1" i="8"/>
  <c r="C1" i="8" s="1"/>
  <c r="D30" i="4"/>
  <c r="D24" i="4"/>
  <c r="D18" i="4"/>
  <c r="C29" i="4"/>
  <c r="C23" i="4"/>
  <c r="C17" i="4"/>
  <c r="C11" i="4"/>
  <c r="C5" i="4"/>
  <c r="D16" i="8" l="1"/>
  <c r="E16" i="8" s="1"/>
  <c r="C24" i="8"/>
  <c r="D24" i="8" s="1"/>
  <c r="E24" i="8" s="1"/>
  <c r="C20" i="8"/>
  <c r="D20" i="8" s="1"/>
  <c r="E20" i="8" s="1"/>
  <c r="C18" i="8"/>
  <c r="D18" i="8" s="1"/>
  <c r="E18" i="8" s="1"/>
  <c r="C12" i="8"/>
  <c r="D12" i="8" s="1"/>
  <c r="E12" i="8" s="1"/>
  <c r="C10" i="8"/>
  <c r="D10" i="8" s="1"/>
  <c r="E10" i="8" s="1"/>
  <c r="C8" i="8"/>
  <c r="D8" i="8" s="1"/>
  <c r="E8" i="8" s="1"/>
  <c r="D1" i="8"/>
  <c r="E1" i="8" s="1"/>
  <c r="E9" i="8"/>
  <c r="E13" i="8"/>
  <c r="C3" i="8"/>
  <c r="D3" i="8" s="1"/>
  <c r="E3" i="8" s="1"/>
  <c r="E7" i="8"/>
  <c r="E11" i="8"/>
  <c r="E6" i="8"/>
  <c r="C2" i="8"/>
  <c r="D2" i="8" s="1"/>
  <c r="E2" i="8" s="1"/>
  <c r="E3" i="1"/>
  <c r="F3" i="1"/>
  <c r="E4" i="1"/>
  <c r="F4" i="1"/>
  <c r="E5" i="1"/>
  <c r="F5" i="1"/>
  <c r="E6" i="1"/>
  <c r="F6" i="1"/>
  <c r="F2" i="1"/>
  <c r="E2" i="1"/>
  <c r="D12" i="4"/>
  <c r="D6" i="4"/>
  <c r="B2" i="4"/>
  <c r="L15" i="1"/>
  <c r="L13" i="1"/>
  <c r="L11" i="1"/>
  <c r="L9" i="1"/>
  <c r="L7" i="1"/>
  <c r="K5" i="1"/>
  <c r="H50" i="1"/>
  <c r="G49" i="1"/>
  <c r="H46" i="1"/>
  <c r="H42" i="1"/>
  <c r="G41" i="1"/>
  <c r="H36" i="1"/>
  <c r="G35" i="1"/>
  <c r="H29" i="1"/>
  <c r="G27" i="1"/>
  <c r="H15" i="1"/>
  <c r="G1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H2" i="1"/>
  <c r="H38" i="1"/>
  <c r="H6" i="1"/>
</calcChain>
</file>

<file path=xl/sharedStrings.xml><?xml version="1.0" encoding="utf-8"?>
<sst xmlns="http://schemas.openxmlformats.org/spreadsheetml/2006/main" count="120" uniqueCount="75">
  <si>
    <t>isNotEmpty</t>
  </si>
  <si>
    <t>isNotNull</t>
  </si>
  <si>
    <t>isNotNull</t>
    <phoneticPr fontId="1" type="noConversion"/>
  </si>
  <si>
    <t>&lt;sql id="allColumn"&gt;</t>
  </si>
  <si>
    <t>&lt;sql id="insertColumn"&gt;</t>
  </si>
  <si>
    <t>( &lt;include refid="insertColumn"/&gt; )</t>
  </si>
  <si>
    <t>&lt;/sql&gt;</t>
  </si>
  <si>
    <t>&lt;sql id="whereItem"&gt;</t>
  </si>
  <si>
    <t>&lt;/isNotEmpty&gt;</t>
  </si>
  <si>
    <t xml:space="preserve">select &lt;include refid="allColumn"/&gt; </t>
  </si>
  <si>
    <t xml:space="preserve">   </t>
  </si>
  <si>
    <t>&lt;dynamic prepend="where"&gt;</t>
  </si>
  <si>
    <t>&lt;include refid="whereItem"/&gt;</t>
  </si>
  <si>
    <t>&lt;/dynamic&gt;</t>
  </si>
  <si>
    <t>&lt;isNotEmpty prepend="order by " property="_order"&gt;</t>
  </si>
  <si>
    <t>$_order$</t>
  </si>
  <si>
    <t>&lt;isNotEmpty prepend="limit " property="_limit"&gt;</t>
  </si>
  <si>
    <t>#_limit._pstart#,#_limit._psize#</t>
  </si>
  <si>
    <t xml:space="preserve">&lt;/isNotEmpty&gt; </t>
  </si>
  <si>
    <t>&lt;/select&gt;</t>
  </si>
  <si>
    <t xml:space="preserve">select count(0) </t>
  </si>
  <si>
    <t>&lt;/insert&gt;</t>
  </si>
  <si>
    <t>&lt;/update&gt;</t>
  </si>
  <si>
    <t>&lt;/delete&gt;</t>
  </si>
  <si>
    <t>isNotEmpty</t>
    <phoneticPr fontId="1" type="noConversion"/>
  </si>
  <si>
    <t>&lt;dynamic prepend="set"&gt;</t>
    <phoneticPr fontId="1" type="noConversion"/>
  </si>
  <si>
    <t xml:space="preserve">&lt;dynamic prepend="where"&gt; </t>
    <phoneticPr fontId="1" type="noConversion"/>
  </si>
  <si>
    <t>&lt;/dynamic&gt;</t>
    <phoneticPr fontId="1" type="noConversion"/>
  </si>
  <si>
    <t>import java.util.List;</t>
  </si>
  <si>
    <t>import java.util.Map;</t>
  </si>
  <si>
    <t>}</t>
  </si>
  <si>
    <t>Dao</t>
    <phoneticPr fontId="1" type="noConversion"/>
  </si>
  <si>
    <t>}</t>
    <phoneticPr fontId="1" type="noConversion"/>
  </si>
  <si>
    <t>@Override</t>
    <phoneticPr fontId="1" type="noConversion"/>
  </si>
  <si>
    <t>return result == null ? new ArrayList&lt;Map&lt;String, Object&gt;&gt;() : result;</t>
  </si>
  <si>
    <t>return result == null ? 0 : (int)result;</t>
  </si>
  <si>
    <t>@SuppressWarnings("unchecked")</t>
    <phoneticPr fontId="1" type="noConversion"/>
  </si>
  <si>
    <t>param</t>
  </si>
  <si>
    <t>CREATE TABLE `detect_log` (</t>
  </si>
  <si>
    <t xml:space="preserve">  `id` varchar(32) DEFAULT NULL,</t>
  </si>
  <si>
    <t xml:space="preserve">  `task_id` int(11) DEFAULT NULL,</t>
  </si>
  <si>
    <t xml:space="preserve">  `null_pro` int(3) DEFAULT NULL,</t>
  </si>
  <si>
    <t xml:space="preserve">  `unlaw_pro` int(3) DEFAULT NULL,</t>
  </si>
  <si>
    <t xml:space="preserve">  `excess_pro` int(3) DEFAULT NULL,</t>
  </si>
  <si>
    <t xml:space="preserve">  `unlogic_pro` int(3) DEFAULT NULL,</t>
  </si>
  <si>
    <t xml:space="preserve">  `data_num` int(20) DEFAULT NULL,</t>
  </si>
  <si>
    <t xml:space="preserve">  `create_time` varchar(20) DEFAULT NULL,</t>
  </si>
  <si>
    <t xml:space="preserve">  `end_time` varchar(20) DEFAULT NULL,</t>
  </si>
  <si>
    <t xml:space="preserve">  `name` varchar(100) DEFAULT NULL COMMENT '冗余字段',</t>
  </si>
  <si>
    <t xml:space="preserve">  `do_type` int(11) DEFAULT NULL COMMENT '冗余字段。1：一次性，2：周期性',</t>
  </si>
  <si>
    <t xml:space="preserve">  `table_name` varchar(100) NOT NULL COMMENT '冗余字段',</t>
  </si>
  <si>
    <t xml:space="preserve">  `rule_name` varchar(100) DEFAULT NULL COMMENT '冗余字段',</t>
  </si>
  <si>
    <t xml:space="preserve">  `deal_result` varchar(10) DEFAULT NULL COMMENT '问题处理结果',</t>
  </si>
  <si>
    <t xml:space="preserve">  `deal_remark` varchar(500) DEFAULT NULL COMMENT '问题处理备注',</t>
  </si>
  <si>
    <t xml:space="preserve">  `deal_time` varchar(20) DEFAULT NULL COMMENT '问题处理时间',</t>
  </si>
  <si>
    <t xml:space="preserve">  `deal_user` varchar(32) DEFAULT NULL COMMENT '问题处理人',</t>
  </si>
  <si>
    <t>detect_log</t>
  </si>
  <si>
    <t>id</t>
  </si>
  <si>
    <t>task_id</t>
  </si>
  <si>
    <t>null_pro</t>
  </si>
  <si>
    <t>unlaw_pro</t>
  </si>
  <si>
    <t>excess_pro</t>
  </si>
  <si>
    <t>unlogic_pro</t>
  </si>
  <si>
    <t>data_num</t>
  </si>
  <si>
    <t>create_time</t>
  </si>
  <si>
    <t>end_time</t>
  </si>
  <si>
    <t>name</t>
  </si>
  <si>
    <t>do_type</t>
  </si>
  <si>
    <t>table_name</t>
  </si>
  <si>
    <t>rule_name</t>
  </si>
  <si>
    <t>deal_result</t>
  </si>
  <si>
    <t>deal_remark</t>
  </si>
  <si>
    <t>deal_time</t>
  </si>
  <si>
    <t>deal_user</t>
  </si>
  <si>
    <t>DetectLog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</si>
</sst>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selection activeCell="J1" sqref="J1"/>
    </sheetView>
  </sheetViews>
  <sheetFormatPr defaultRowHeight="14.25" x14ac:dyDescent="0.15"/>
  <cols>
    <col min="1" max="1" width="18.25" style="1" customWidth="1"/>
    <col min="2" max="2" width="8.875" style="2" customWidth="1"/>
    <col min="3" max="3" width="10.875" style="2" customWidth="1"/>
    <col min="4" max="4" width="8.75" style="2" customWidth="1"/>
    <col min="5" max="5" width="12.5" style="2" customWidth="1"/>
    <col min="6" max="6" width="14" style="7" customWidth="1"/>
    <col min="7" max="9" width="9" style="5"/>
    <col min="10" max="10" width="9" style="2"/>
    <col min="11" max="12" width="9" style="5"/>
    <col min="13" max="13" width="9" style="2"/>
    <col min="14" max="15" width="9" style="5"/>
    <col min="16" max="16384" width="9" style="2"/>
  </cols>
  <sheetData>
    <row r="1" spans="1:13" x14ac:dyDescent="0.15">
      <c r="A1" s="11" t="s">
        <v>56</v>
      </c>
      <c r="C1" s="3"/>
      <c r="E1" s="4" t="s">
        <v>0</v>
      </c>
      <c r="F1" s="6" t="s">
        <v>2</v>
      </c>
      <c r="G1" s="5" t="s">
        <v>3</v>
      </c>
      <c r="J1" s="1" t="s">
        <v>74</v>
      </c>
      <c r="K1" s="5" t="s">
        <v>31</v>
      </c>
    </row>
    <row r="2" spans="1:13" x14ac:dyDescent="0.15">
      <c r="A2" s="1" t="s">
        <v>57</v>
      </c>
      <c r="B2" s="2" t="str">
        <f>B1&amp;A2&amp;", "</f>
        <v xml:space="preserve">id, </v>
      </c>
      <c r="C2" s="2" t="str">
        <f>C1&amp;A$1&amp;"."&amp;A2&amp;", "</f>
        <v xml:space="preserve">detect_log.id, </v>
      </c>
      <c r="D2" s="2" t="str">
        <f>D1&amp;"#"&amp;A2&amp;"#, "</f>
        <v xml:space="preserve">#id#, </v>
      </c>
      <c r="E2" s="2" t="str">
        <f>"&lt;isNotEmpty prepend=""AND"" property="""&amp;A2&amp;"""&gt; "&amp;$A$1&amp;"."&amp;A2&amp;"=#"&amp;A2&amp;"# &lt;/isNotEmpty&gt;"</f>
        <v>&lt;isNotEmpty prepend="AND" property="id"&gt; detect_log.id=#id# &lt;/isNotEmpty&gt;</v>
      </c>
      <c r="F2" s="7" t="str">
        <f>"&lt;isNotNull prepend="",""  property="""&amp;A2&amp;"""&gt; "&amp;A2&amp;"=#"&amp;A2&amp;"# &lt;/isNotNull&gt;"</f>
        <v>&lt;isNotNull prepend=","  property="id"&gt; id=#id# &lt;/isNotNull&gt;</v>
      </c>
      <c r="H2" s="5" t="str">
        <f ca="1">LEFT(INDIRECT("R"&amp;COUNTA(A:A)&amp;"C"&amp;COLUMN(C:C),FALSE),LEN(INDIRECT("R"&amp;COUNTA(A:A)&amp;"C"&amp;COLUMN(C:C),FALSE))-2)</f>
        <v>detect_log.id, detect_log.task_id, detect_log.null_pro, detect_log.unlaw_pro, detect_log.excess_pro, detect_log.unlogic_pro, detect_log.data_num, detect_log.create_time, detect_log.end_time, detect_log.name, detect_log.do_type, detect_log.table_name, detect_log.rule_name, detect_log.deal_result, detect_log.deal_remark, detect_log.deal_time, detect_log.deal_user</v>
      </c>
      <c r="J2" s="2">
        <v>1</v>
      </c>
      <c r="K2" s="5" t="s">
        <v>28</v>
      </c>
      <c r="M2" s="2">
        <v>1</v>
      </c>
    </row>
    <row r="3" spans="1:13" x14ac:dyDescent="0.15">
      <c r="A3" s="1" t="s">
        <v>58</v>
      </c>
      <c r="B3" s="2" t="str">
        <f t="shared" ref="B3:B6" si="0">B2&amp;A3&amp;", "</f>
        <v xml:space="preserve">id, task_id, </v>
      </c>
      <c r="C3" s="2" t="str">
        <f t="shared" ref="C3:C6" si="1">C2&amp;A$1&amp;"."&amp;A3&amp;", "</f>
        <v xml:space="preserve">detect_log.id, detect_log.task_id, </v>
      </c>
      <c r="D3" s="2" t="str">
        <f t="shared" ref="D3:D6" si="2">D2&amp;"#"&amp;A3&amp;"#, "</f>
        <v xml:space="preserve">#id#, #task_id#, </v>
      </c>
      <c r="E3" s="2" t="str">
        <f t="shared" ref="E3:E6" si="3">"&lt;isNotEmpty prepend=""AND"" property="""&amp;A3&amp;"""&gt; "&amp;$A$1&amp;"."&amp;A3&amp;"=#"&amp;A3&amp;"# &lt;/isNotEmpty&gt;"</f>
        <v>&lt;isNotEmpty prepend="AND" property="task_id"&gt; detect_log.task_id=#task_id# &lt;/isNotEmpty&gt;</v>
      </c>
      <c r="F3" s="7" t="str">
        <f t="shared" ref="F3:F6" si="4">"&lt;isNotNull prepend="",""  property="""&amp;A3&amp;"""&gt; "&amp;A3&amp;"=#"&amp;A3&amp;"# &lt;/isNotNull&gt;"</f>
        <v>&lt;isNotNull prepend=","  property="task_id"&gt; task_id=#task_id# &lt;/isNotNull&gt;</v>
      </c>
      <c r="G3" s="5" t="s">
        <v>6</v>
      </c>
      <c r="J3" s="2">
        <v>1</v>
      </c>
      <c r="K3" s="5" t="s">
        <v>29</v>
      </c>
      <c r="M3" s="2">
        <v>1</v>
      </c>
    </row>
    <row r="4" spans="1:13" x14ac:dyDescent="0.15">
      <c r="A4" s="1" t="s">
        <v>59</v>
      </c>
      <c r="B4" s="2" t="str">
        <f t="shared" si="0"/>
        <v xml:space="preserve">id, task_id, null_pro, </v>
      </c>
      <c r="C4" s="2" t="str">
        <f t="shared" si="1"/>
        <v xml:space="preserve">detect_log.id, detect_log.task_id, detect_log.null_pro, </v>
      </c>
      <c r="D4" s="2" t="str">
        <f t="shared" si="2"/>
        <v xml:space="preserve">#id#, #task_id#, #null_pro#, </v>
      </c>
      <c r="E4" s="2" t="str">
        <f t="shared" si="3"/>
        <v>&lt;isNotEmpty prepend="AND" property="null_pro"&gt; detect_log.null_pro=#null_pro# &lt;/isNotEmpty&gt;</v>
      </c>
      <c r="F4" s="7" t="str">
        <f t="shared" si="4"/>
        <v>&lt;isNotNull prepend=","  property="null_pro"&gt; null_pro=#null_pro# &lt;/isNotNull&gt;</v>
      </c>
      <c r="J4" s="2">
        <v>1</v>
      </c>
      <c r="M4" s="2">
        <v>1</v>
      </c>
    </row>
    <row r="5" spans="1:13" x14ac:dyDescent="0.15">
      <c r="A5" s="1" t="s">
        <v>60</v>
      </c>
      <c r="B5" s="2" t="str">
        <f t="shared" si="0"/>
        <v xml:space="preserve">id, task_id, null_pro, unlaw_pro, </v>
      </c>
      <c r="C5" s="2" t="str">
        <f t="shared" si="1"/>
        <v xml:space="preserve">detect_log.id, detect_log.task_id, detect_log.null_pro, detect_log.unlaw_pro, </v>
      </c>
      <c r="D5" s="2" t="str">
        <f t="shared" si="2"/>
        <v xml:space="preserve">#id#, #task_id#, #null_pro#, #unlaw_pro#, </v>
      </c>
      <c r="E5" s="2" t="str">
        <f t="shared" si="3"/>
        <v>&lt;isNotEmpty prepend="AND" property="unlaw_pro"&gt; detect_log.unlaw_pro=#unlaw_pro# &lt;/isNotEmpty&gt;</v>
      </c>
      <c r="F5" s="7" t="str">
        <f t="shared" si="4"/>
        <v>&lt;isNotNull prepend=","  property="unlaw_pro"&gt; unlaw_pro=#unlaw_pro# &lt;/isNotNull&gt;</v>
      </c>
      <c r="G5" s="5" t="s">
        <v>4</v>
      </c>
      <c r="J5" s="2">
        <v>1</v>
      </c>
      <c r="K5" s="5" t="str">
        <f>"public interface "&amp;J1&amp;"Dao {"</f>
        <v>public interface DetectLogDao {</v>
      </c>
      <c r="M5" s="2">
        <v>1</v>
      </c>
    </row>
    <row r="6" spans="1:13" x14ac:dyDescent="0.15">
      <c r="A6" s="1" t="s">
        <v>61</v>
      </c>
      <c r="B6" s="2" t="str">
        <f t="shared" si="0"/>
        <v xml:space="preserve">id, task_id, null_pro, unlaw_pro, excess_pro, </v>
      </c>
      <c r="C6" s="2" t="str">
        <f t="shared" si="1"/>
        <v xml:space="preserve">detect_log.id, detect_log.task_id, detect_log.null_pro, detect_log.unlaw_pro, detect_log.excess_pro, </v>
      </c>
      <c r="D6" s="2" t="str">
        <f t="shared" si="2"/>
        <v xml:space="preserve">#id#, #task_id#, #null_pro#, #unlaw_pro#, #excess_pro#, </v>
      </c>
      <c r="E6" s="2" t="str">
        <f t="shared" si="3"/>
        <v>&lt;isNotEmpty prepend="AND" property="excess_pro"&gt; detect_log.excess_pro=#excess_pro# &lt;/isNotEmpty&gt;</v>
      </c>
      <c r="F6" s="7" t="str">
        <f t="shared" si="4"/>
        <v>&lt;isNotNull prepend=","  property="excess_pro"&gt; excess_pro=#excess_pro# &lt;/isNotNull&gt;</v>
      </c>
      <c r="H6" s="5" t="str">
        <f ca="1">LEFT(INDIRECT("R"&amp;COUNTA(A:A)&amp;"C"&amp;COLUMN(B:B),FALSE),LEN(INDIRECT("R"&amp;COUNTA(A:A)&amp;"C"&amp;COLUMN(B:B),FALSE))-2)</f>
        <v>id, task_id, null_pro, unlaw_pro, excess_pro, unlogic_pro, data_num, create_time, end_time, name, do_type, table_name, rule_name, deal_result, deal_remark, deal_time, deal_user</v>
      </c>
      <c r="J6" s="2">
        <v>1</v>
      </c>
      <c r="M6" s="2">
        <v>1</v>
      </c>
    </row>
    <row r="7" spans="1:13" x14ac:dyDescent="0.15">
      <c r="A7" s="1" t="s">
        <v>62</v>
      </c>
      <c r="B7" s="2" t="str">
        <f t="shared" ref="B7:B11" si="5">B6&amp;A7&amp;", "</f>
        <v xml:space="preserve">id, task_id, null_pro, unlaw_pro, excess_pro, unlogic_pro, </v>
      </c>
      <c r="C7" s="2" t="str">
        <f t="shared" ref="C7:C11" si="6">C6&amp;A$1&amp;"."&amp;A7&amp;", "</f>
        <v xml:space="preserve">detect_log.id, detect_log.task_id, detect_log.null_pro, detect_log.unlaw_pro, detect_log.excess_pro, detect_log.unlogic_pro, </v>
      </c>
      <c r="D7" s="2" t="str">
        <f t="shared" ref="D7:D11" si="7">D6&amp;"#"&amp;A7&amp;"#, "</f>
        <v xml:space="preserve">#id#, #task_id#, #null_pro#, #unlaw_pro#, #excess_pro#, #unlogic_pro#, </v>
      </c>
      <c r="E7" s="2" t="str">
        <f t="shared" ref="E7:E11" si="8">"&lt;isNotEmpty prepend=""AND"" property="""&amp;A7&amp;"""&gt; "&amp;$A$1&amp;"."&amp;A7&amp;"=#"&amp;A7&amp;"# &lt;/isNotEmpty&gt;"</f>
        <v>&lt;isNotEmpty prepend="AND" property="unlogic_pro"&gt; detect_log.unlogic_pro=#unlogic_pro# &lt;/isNotEmpty&gt;</v>
      </c>
      <c r="F7" s="7" t="str">
        <f t="shared" ref="F7:F11" si="9">"&lt;isNotNull prepend="",""  property="""&amp;A7&amp;"""&gt; "&amp;A7&amp;"=#"&amp;A7&amp;"# &lt;/isNotNull&gt;"</f>
        <v>&lt;isNotNull prepend=","  property="unlogic_pro"&gt; unlogic_pro=#unlogic_pro# &lt;/isNotNull&gt;</v>
      </c>
      <c r="G7" s="5" t="s">
        <v>6</v>
      </c>
      <c r="J7" s="2">
        <v>1</v>
      </c>
      <c r="L7" s="5" t="str">
        <f>"public List&lt;Map&lt;String, Object&gt;&gt; get"&amp;J1&amp;"(Map&lt;String,Object&gt; param);"</f>
        <v>public List&lt;Map&lt;String, Object&gt;&gt; getDetectLog(Map&lt;String,Object&gt; param);</v>
      </c>
      <c r="M7" s="2">
        <v>1</v>
      </c>
    </row>
    <row r="8" spans="1:13" x14ac:dyDescent="0.15">
      <c r="A8" s="1" t="s">
        <v>63</v>
      </c>
      <c r="B8" s="2" t="str">
        <f t="shared" si="5"/>
        <v xml:space="preserve">id, task_id, null_pro, unlaw_pro, excess_pro, unlogic_pro, data_num, </v>
      </c>
      <c r="C8" s="2" t="str">
        <f t="shared" si="6"/>
        <v xml:space="preserve">detect_log.id, detect_log.task_id, detect_log.null_pro, detect_log.unlaw_pro, detect_log.excess_pro, detect_log.unlogic_pro, detect_log.data_num, </v>
      </c>
      <c r="D8" s="2" t="str">
        <f t="shared" si="7"/>
        <v xml:space="preserve">#id#, #task_id#, #null_pro#, #unlaw_pro#, #excess_pro#, #unlogic_pro#, #data_num#, </v>
      </c>
      <c r="E8" s="2" t="str">
        <f t="shared" si="8"/>
        <v>&lt;isNotEmpty prepend="AND" property="data_num"&gt; detect_log.data_num=#data_num# &lt;/isNotEmpty&gt;</v>
      </c>
      <c r="F8" s="7" t="str">
        <f t="shared" si="9"/>
        <v>&lt;isNotNull prepend=","  property="data_num"&gt; data_num=#data_num# &lt;/isNotNull&gt;</v>
      </c>
      <c r="J8" s="2">
        <v>1</v>
      </c>
      <c r="M8" s="2">
        <v>1</v>
      </c>
    </row>
    <row r="9" spans="1:13" x14ac:dyDescent="0.15">
      <c r="A9" s="1" t="s">
        <v>64</v>
      </c>
      <c r="B9" s="2" t="str">
        <f t="shared" si="5"/>
        <v xml:space="preserve">id, task_id, null_pro, unlaw_pro, excess_pro, unlogic_pro, data_num, create_time, </v>
      </c>
      <c r="C9" s="2" t="str">
        <f t="shared" si="6"/>
        <v xml:space="preserve">detect_log.id, detect_log.task_id, detect_log.null_pro, detect_log.unlaw_pro, detect_log.excess_pro, detect_log.unlogic_pro, detect_log.data_num, detect_log.create_time, </v>
      </c>
      <c r="D9" s="2" t="str">
        <f t="shared" si="7"/>
        <v xml:space="preserve">#id#, #task_id#, #null_pro#, #unlaw_pro#, #excess_pro#, #unlogic_pro#, #data_num#, #create_time#, </v>
      </c>
      <c r="E9" s="2" t="str">
        <f t="shared" si="8"/>
        <v>&lt;isNotEmpty prepend="AND" property="create_time"&gt; detect_log.create_time=#create_time# &lt;/isNotEmpty&gt;</v>
      </c>
      <c r="F9" s="7" t="str">
        <f t="shared" si="9"/>
        <v>&lt;isNotNull prepend=","  property="create_time"&gt; create_time=#create_time# &lt;/isNotNull&gt;</v>
      </c>
      <c r="G9" s="5" t="s">
        <v>7</v>
      </c>
      <c r="J9" s="2">
        <v>1</v>
      </c>
      <c r="L9" s="5" t="str">
        <f>"public int count"&amp;J1&amp;"(Map&lt;String,Object&gt; param);"</f>
        <v>public int countDetectLog(Map&lt;String,Object&gt; param);</v>
      </c>
      <c r="M9" s="2">
        <v>1</v>
      </c>
    </row>
    <row r="10" spans="1:13" x14ac:dyDescent="0.15">
      <c r="A10" s="1" t="s">
        <v>65</v>
      </c>
      <c r="B10" s="2" t="str">
        <f t="shared" si="5"/>
        <v xml:space="preserve">id, task_id, null_pro, unlaw_pro, excess_pro, unlogic_pro, data_num, create_time, end_time, </v>
      </c>
      <c r="C10" s="2" t="str">
        <f t="shared" si="6"/>
        <v xml:space="preserve">detect_log.id, detect_log.task_id, detect_log.null_pro, detect_log.unlaw_pro, detect_log.excess_pro, detect_log.unlogic_pro, detect_log.data_num, detect_log.create_time, detect_log.end_time, </v>
      </c>
      <c r="D10" s="2" t="str">
        <f t="shared" si="7"/>
        <v xml:space="preserve">#id#, #task_id#, #null_pro#, #unlaw_pro#, #excess_pro#, #unlogic_pro#, #data_num#, #create_time#, #end_time#, </v>
      </c>
      <c r="E10" s="2" t="str">
        <f t="shared" si="8"/>
        <v>&lt;isNotEmpty prepend="AND" property="end_time"&gt; detect_log.end_time=#end_time# &lt;/isNotEmpty&gt;</v>
      </c>
      <c r="F10" s="7" t="str">
        <f t="shared" si="9"/>
        <v>&lt;isNotNull prepend=","  property="end_time"&gt; end_time=#end_time# &lt;/isNotNull&gt;</v>
      </c>
      <c r="H10" s="5" t="s">
        <v>24</v>
      </c>
      <c r="J10" s="2">
        <v>1</v>
      </c>
      <c r="M10" s="2">
        <v>1</v>
      </c>
    </row>
    <row r="11" spans="1:13" x14ac:dyDescent="0.15">
      <c r="A11" s="1" t="s">
        <v>66</v>
      </c>
      <c r="B11" s="2" t="str">
        <f t="shared" si="5"/>
        <v xml:space="preserve">id, task_id, null_pro, unlaw_pro, excess_pro, unlogic_pro, data_num, create_time, end_time, name, </v>
      </c>
      <c r="C11" s="2" t="str">
        <f t="shared" si="6"/>
        <v xml:space="preserve">detect_log.id, detect_log.task_id, detect_log.null_pro, detect_log.unlaw_pro, detect_log.excess_pro, detect_log.unlogic_pro, detect_log.data_num, detect_log.create_time, detect_log.end_time, detect_log.name, </v>
      </c>
      <c r="D11" s="2" t="str">
        <f t="shared" si="7"/>
        <v xml:space="preserve">#id#, #task_id#, #null_pro#, #unlaw_pro#, #excess_pro#, #unlogic_pro#, #data_num#, #create_time#, #end_time#, #name#, </v>
      </c>
      <c r="E11" s="2" t="str">
        <f t="shared" si="8"/>
        <v>&lt;isNotEmpty prepend="AND" property="name"&gt; detect_log.name=#name# &lt;/isNotEmpty&gt;</v>
      </c>
      <c r="F11" s="7" t="str">
        <f t="shared" si="9"/>
        <v>&lt;isNotNull prepend=","  property="name"&gt; name=#name# &lt;/isNotNull&gt;</v>
      </c>
      <c r="G11" s="5" t="s">
        <v>6</v>
      </c>
      <c r="J11" s="2">
        <v>1</v>
      </c>
      <c r="L11" s="5" t="str">
        <f>"public int add"&amp;J1&amp;"(Map&lt;String,Object&gt; param);"</f>
        <v>public int addDetectLog(Map&lt;String,Object&gt; param);</v>
      </c>
      <c r="M11" s="2">
        <v>1</v>
      </c>
    </row>
    <row r="12" spans="1:13" x14ac:dyDescent="0.15">
      <c r="A12" s="1" t="s">
        <v>67</v>
      </c>
      <c r="B12" s="2" t="str">
        <f t="shared" ref="B12:B18" si="10">B11&amp;A12&amp;", "</f>
        <v xml:space="preserve">id, task_id, null_pro, unlaw_pro, excess_pro, unlogic_pro, data_num, create_time, end_time, name, do_type, </v>
      </c>
      <c r="C12" s="2" t="str">
        <f t="shared" ref="C12:C18" si="11">C11&amp;A$1&amp;"."&amp;A12&amp;", "</f>
        <v xml:space="preserve">detect_log.id, detect_log.task_id, detect_log.null_pro, detect_log.unlaw_pro, detect_log.excess_pro, detect_log.unlogic_pro, detect_log.data_num, detect_log.create_time, detect_log.end_time, detect_log.name, detect_log.do_type, </v>
      </c>
      <c r="D12" s="2" t="str">
        <f t="shared" ref="D12:D18" si="12">D11&amp;"#"&amp;A12&amp;"#, "</f>
        <v xml:space="preserve">#id#, #task_id#, #null_pro#, #unlaw_pro#, #excess_pro#, #unlogic_pro#, #data_num#, #create_time#, #end_time#, #name#, #do_type#, </v>
      </c>
      <c r="E12" s="2" t="str">
        <f t="shared" ref="E12:E18" si="13">"&lt;isNotEmpty prepend=""AND"" property="""&amp;A12&amp;"""&gt; "&amp;$A$1&amp;"."&amp;A12&amp;"=#"&amp;A12&amp;"# &lt;/isNotEmpty&gt;"</f>
        <v>&lt;isNotEmpty prepend="AND" property="do_type"&gt; detect_log.do_type=#do_type# &lt;/isNotEmpty&gt;</v>
      </c>
      <c r="F12" s="7" t="str">
        <f t="shared" ref="F12:F18" si="14">"&lt;isNotNull prepend="",""  property="""&amp;A12&amp;"""&gt; "&amp;A12&amp;"=#"&amp;A12&amp;"# &lt;/isNotNull&gt;"</f>
        <v>&lt;isNotNull prepend=","  property="do_type"&gt; do_type=#do_type# &lt;/isNotNull&gt;</v>
      </c>
      <c r="J12" s="2">
        <v>1</v>
      </c>
      <c r="M12" s="2">
        <v>1</v>
      </c>
    </row>
    <row r="13" spans="1:13" x14ac:dyDescent="0.15">
      <c r="A13" s="1" t="s">
        <v>68</v>
      </c>
      <c r="B13" s="2" t="str">
        <f t="shared" si="10"/>
        <v xml:space="preserve">id, task_id, null_pro, unlaw_pro, excess_pro, unlogic_pro, data_num, create_time, end_time, name, do_type, table_name, </v>
      </c>
      <c r="C13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</v>
      </c>
      <c r="D13" s="2" t="str">
        <f t="shared" si="12"/>
        <v xml:space="preserve">#id#, #task_id#, #null_pro#, #unlaw_pro#, #excess_pro#, #unlogic_pro#, #data_num#, #create_time#, #end_time#, #name#, #do_type#, #table_name#, </v>
      </c>
      <c r="E13" s="2" t="str">
        <f t="shared" si="13"/>
        <v>&lt;isNotEmpty prepend="AND" property="table_name"&gt; detect_log.table_name=#table_name# &lt;/isNotEmpty&gt;</v>
      </c>
      <c r="F13" s="7" t="str">
        <f t="shared" si="14"/>
        <v>&lt;isNotNull prepend=","  property="table_name"&gt; table_name=#table_name# &lt;/isNotNull&gt;</v>
      </c>
      <c r="G13" s="5" t="str">
        <f>"&lt;select id=""get"&amp;J1&amp;""" parameterClass=""map"" resultClass=""hashmap""&gt;"</f>
        <v>&lt;select id="getDetectLog" parameterClass="map" resultClass="hashmap"&gt;</v>
      </c>
      <c r="J13" s="2">
        <v>1</v>
      </c>
      <c r="L13" s="5" t="str">
        <f>"public int update"&amp;J1&amp;"(Map&lt;String,Object&gt; param);"</f>
        <v>public int updateDetectLog(Map&lt;String,Object&gt; param);</v>
      </c>
      <c r="M13" s="2">
        <v>1</v>
      </c>
    </row>
    <row r="14" spans="1:13" x14ac:dyDescent="0.15">
      <c r="A14" s="1" t="s">
        <v>69</v>
      </c>
      <c r="B14" s="2" t="str">
        <f t="shared" si="10"/>
        <v xml:space="preserve">id, task_id, null_pro, unlaw_pro, excess_pro, unlogic_pro, data_num, create_time, end_time, name, do_type, table_name, rule_name, </v>
      </c>
      <c r="C14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detect_log.rule_name, </v>
      </c>
      <c r="D14" s="2" t="str">
        <f t="shared" si="12"/>
        <v xml:space="preserve">#id#, #task_id#, #null_pro#, #unlaw_pro#, #excess_pro#, #unlogic_pro#, #data_num#, #create_time#, #end_time#, #name#, #do_type#, #table_name#, #rule_name#, </v>
      </c>
      <c r="E14" s="2" t="str">
        <f t="shared" si="13"/>
        <v>&lt;isNotEmpty prepend="AND" property="rule_name"&gt; detect_log.rule_name=#rule_name# &lt;/isNotEmpty&gt;</v>
      </c>
      <c r="F14" s="7" t="str">
        <f t="shared" si="14"/>
        <v>&lt;isNotNull prepend=","  property="rule_name"&gt; rule_name=#rule_name# &lt;/isNotNull&gt;</v>
      </c>
      <c r="H14" s="5" t="s">
        <v>9</v>
      </c>
      <c r="J14" s="2">
        <v>1</v>
      </c>
      <c r="M14" s="2">
        <v>1</v>
      </c>
    </row>
    <row r="15" spans="1:13" x14ac:dyDescent="0.15">
      <c r="A15" s="1" t="s">
        <v>70</v>
      </c>
      <c r="B15" s="2" t="str">
        <f t="shared" si="10"/>
        <v xml:space="preserve">id, task_id, null_pro, unlaw_pro, excess_pro, unlogic_pro, data_num, create_time, end_time, name, do_type, table_name, rule_name, deal_result, </v>
      </c>
      <c r="C15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detect_log.rule_name, detect_log.deal_result, </v>
      </c>
      <c r="D15" s="2" t="str">
        <f t="shared" si="12"/>
        <v xml:space="preserve">#id#, #task_id#, #null_pro#, #unlaw_pro#, #excess_pro#, #unlogic_pro#, #data_num#, #create_time#, #end_time#, #name#, #do_type#, #table_name#, #rule_name#, #deal_result#, </v>
      </c>
      <c r="E15" s="2" t="str">
        <f t="shared" si="13"/>
        <v>&lt;isNotEmpty prepend="AND" property="deal_result"&gt; detect_log.deal_result=#deal_result# &lt;/isNotEmpty&gt;</v>
      </c>
      <c r="F15" s="7" t="str">
        <f t="shared" si="14"/>
        <v>&lt;isNotNull prepend=","  property="deal_result"&gt; deal_result=#deal_result# &lt;/isNotNull&gt;</v>
      </c>
      <c r="G15" s="5" t="s">
        <v>10</v>
      </c>
      <c r="H15" s="5" t="str">
        <f>"FROM "&amp;A1</f>
        <v>FROM detect_log</v>
      </c>
      <c r="J15" s="2">
        <v>1</v>
      </c>
      <c r="L15" s="5" t="str">
        <f>"public int delete"&amp;J1&amp;"(Map&lt;String,Object&gt; param);"</f>
        <v>public int deleteDetectLog(Map&lt;String,Object&gt; param);</v>
      </c>
      <c r="M15" s="2">
        <v>1</v>
      </c>
    </row>
    <row r="16" spans="1:13" x14ac:dyDescent="0.15">
      <c r="A16" s="1" t="s">
        <v>71</v>
      </c>
      <c r="B16" s="2" t="str">
        <f t="shared" si="10"/>
        <v xml:space="preserve">id, task_id, null_pro, unlaw_pro, excess_pro, unlogic_pro, data_num, create_time, end_time, name, do_type, table_name, rule_name, deal_result, deal_remark, </v>
      </c>
      <c r="C16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detect_log.rule_name, detect_log.deal_result, detect_log.deal_remark, </v>
      </c>
      <c r="D16" s="2" t="str">
        <f t="shared" si="12"/>
        <v xml:space="preserve">#id#, #task_id#, #null_pro#, #unlaw_pro#, #excess_pro#, #unlogic_pro#, #data_num#, #create_time#, #end_time#, #name#, #do_type#, #table_name#, #rule_name#, #deal_result#, #deal_remark#, </v>
      </c>
      <c r="E16" s="2" t="str">
        <f t="shared" si="13"/>
        <v>&lt;isNotEmpty prepend="AND" property="deal_remark"&gt; detect_log.deal_remark=#deal_remark# &lt;/isNotEmpty&gt;</v>
      </c>
      <c r="F16" s="7" t="str">
        <f t="shared" si="14"/>
        <v>&lt;isNotNull prepend=","  property="deal_remark"&gt; deal_remark=#deal_remark# &lt;/isNotNull&gt;</v>
      </c>
      <c r="H16" s="5" t="s">
        <v>11</v>
      </c>
      <c r="J16" s="2">
        <v>1</v>
      </c>
      <c r="K16" s="5" t="s">
        <v>30</v>
      </c>
      <c r="M16" s="2">
        <v>1</v>
      </c>
    </row>
    <row r="17" spans="1:13" x14ac:dyDescent="0.15">
      <c r="A17" s="1" t="s">
        <v>72</v>
      </c>
      <c r="B17" s="2" t="str">
        <f t="shared" si="10"/>
        <v xml:space="preserve">id, task_id, null_pro, unlaw_pro, excess_pro, unlogic_pro, data_num, create_time, end_time, name, do_type, table_name, rule_name, deal_result, deal_remark, deal_time, </v>
      </c>
      <c r="C17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detect_log.rule_name, detect_log.deal_result, detect_log.deal_remark, detect_log.deal_time, </v>
      </c>
      <c r="D17" s="2" t="str">
        <f t="shared" si="12"/>
        <v xml:space="preserve">#id#, #task_id#, #null_pro#, #unlaw_pro#, #excess_pro#, #unlogic_pro#, #data_num#, #create_time#, #end_time#, #name#, #do_type#, #table_name#, #rule_name#, #deal_result#, #deal_remark#, #deal_time#, </v>
      </c>
      <c r="E17" s="2" t="str">
        <f t="shared" si="13"/>
        <v>&lt;isNotEmpty prepend="AND" property="deal_time"&gt; detect_log.deal_time=#deal_time# &lt;/isNotEmpty&gt;</v>
      </c>
      <c r="F17" s="7" t="str">
        <f t="shared" si="14"/>
        <v>&lt;isNotNull prepend=","  property="deal_time"&gt; deal_time=#deal_time# &lt;/isNotNull&gt;</v>
      </c>
      <c r="I17" s="5" t="s">
        <v>12</v>
      </c>
      <c r="J17" s="2">
        <v>1</v>
      </c>
      <c r="M17" s="2">
        <v>1</v>
      </c>
    </row>
    <row r="18" spans="1:13" x14ac:dyDescent="0.15">
      <c r="A18" s="1" t="s">
        <v>73</v>
      </c>
      <c r="B18" s="2" t="str">
        <f t="shared" si="10"/>
        <v xml:space="preserve">id, task_id, null_pro, unlaw_pro, excess_pro, unlogic_pro, data_num, create_time, end_time, name, do_type, table_name, rule_name, deal_result, deal_remark, deal_time, deal_user, </v>
      </c>
      <c r="C18" s="2" t="str">
        <f t="shared" si="11"/>
        <v xml:space="preserve">detect_log.id, detect_log.task_id, detect_log.null_pro, detect_log.unlaw_pro, detect_log.excess_pro, detect_log.unlogic_pro, detect_log.data_num, detect_log.create_time, detect_log.end_time, detect_log.name, detect_log.do_type, detect_log.table_name, detect_log.rule_name, detect_log.deal_result, detect_log.deal_remark, detect_log.deal_time, detect_log.deal_user, </v>
      </c>
      <c r="D18" s="2" t="str">
        <f t="shared" si="12"/>
        <v xml:space="preserve">#id#, #task_id#, #null_pro#, #unlaw_pro#, #excess_pro#, #unlogic_pro#, #data_num#, #create_time#, #end_time#, #name#, #do_type#, #table_name#, #rule_name#, #deal_result#, #deal_remark#, #deal_time#, #deal_user#, </v>
      </c>
      <c r="E18" s="2" t="str">
        <f t="shared" si="13"/>
        <v>&lt;isNotEmpty prepend="AND" property="deal_user"&gt; detect_log.deal_user=#deal_user# &lt;/isNotEmpty&gt;</v>
      </c>
      <c r="F18" s="7" t="str">
        <f t="shared" si="14"/>
        <v>&lt;isNotNull prepend=","  property="deal_user"&gt; deal_user=#deal_user# &lt;/isNotNull&gt;</v>
      </c>
      <c r="H18" s="5" t="s">
        <v>13</v>
      </c>
      <c r="J18" s="2">
        <v>1</v>
      </c>
    </row>
    <row r="19" spans="1:13" x14ac:dyDescent="0.15">
      <c r="H19" s="5" t="s">
        <v>14</v>
      </c>
      <c r="J19" s="2">
        <v>1</v>
      </c>
    </row>
    <row r="20" spans="1:13" x14ac:dyDescent="0.15">
      <c r="I20" s="5" t="s">
        <v>15</v>
      </c>
      <c r="J20" s="2">
        <v>1</v>
      </c>
    </row>
    <row r="21" spans="1:13" x14ac:dyDescent="0.15">
      <c r="H21" s="5" t="s">
        <v>8</v>
      </c>
      <c r="J21" s="2">
        <v>1</v>
      </c>
    </row>
    <row r="22" spans="1:13" x14ac:dyDescent="0.15">
      <c r="H22" s="5" t="s">
        <v>16</v>
      </c>
      <c r="J22" s="2">
        <v>1</v>
      </c>
    </row>
    <row r="23" spans="1:13" x14ac:dyDescent="0.15">
      <c r="I23" s="5" t="s">
        <v>17</v>
      </c>
      <c r="J23" s="2">
        <v>1</v>
      </c>
    </row>
    <row r="24" spans="1:13" x14ac:dyDescent="0.15">
      <c r="H24" s="5" t="s">
        <v>18</v>
      </c>
      <c r="J24" s="2">
        <v>1</v>
      </c>
    </row>
    <row r="25" spans="1:13" x14ac:dyDescent="0.15">
      <c r="G25" s="5" t="s">
        <v>19</v>
      </c>
      <c r="J25" s="2">
        <v>1</v>
      </c>
    </row>
    <row r="26" spans="1:13" x14ac:dyDescent="0.15">
      <c r="J26" s="2">
        <v>1</v>
      </c>
    </row>
    <row r="27" spans="1:13" x14ac:dyDescent="0.15">
      <c r="G27" s="5" t="str">
        <f>"&lt;select id=""count"&amp;J1&amp;""" parameterClass=""map"" resultClass=""int""&gt;"</f>
        <v>&lt;select id="countDetectLog" parameterClass="map" resultClass="int"&gt;</v>
      </c>
      <c r="J27" s="2">
        <v>1</v>
      </c>
    </row>
    <row r="28" spans="1:13" x14ac:dyDescent="0.15">
      <c r="H28" s="5" t="s">
        <v>20</v>
      </c>
      <c r="J28" s="2">
        <v>1</v>
      </c>
    </row>
    <row r="29" spans="1:13" x14ac:dyDescent="0.15">
      <c r="G29" s="5" t="s">
        <v>10</v>
      </c>
      <c r="H29" s="5" t="str">
        <f>"FROM "&amp;A1</f>
        <v>FROM detect_log</v>
      </c>
      <c r="J29" s="2">
        <v>1</v>
      </c>
    </row>
    <row r="30" spans="1:13" x14ac:dyDescent="0.15">
      <c r="H30" s="5" t="s">
        <v>11</v>
      </c>
      <c r="J30" s="2">
        <v>1</v>
      </c>
    </row>
    <row r="31" spans="1:13" x14ac:dyDescent="0.15">
      <c r="I31" s="5" t="s">
        <v>12</v>
      </c>
      <c r="J31" s="2">
        <v>1</v>
      </c>
    </row>
    <row r="32" spans="1:13" x14ac:dyDescent="0.15">
      <c r="H32" s="5" t="s">
        <v>13</v>
      </c>
      <c r="J32" s="2">
        <v>1</v>
      </c>
    </row>
    <row r="33" spans="7:10" x14ac:dyDescent="0.15">
      <c r="G33" s="5" t="s">
        <v>19</v>
      </c>
      <c r="J33" s="2">
        <v>1</v>
      </c>
    </row>
    <row r="34" spans="7:10" x14ac:dyDescent="0.15">
      <c r="J34" s="2">
        <v>1</v>
      </c>
    </row>
    <row r="35" spans="7:10" x14ac:dyDescent="0.15">
      <c r="G35" s="5" t="str">
        <f>"&lt;insert id=""add"&amp;J1&amp;""" parameterClass=""map""&gt;"</f>
        <v>&lt;insert id="addDetectLog" parameterClass="map"&gt;</v>
      </c>
      <c r="J35" s="2">
        <v>1</v>
      </c>
    </row>
    <row r="36" spans="7:10" x14ac:dyDescent="0.15">
      <c r="H36" s="5" t="str">
        <f>"insert into "&amp;A1</f>
        <v>insert into detect_log</v>
      </c>
      <c r="J36" s="2">
        <v>1</v>
      </c>
    </row>
    <row r="37" spans="7:10" x14ac:dyDescent="0.15">
      <c r="H37" s="5" t="s">
        <v>5</v>
      </c>
      <c r="J37" s="2">
        <v>1</v>
      </c>
    </row>
    <row r="38" spans="7:10" x14ac:dyDescent="0.15">
      <c r="H38" s="5" t="str">
        <f ca="1">"values ("&amp;LEFT(INDIRECT("R"&amp;COUNTA(A:A)&amp;"C"&amp;COLUMN(D:D),FALSE),LEN(INDIRECT("R"&amp;COUNTA(A:A)&amp;"C"&amp;COLUMN(D:D),FALSE))-2)&amp;")"</f>
        <v>values (#id#, #task_id#, #null_pro#, #unlaw_pro#, #excess_pro#, #unlogic_pro#, #data_num#, #create_time#, #end_time#, #name#, #do_type#, #table_name#, #rule_name#, #deal_result#, #deal_remark#, #deal_time#, #deal_user#)</v>
      </c>
      <c r="J38" s="2">
        <v>1</v>
      </c>
    </row>
    <row r="39" spans="7:10" x14ac:dyDescent="0.15">
      <c r="G39" s="5" t="s">
        <v>21</v>
      </c>
      <c r="J39" s="2">
        <v>1</v>
      </c>
    </row>
    <row r="40" spans="7:10" x14ac:dyDescent="0.15">
      <c r="J40" s="2">
        <v>1</v>
      </c>
    </row>
    <row r="41" spans="7:10" x14ac:dyDescent="0.15">
      <c r="G41" s="5" t="str">
        <f>"&lt;update id=""update"&amp;J1&amp;""" parameterClass=""map""&gt;"</f>
        <v>&lt;update id="updateDetectLog" parameterClass="map"&gt;</v>
      </c>
      <c r="J41" s="2">
        <v>1</v>
      </c>
    </row>
    <row r="42" spans="7:10" x14ac:dyDescent="0.15">
      <c r="H42" s="5" t="str">
        <f>"update "&amp;A1</f>
        <v>update detect_log</v>
      </c>
      <c r="J42" s="2">
        <v>1</v>
      </c>
    </row>
    <row r="43" spans="7:10" x14ac:dyDescent="0.15">
      <c r="H43" s="5" t="s">
        <v>25</v>
      </c>
      <c r="J43" s="2">
        <v>1</v>
      </c>
    </row>
    <row r="44" spans="7:10" x14ac:dyDescent="0.15">
      <c r="I44" s="5" t="s">
        <v>1</v>
      </c>
      <c r="J44" s="2">
        <v>1</v>
      </c>
    </row>
    <row r="45" spans="7:10" x14ac:dyDescent="0.15">
      <c r="H45" s="5" t="s">
        <v>13</v>
      </c>
      <c r="J45" s="2">
        <v>1</v>
      </c>
    </row>
    <row r="46" spans="7:10" x14ac:dyDescent="0.15">
      <c r="H46" s="5" t="str">
        <f>"where "&amp;A2&amp;"="&amp;"#"&amp;A2&amp;"#"</f>
        <v>where id=#id#</v>
      </c>
      <c r="J46" s="2">
        <v>1</v>
      </c>
    </row>
    <row r="47" spans="7:10" x14ac:dyDescent="0.15">
      <c r="G47" s="5" t="s">
        <v>22</v>
      </c>
      <c r="J47" s="2">
        <v>1</v>
      </c>
    </row>
    <row r="48" spans="7:10" x14ac:dyDescent="0.15">
      <c r="J48" s="2">
        <v>1</v>
      </c>
    </row>
    <row r="49" spans="7:10" x14ac:dyDescent="0.15">
      <c r="G49" s="5" t="str">
        <f>"&lt;delete id=""delete"&amp;J1&amp;""" parameterClass=""map""&gt;"</f>
        <v>&lt;delete id="deleteDetectLog" parameterClass="map"&gt;</v>
      </c>
      <c r="J49" s="2">
        <v>1</v>
      </c>
    </row>
    <row r="50" spans="7:10" x14ac:dyDescent="0.15">
      <c r="H50" s="5" t="str">
        <f>"delete from "&amp;A1</f>
        <v>delete from detect_log</v>
      </c>
      <c r="J50" s="2">
        <v>1</v>
      </c>
    </row>
    <row r="51" spans="7:10" x14ac:dyDescent="0.15">
      <c r="H51" s="5" t="s">
        <v>26</v>
      </c>
      <c r="J51" s="2">
        <v>1</v>
      </c>
    </row>
    <row r="52" spans="7:10" x14ac:dyDescent="0.15">
      <c r="I52" s="5" t="s">
        <v>0</v>
      </c>
      <c r="J52" s="2">
        <v>1</v>
      </c>
    </row>
    <row r="53" spans="7:10" x14ac:dyDescent="0.15">
      <c r="H53" s="5" t="s">
        <v>27</v>
      </c>
      <c r="J53" s="2">
        <v>1</v>
      </c>
    </row>
    <row r="54" spans="7:10" x14ac:dyDescent="0.15">
      <c r="G54" s="5" t="s">
        <v>23</v>
      </c>
      <c r="J54" s="2">
        <v>1</v>
      </c>
    </row>
    <row r="55" spans="7:10" x14ac:dyDescent="0.15">
      <c r="J55" s="2">
        <v>1</v>
      </c>
    </row>
    <row r="56" spans="7:10" x14ac:dyDescent="0.15">
      <c r="J56" s="2">
        <v>1</v>
      </c>
    </row>
    <row r="57" spans="7:10" x14ac:dyDescent="0.15">
      <c r="J57" s="2">
        <v>1</v>
      </c>
    </row>
    <row r="58" spans="7:10" x14ac:dyDescent="0.15">
      <c r="J58" s="2">
        <v>1</v>
      </c>
    </row>
    <row r="59" spans="7:10" x14ac:dyDescent="0.15">
      <c r="J59" s="2">
        <v>1</v>
      </c>
    </row>
    <row r="60" spans="7:10" x14ac:dyDescent="0.15">
      <c r="J60" s="2">
        <v>1</v>
      </c>
    </row>
    <row r="61" spans="7:10" x14ac:dyDescent="0.15">
      <c r="J61" s="2">
        <v>1</v>
      </c>
    </row>
    <row r="62" spans="7:10" x14ac:dyDescent="0.15">
      <c r="J62" s="2">
        <v>1</v>
      </c>
    </row>
    <row r="63" spans="7:10" x14ac:dyDescent="0.15">
      <c r="J63" s="2">
        <v>1</v>
      </c>
    </row>
    <row r="64" spans="7:10" x14ac:dyDescent="0.15">
      <c r="J64" s="2">
        <v>1</v>
      </c>
    </row>
    <row r="65" spans="10:10" x14ac:dyDescent="0.15">
      <c r="J65" s="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zoomScale="70" zoomScaleNormal="70" workbookViewId="0"/>
  </sheetViews>
  <sheetFormatPr defaultRowHeight="14.25" x14ac:dyDescent="0.15"/>
  <cols>
    <col min="1" max="1" width="14.25" style="8" bestFit="1" customWidth="1"/>
    <col min="2" max="4" width="9" style="9"/>
    <col min="5" max="16384" width="9" style="8"/>
  </cols>
  <sheetData>
    <row r="1" spans="1:4" x14ac:dyDescent="0.15">
      <c r="A1" s="1" t="s">
        <v>74</v>
      </c>
      <c r="B1" s="10" t="s">
        <v>36</v>
      </c>
    </row>
    <row r="2" spans="1:4" x14ac:dyDescent="0.15">
      <c r="B2" s="9" t="str">
        <f>"public class "&amp;A1&amp;"DaoImpl extends BaseDao implements "&amp;A1&amp;"Dao {"</f>
        <v>public class DetectLogDaoImpl extends BaseDao implements DetectLogDao {</v>
      </c>
    </row>
    <row r="4" spans="1:4" x14ac:dyDescent="0.15">
      <c r="C4" s="10" t="s">
        <v>33</v>
      </c>
    </row>
    <row r="5" spans="1:4" x14ac:dyDescent="0.15">
      <c r="C5" s="9" t="str">
        <f>"public List&lt;Map&lt;String, Object&gt;&gt; get"&amp;A1&amp;"(Map&lt;String,Object&gt; param) {"</f>
        <v>public List&lt;Map&lt;String, Object&gt;&gt; getDetectLog(Map&lt;String,Object&gt; param) {</v>
      </c>
    </row>
    <row r="6" spans="1:4" x14ac:dyDescent="0.15">
      <c r="D6" s="9" t="str">
        <f>"List&lt;Map&lt;String, Object&gt;&gt; result = sqlMapClientTemplate.queryForList("""&amp;A1&amp;".get"&amp;A1&amp;""", param);"</f>
        <v>List&lt;Map&lt;String, Object&gt;&gt; result = sqlMapClientTemplate.queryForList("DetectLog.getDetectLog", param);</v>
      </c>
    </row>
    <row r="7" spans="1:4" x14ac:dyDescent="0.15">
      <c r="D7" s="9" t="s">
        <v>34</v>
      </c>
    </row>
    <row r="8" spans="1:4" x14ac:dyDescent="0.15">
      <c r="C8" s="9" t="s">
        <v>32</v>
      </c>
    </row>
    <row r="10" spans="1:4" x14ac:dyDescent="0.15">
      <c r="C10" s="10" t="s">
        <v>33</v>
      </c>
    </row>
    <row r="11" spans="1:4" x14ac:dyDescent="0.15">
      <c r="C11" s="9" t="str">
        <f>"public int count"&amp;A1&amp;"(Map&lt;String,Object&gt; param) {"</f>
        <v>public int countDetectLog(Map&lt;String,Object&gt; param) {</v>
      </c>
    </row>
    <row r="12" spans="1:4" x14ac:dyDescent="0.15">
      <c r="D12" s="9" t="str">
        <f>"Object result = sqlMapClientTemplate.queryForObject("""&amp;A1&amp;".count"&amp;A1&amp;""", param);"</f>
        <v>Object result = sqlMapClientTemplate.queryForObject("DetectLog.countDetectLog", param);</v>
      </c>
    </row>
    <row r="13" spans="1:4" x14ac:dyDescent="0.15">
      <c r="D13" s="9" t="s">
        <v>35</v>
      </c>
    </row>
    <row r="14" spans="1:4" x14ac:dyDescent="0.15">
      <c r="C14" s="9" t="s">
        <v>32</v>
      </c>
    </row>
    <row r="16" spans="1:4" x14ac:dyDescent="0.15">
      <c r="C16" s="10" t="s">
        <v>33</v>
      </c>
    </row>
    <row r="17" spans="3:4" x14ac:dyDescent="0.15">
      <c r="C17" s="9" t="str">
        <f>"public int add"&amp;A1&amp;"(Map&lt;String,Object&gt; param) {"</f>
        <v>public int addDetectLog(Map&lt;String,Object&gt; param) {</v>
      </c>
    </row>
    <row r="18" spans="3:4" x14ac:dyDescent="0.15">
      <c r="D18" s="9" t="str">
        <f>"Object result = sqlMapClientTemplate.insert("""&amp;A1&amp;".add"&amp;A1&amp;""", param);"</f>
        <v>Object result = sqlMapClientTemplate.insert("DetectLog.addDetectLog", param);</v>
      </c>
    </row>
    <row r="19" spans="3:4" x14ac:dyDescent="0.15">
      <c r="D19" s="9" t="s">
        <v>35</v>
      </c>
    </row>
    <row r="20" spans="3:4" x14ac:dyDescent="0.15">
      <c r="C20" s="9" t="s">
        <v>32</v>
      </c>
    </row>
    <row r="22" spans="3:4" x14ac:dyDescent="0.15">
      <c r="C22" s="10" t="s">
        <v>33</v>
      </c>
    </row>
    <row r="23" spans="3:4" x14ac:dyDescent="0.15">
      <c r="C23" s="9" t="str">
        <f>"public int update"&amp;A1&amp;"(Map&lt;String,Object&gt; param) {"</f>
        <v>public int updateDetectLog(Map&lt;String,Object&gt; param) {</v>
      </c>
    </row>
    <row r="24" spans="3:4" x14ac:dyDescent="0.15">
      <c r="D24" s="9" t="str">
        <f>"Object result = sqlMapClientTemplate.update("""&amp;A1&amp;".update"&amp;A1&amp;""", param);"</f>
        <v>Object result = sqlMapClientTemplate.update("DetectLog.updateDetectLog", param);</v>
      </c>
    </row>
    <row r="25" spans="3:4" x14ac:dyDescent="0.15">
      <c r="D25" s="9" t="s">
        <v>35</v>
      </c>
    </row>
    <row r="26" spans="3:4" x14ac:dyDescent="0.15">
      <c r="C26" s="9" t="s">
        <v>32</v>
      </c>
    </row>
    <row r="28" spans="3:4" x14ac:dyDescent="0.15">
      <c r="C28" s="10" t="s">
        <v>33</v>
      </c>
    </row>
    <row r="29" spans="3:4" x14ac:dyDescent="0.15">
      <c r="C29" s="9" t="str">
        <f>"public int delete"&amp;A1&amp;"(Map&lt;String,Object&gt; param) {"</f>
        <v>public int deleteDetectLog(Map&lt;String,Object&gt; param) {</v>
      </c>
    </row>
    <row r="30" spans="3:4" x14ac:dyDescent="0.15">
      <c r="D30" s="9" t="str">
        <f>"Object result = sqlMapClientTemplate.delete("""&amp;A1&amp;".delete"&amp;A1&amp;""", param);"</f>
        <v>Object result = sqlMapClientTemplate.delete("DetectLog.deleteDetectLog", param);</v>
      </c>
    </row>
    <row r="31" spans="3:4" x14ac:dyDescent="0.15">
      <c r="D31" s="9" t="s">
        <v>35</v>
      </c>
    </row>
    <row r="32" spans="3:4" x14ac:dyDescent="0.15">
      <c r="C32" s="9" t="s">
        <v>32</v>
      </c>
    </row>
    <row r="33" spans="2:2" x14ac:dyDescent="0.15">
      <c r="B33" s="9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/>
  </sheetViews>
  <sheetFormatPr defaultRowHeight="13.5" x14ac:dyDescent="0.15"/>
  <cols>
    <col min="4" max="4" width="21.625" style="12" bestFit="1" customWidth="1"/>
    <col min="5" max="5" width="56" style="12" bestFit="1" customWidth="1"/>
    <col min="6" max="11" width="2.875" customWidth="1"/>
    <col min="12" max="12" width="21.625" bestFit="1" customWidth="1"/>
    <col min="13" max="13" width="5" customWidth="1"/>
  </cols>
  <sheetData>
    <row r="1" spans="1:13" x14ac:dyDescent="0.15">
      <c r="A1" t="s">
        <v>38</v>
      </c>
      <c r="B1">
        <f t="shared" ref="B1:B6" si="0">FIND("`",A1)+1</f>
        <v>15</v>
      </c>
      <c r="C1">
        <f t="shared" ref="C1:C6" si="1">FIND("`",A1,B1)</f>
        <v>25</v>
      </c>
      <c r="D1" s="12" t="str">
        <f t="shared" ref="D1:D6" si="2">MID(A1,B1,C1-B1)</f>
        <v>detect_log</v>
      </c>
      <c r="E1" s="12" t="str">
        <f>L1&amp;".put("""&amp;D1&amp;""", "&amp;M1&amp;");"</f>
        <v>param.put("detect_log", 0);</v>
      </c>
      <c r="L1" t="s">
        <v>37</v>
      </c>
      <c r="M1">
        <v>0</v>
      </c>
    </row>
    <row r="2" spans="1:13" x14ac:dyDescent="0.15">
      <c r="A2" t="s">
        <v>39</v>
      </c>
      <c r="B2">
        <f t="shared" si="0"/>
        <v>4</v>
      </c>
      <c r="C2">
        <f t="shared" si="1"/>
        <v>6</v>
      </c>
      <c r="D2" s="12" t="str">
        <f t="shared" si="2"/>
        <v>id</v>
      </c>
      <c r="E2" s="12" t="str">
        <f t="shared" ref="E2:E13" si="3">L2&amp;".put("""&amp;D2&amp;""", "&amp;M2&amp;");"</f>
        <v>param.put("id", 0);</v>
      </c>
      <c r="L2" t="s">
        <v>37</v>
      </c>
      <c r="M2">
        <v>0</v>
      </c>
    </row>
    <row r="3" spans="1:13" x14ac:dyDescent="0.15">
      <c r="A3" t="s">
        <v>40</v>
      </c>
      <c r="B3">
        <f t="shared" si="0"/>
        <v>4</v>
      </c>
      <c r="C3">
        <f t="shared" si="1"/>
        <v>11</v>
      </c>
      <c r="D3" s="12" t="str">
        <f t="shared" si="2"/>
        <v>task_id</v>
      </c>
      <c r="E3" s="12" t="str">
        <f t="shared" si="3"/>
        <v>param.put("task_id", 0);</v>
      </c>
      <c r="L3" t="s">
        <v>37</v>
      </c>
      <c r="M3">
        <v>0</v>
      </c>
    </row>
    <row r="4" spans="1:13" x14ac:dyDescent="0.15">
      <c r="A4" t="s">
        <v>41</v>
      </c>
      <c r="B4">
        <f t="shared" si="0"/>
        <v>4</v>
      </c>
      <c r="C4">
        <f t="shared" si="1"/>
        <v>12</v>
      </c>
      <c r="D4" s="12" t="str">
        <f t="shared" si="2"/>
        <v>null_pro</v>
      </c>
      <c r="E4" s="12" t="str">
        <f t="shared" si="3"/>
        <v>param.put("null_pro", 0);</v>
      </c>
      <c r="L4" t="s">
        <v>37</v>
      </c>
      <c r="M4">
        <v>0</v>
      </c>
    </row>
    <row r="5" spans="1:13" x14ac:dyDescent="0.15">
      <c r="A5" t="s">
        <v>42</v>
      </c>
      <c r="B5">
        <f t="shared" si="0"/>
        <v>4</v>
      </c>
      <c r="C5">
        <f t="shared" si="1"/>
        <v>13</v>
      </c>
      <c r="D5" s="12" t="str">
        <f t="shared" si="2"/>
        <v>unlaw_pro</v>
      </c>
      <c r="E5" s="12" t="str">
        <f t="shared" si="3"/>
        <v>param.put("unlaw_pro", 0);</v>
      </c>
      <c r="L5" t="s">
        <v>37</v>
      </c>
      <c r="M5">
        <v>0</v>
      </c>
    </row>
    <row r="6" spans="1:13" x14ac:dyDescent="0.15">
      <c r="A6" t="s">
        <v>43</v>
      </c>
      <c r="B6">
        <f t="shared" si="0"/>
        <v>4</v>
      </c>
      <c r="C6">
        <f t="shared" si="1"/>
        <v>14</v>
      </c>
      <c r="D6" s="12" t="str">
        <f t="shared" si="2"/>
        <v>excess_pro</v>
      </c>
      <c r="E6" s="12" t="str">
        <f t="shared" si="3"/>
        <v>param.put("excess_pro", 0);</v>
      </c>
      <c r="L6" t="s">
        <v>37</v>
      </c>
      <c r="M6">
        <v>0</v>
      </c>
    </row>
    <row r="7" spans="1:13" x14ac:dyDescent="0.15">
      <c r="A7" t="s">
        <v>44</v>
      </c>
      <c r="B7">
        <f t="shared" ref="B7:B24" si="4">FIND("`",A7)+1</f>
        <v>4</v>
      </c>
      <c r="C7">
        <f t="shared" ref="C7:C24" si="5">FIND("`",A7,B7)</f>
        <v>15</v>
      </c>
      <c r="D7" s="12" t="str">
        <f t="shared" ref="D7:D23" si="6">MID(A7,B7,C7-B7)</f>
        <v>unlogic_pro</v>
      </c>
      <c r="E7" s="12" t="str">
        <f t="shared" si="3"/>
        <v>param.put("unlogic_pro", 0);</v>
      </c>
      <c r="L7" t="s">
        <v>37</v>
      </c>
      <c r="M7">
        <v>0</v>
      </c>
    </row>
    <row r="8" spans="1:13" x14ac:dyDescent="0.15">
      <c r="A8" t="s">
        <v>45</v>
      </c>
      <c r="B8">
        <f t="shared" si="4"/>
        <v>4</v>
      </c>
      <c r="C8">
        <f t="shared" si="5"/>
        <v>12</v>
      </c>
      <c r="D8" s="12" t="str">
        <f t="shared" si="6"/>
        <v>data_num</v>
      </c>
      <c r="E8" s="12" t="str">
        <f t="shared" si="3"/>
        <v>param.put("data_num", 0);</v>
      </c>
      <c r="L8" t="s">
        <v>37</v>
      </c>
      <c r="M8">
        <v>0</v>
      </c>
    </row>
    <row r="9" spans="1:13" x14ac:dyDescent="0.15">
      <c r="A9" t="s">
        <v>46</v>
      </c>
      <c r="B9">
        <f t="shared" si="4"/>
        <v>4</v>
      </c>
      <c r="C9">
        <f t="shared" si="5"/>
        <v>15</v>
      </c>
      <c r="D9" s="12" t="str">
        <f t="shared" si="6"/>
        <v>create_time</v>
      </c>
      <c r="E9" s="12" t="str">
        <f t="shared" si="3"/>
        <v>param.put("create_time", 0);</v>
      </c>
      <c r="L9" t="s">
        <v>37</v>
      </c>
      <c r="M9">
        <v>0</v>
      </c>
    </row>
    <row r="10" spans="1:13" x14ac:dyDescent="0.15">
      <c r="A10" t="s">
        <v>47</v>
      </c>
      <c r="B10">
        <f t="shared" si="4"/>
        <v>4</v>
      </c>
      <c r="C10">
        <f t="shared" si="5"/>
        <v>12</v>
      </c>
      <c r="D10" s="12" t="str">
        <f t="shared" si="6"/>
        <v>end_time</v>
      </c>
      <c r="E10" s="12" t="str">
        <f t="shared" si="3"/>
        <v>param.put("end_time", 0);</v>
      </c>
      <c r="L10" t="s">
        <v>37</v>
      </c>
      <c r="M10">
        <v>0</v>
      </c>
    </row>
    <row r="11" spans="1:13" x14ac:dyDescent="0.15">
      <c r="A11" t="s">
        <v>48</v>
      </c>
      <c r="B11">
        <f t="shared" si="4"/>
        <v>4</v>
      </c>
      <c r="C11">
        <f t="shared" si="5"/>
        <v>8</v>
      </c>
      <c r="D11" s="12" t="str">
        <f t="shared" si="6"/>
        <v>name</v>
      </c>
      <c r="E11" s="12" t="str">
        <f t="shared" si="3"/>
        <v>param.put("name", 0);</v>
      </c>
      <c r="L11" t="s">
        <v>37</v>
      </c>
      <c r="M11">
        <v>0</v>
      </c>
    </row>
    <row r="12" spans="1:13" x14ac:dyDescent="0.15">
      <c r="A12" t="s">
        <v>49</v>
      </c>
      <c r="B12">
        <f t="shared" si="4"/>
        <v>4</v>
      </c>
      <c r="C12">
        <f t="shared" si="5"/>
        <v>11</v>
      </c>
      <c r="D12" s="12" t="str">
        <f t="shared" si="6"/>
        <v>do_type</v>
      </c>
      <c r="E12" s="12" t="str">
        <f t="shared" si="3"/>
        <v>param.put("do_type", 0);</v>
      </c>
      <c r="L12" t="s">
        <v>37</v>
      </c>
      <c r="M12">
        <v>0</v>
      </c>
    </row>
    <row r="13" spans="1:13" x14ac:dyDescent="0.15">
      <c r="A13" t="s">
        <v>50</v>
      </c>
      <c r="B13">
        <f t="shared" si="4"/>
        <v>4</v>
      </c>
      <c r="C13">
        <f t="shared" si="5"/>
        <v>14</v>
      </c>
      <c r="D13" s="12" t="str">
        <f t="shared" si="6"/>
        <v>table_name</v>
      </c>
      <c r="E13" s="12" t="str">
        <f t="shared" si="3"/>
        <v>param.put("table_name", 0);</v>
      </c>
      <c r="L13" t="s">
        <v>37</v>
      </c>
      <c r="M13">
        <v>0</v>
      </c>
    </row>
    <row r="14" spans="1:13" x14ac:dyDescent="0.15">
      <c r="A14" t="s">
        <v>51</v>
      </c>
      <c r="B14">
        <f t="shared" si="4"/>
        <v>4</v>
      </c>
      <c r="C14">
        <f t="shared" si="5"/>
        <v>13</v>
      </c>
      <c r="D14" s="12" t="str">
        <f t="shared" si="6"/>
        <v>rule_name</v>
      </c>
      <c r="E14" s="12" t="str">
        <f t="shared" ref="E14:E23" si="7">L14&amp;".put("""&amp;D14&amp;""", "&amp;M14&amp;");"</f>
        <v>param.put("rule_name", 0);</v>
      </c>
      <c r="L14" t="s">
        <v>37</v>
      </c>
      <c r="M14">
        <v>0</v>
      </c>
    </row>
    <row r="15" spans="1:13" x14ac:dyDescent="0.15">
      <c r="A15" t="s">
        <v>52</v>
      </c>
      <c r="B15">
        <f t="shared" si="4"/>
        <v>4</v>
      </c>
      <c r="C15">
        <f t="shared" si="5"/>
        <v>15</v>
      </c>
      <c r="D15" s="12" t="str">
        <f t="shared" si="6"/>
        <v>deal_result</v>
      </c>
      <c r="E15" s="12" t="str">
        <f t="shared" si="7"/>
        <v>param.put("deal_result", 0);</v>
      </c>
      <c r="L15" t="s">
        <v>37</v>
      </c>
      <c r="M15">
        <v>0</v>
      </c>
    </row>
    <row r="16" spans="1:13" x14ac:dyDescent="0.15">
      <c r="A16" t="s">
        <v>53</v>
      </c>
      <c r="B16">
        <f t="shared" si="4"/>
        <v>4</v>
      </c>
      <c r="C16">
        <f t="shared" si="5"/>
        <v>15</v>
      </c>
      <c r="D16" s="12" t="str">
        <f t="shared" si="6"/>
        <v>deal_remark</v>
      </c>
      <c r="E16" s="12" t="str">
        <f t="shared" si="7"/>
        <v>param.put("deal_remark", 0);</v>
      </c>
      <c r="L16" t="s">
        <v>37</v>
      </c>
      <c r="M16">
        <v>0</v>
      </c>
    </row>
    <row r="17" spans="1:13" x14ac:dyDescent="0.15">
      <c r="A17" t="s">
        <v>54</v>
      </c>
      <c r="B17">
        <f t="shared" si="4"/>
        <v>4</v>
      </c>
      <c r="C17">
        <f t="shared" si="5"/>
        <v>13</v>
      </c>
      <c r="D17" s="12" t="str">
        <f t="shared" si="6"/>
        <v>deal_time</v>
      </c>
      <c r="E17" s="12" t="str">
        <f t="shared" si="7"/>
        <v>param.put("deal_time", 0);</v>
      </c>
      <c r="L17" t="s">
        <v>37</v>
      </c>
      <c r="M17">
        <v>0</v>
      </c>
    </row>
    <row r="18" spans="1:13" x14ac:dyDescent="0.15">
      <c r="A18" t="s">
        <v>55</v>
      </c>
      <c r="B18">
        <f t="shared" si="4"/>
        <v>4</v>
      </c>
      <c r="C18">
        <f t="shared" si="5"/>
        <v>13</v>
      </c>
      <c r="D18" s="12" t="str">
        <f t="shared" si="6"/>
        <v>deal_user</v>
      </c>
      <c r="E18" s="12" t="str">
        <f t="shared" si="7"/>
        <v>param.put("deal_user", 0);</v>
      </c>
      <c r="L18" t="s">
        <v>37</v>
      </c>
      <c r="M18">
        <v>0</v>
      </c>
    </row>
    <row r="19" spans="1:13" x14ac:dyDescent="0.15">
      <c r="B19" t="e">
        <f t="shared" si="4"/>
        <v>#VALUE!</v>
      </c>
      <c r="C19" t="e">
        <f t="shared" si="5"/>
        <v>#VALUE!</v>
      </c>
      <c r="D19" s="12" t="e">
        <f t="shared" si="6"/>
        <v>#VALUE!</v>
      </c>
      <c r="E19" s="12" t="e">
        <f t="shared" si="7"/>
        <v>#VALUE!</v>
      </c>
      <c r="L19" t="s">
        <v>37</v>
      </c>
      <c r="M19">
        <v>0</v>
      </c>
    </row>
    <row r="20" spans="1:13" x14ac:dyDescent="0.15">
      <c r="B20" t="e">
        <f t="shared" si="4"/>
        <v>#VALUE!</v>
      </c>
      <c r="C20" t="e">
        <f t="shared" si="5"/>
        <v>#VALUE!</v>
      </c>
      <c r="D20" s="12" t="e">
        <f t="shared" si="6"/>
        <v>#VALUE!</v>
      </c>
      <c r="E20" s="12" t="e">
        <f t="shared" si="7"/>
        <v>#VALUE!</v>
      </c>
      <c r="L20" t="s">
        <v>37</v>
      </c>
      <c r="M20">
        <v>0</v>
      </c>
    </row>
    <row r="21" spans="1:13" x14ac:dyDescent="0.15">
      <c r="B21" t="e">
        <f t="shared" si="4"/>
        <v>#VALUE!</v>
      </c>
      <c r="C21" t="e">
        <f t="shared" si="5"/>
        <v>#VALUE!</v>
      </c>
      <c r="D21" s="12" t="e">
        <f t="shared" si="6"/>
        <v>#VALUE!</v>
      </c>
      <c r="E21" s="12" t="e">
        <f t="shared" si="7"/>
        <v>#VALUE!</v>
      </c>
      <c r="L21" t="s">
        <v>37</v>
      </c>
      <c r="M21">
        <v>0</v>
      </c>
    </row>
    <row r="22" spans="1:13" x14ac:dyDescent="0.15">
      <c r="B22" t="e">
        <f t="shared" si="4"/>
        <v>#VALUE!</v>
      </c>
      <c r="C22" t="e">
        <f t="shared" si="5"/>
        <v>#VALUE!</v>
      </c>
      <c r="D22" s="12" t="e">
        <f t="shared" si="6"/>
        <v>#VALUE!</v>
      </c>
      <c r="E22" s="12" t="e">
        <f t="shared" si="7"/>
        <v>#VALUE!</v>
      </c>
      <c r="L22" t="s">
        <v>37</v>
      </c>
      <c r="M22">
        <v>0</v>
      </c>
    </row>
    <row r="23" spans="1:13" x14ac:dyDescent="0.15">
      <c r="B23" t="e">
        <f t="shared" si="4"/>
        <v>#VALUE!</v>
      </c>
      <c r="C23" t="e">
        <f t="shared" si="5"/>
        <v>#VALUE!</v>
      </c>
      <c r="D23" s="12" t="e">
        <f t="shared" si="6"/>
        <v>#VALUE!</v>
      </c>
      <c r="E23" s="12" t="e">
        <f t="shared" si="7"/>
        <v>#VALUE!</v>
      </c>
      <c r="L23" t="s">
        <v>37</v>
      </c>
      <c r="M23">
        <v>0</v>
      </c>
    </row>
    <row r="24" spans="1:13" x14ac:dyDescent="0.15">
      <c r="B24" t="e">
        <f t="shared" si="4"/>
        <v>#VALUE!</v>
      </c>
      <c r="C24" t="e">
        <f t="shared" si="5"/>
        <v>#VALUE!</v>
      </c>
      <c r="D24" s="12" t="e">
        <f t="shared" ref="D24" si="8">MID(A24,B24,C24-B24)</f>
        <v>#VALUE!</v>
      </c>
      <c r="E24" s="12" t="e">
        <f t="shared" ref="E24" si="9">L24&amp;".put("""&amp;D24&amp;""", "&amp;M24&amp;");"</f>
        <v>#VALUE!</v>
      </c>
      <c r="L24" t="s">
        <v>37</v>
      </c>
      <c r="M24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ibatis模板</vt:lpstr>
      <vt:lpstr>生成DAOIMPL类</vt:lpstr>
      <vt:lpstr>提取字段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2019-02-12T08:45:58Z</dcterms:modified>
</cp:coreProperties>
</file>