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2194\Desktop\UIUC\作业\Fin 500\HW6\"/>
    </mc:Choice>
  </mc:AlternateContent>
  <xr:revisionPtr revIDLastSave="0" documentId="13_ncr:1_{35D2CA30-DA0F-4EBD-9B0C-19FB8C4C23D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ovariance Matrix from Factors" sheetId="5" r:id="rId1"/>
    <sheet name="FactorLoadings&amp;ExpReturns" sheetId="3" r:id="rId2"/>
    <sheet name="FactorLoadings&amp;ExpReturnsRUSS" sheetId="18" r:id="rId3"/>
    <sheet name="MVSolution.FactorSigma&amp;Means" sheetId="10" r:id="rId4"/>
    <sheet name="Solutions saved for graphing" sheetId="11" r:id="rId5"/>
    <sheet name="Figure.MVFrontier.Historical" sheetId="9" r:id="rId6"/>
    <sheet name="Figure.MVFrontier.3HML" sheetId="15" r:id="rId7"/>
    <sheet name="Figure.MVFrontier.3alpha" sheetId="16" r:id="rId8"/>
    <sheet name="Er for different HML" sheetId="14" r:id="rId9"/>
    <sheet name="W for different HML" sheetId="12" r:id="rId10"/>
    <sheet name="W for different alpha_AAPL" sheetId="13" r:id="rId11"/>
    <sheet name="FF means" sheetId="6" r:id="rId12"/>
    <sheet name="returns data" sheetId="4" r:id="rId13"/>
    <sheet name="excess returns" sheetId="2" r:id="rId14"/>
    <sheet name="Sheet1" sheetId="17" r:id="rId15"/>
  </sheets>
  <externalReferences>
    <externalReference r:id="rId16"/>
    <externalReference r:id="rId17"/>
  </externalReferences>
  <definedNames>
    <definedName name="A" localSheetId="2">#REF!</definedName>
    <definedName name="A" localSheetId="3">'MVSolution.FactorSigma&amp;Means'!$D$44</definedName>
    <definedName name="A">#REF!</definedName>
    <definedName name="B" localSheetId="2">#REF!</definedName>
    <definedName name="B" localSheetId="3">'MVSolution.FactorSigma&amp;Means'!$D$45</definedName>
    <definedName name="B">#REF!</definedName>
    <definedName name="D" localSheetId="2">#REF!</definedName>
    <definedName name="D" localSheetId="3">'MVSolution.FactorSigma&amp;Means'!$D$46</definedName>
    <definedName name="D">#REF!</definedName>
    <definedName name="Daily" localSheetId="2">#REF!</definedName>
    <definedName name="Daily">#REF!</definedName>
    <definedName name="rf">[1]WithRiskFreeAsset!$C$38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5" l="1" a="1"/>
  <c r="M27" i="5" s="1"/>
  <c r="J27" i="5" a="1"/>
  <c r="J27" i="5" s="1"/>
  <c r="G27" i="5" a="1"/>
  <c r="G27" i="5" s="1"/>
  <c r="G21" i="5" a="1"/>
  <c r="G21" i="5" s="1"/>
  <c r="M21" i="5" a="1"/>
  <c r="M21" i="5" s="1"/>
  <c r="J21" i="5" a="1"/>
  <c r="J21" i="5" s="1"/>
  <c r="D21" i="3"/>
  <c r="F14" i="18"/>
  <c r="F15" i="18" s="1"/>
  <c r="E14" i="18"/>
  <c r="E15" i="18" s="1"/>
  <c r="D14" i="18"/>
  <c r="D15" i="18" s="1"/>
  <c r="J9" i="5"/>
  <c r="K9" i="5"/>
  <c r="L9" i="5"/>
  <c r="M9" i="5"/>
  <c r="N9" i="5"/>
  <c r="O9" i="5"/>
  <c r="P9" i="5"/>
  <c r="Q9" i="5"/>
  <c r="L10" i="5"/>
  <c r="J10" i="5"/>
  <c r="K10" i="5"/>
  <c r="N10" i="5"/>
  <c r="P10" i="5"/>
  <c r="Q11" i="5"/>
  <c r="K11" i="5"/>
  <c r="J11" i="5"/>
  <c r="P11" i="5"/>
  <c r="C17" i="18"/>
  <c r="C17" i="3"/>
  <c r="E14" i="3"/>
  <c r="F14" i="3"/>
  <c r="D14" i="3"/>
  <c r="B18" i="6"/>
  <c r="B17" i="6"/>
  <c r="C13" i="6"/>
  <c r="D7" i="6"/>
  <c r="D13" i="6" s="1"/>
  <c r="C7" i="6"/>
  <c r="B7" i="6"/>
  <c r="B13" i="6" s="1"/>
  <c r="D6" i="6"/>
  <c r="D12" i="6" s="1"/>
  <c r="C6" i="6"/>
  <c r="C12" i="6" s="1"/>
  <c r="B6" i="6"/>
  <c r="B12" i="6" s="1"/>
  <c r="D5" i="6"/>
  <c r="D11" i="6" s="1"/>
  <c r="C5" i="6"/>
  <c r="C11" i="6" s="1"/>
  <c r="B5" i="6"/>
  <c r="B11" i="6" s="1"/>
  <c r="D4" i="6"/>
  <c r="D10" i="6" s="1"/>
  <c r="C4" i="6"/>
  <c r="C10" i="6" s="1"/>
  <c r="B4" i="6"/>
  <c r="D3" i="6"/>
  <c r="D9" i="6" s="1"/>
  <c r="C3" i="6"/>
  <c r="C9" i="6" s="1"/>
  <c r="B3" i="6"/>
  <c r="B9" i="6" s="1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N3" i="3" s="1"/>
  <c r="M6" i="2"/>
  <c r="L6" i="2"/>
  <c r="K6" i="2"/>
  <c r="J6" i="2"/>
  <c r="I6" i="2"/>
  <c r="H6" i="2"/>
  <c r="G6" i="2"/>
  <c r="F6" i="2"/>
  <c r="F4" i="3" s="1"/>
  <c r="E6" i="2"/>
  <c r="E9" i="3" s="1"/>
  <c r="L4" i="5" s="1"/>
  <c r="D6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L11" i="3" s="1"/>
  <c r="S6" i="5" s="1"/>
  <c r="K5" i="2"/>
  <c r="K11" i="3" s="1"/>
  <c r="R6" i="5" s="1"/>
  <c r="J5" i="2"/>
  <c r="I5" i="2"/>
  <c r="H5" i="2"/>
  <c r="G5" i="2"/>
  <c r="F5" i="2"/>
  <c r="E5" i="2"/>
  <c r="D5" i="2"/>
  <c r="D4" i="3" s="1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M8" i="3" s="1"/>
  <c r="L4" i="2"/>
  <c r="K4" i="2"/>
  <c r="J4" i="2"/>
  <c r="J8" i="3" s="1"/>
  <c r="I4" i="2"/>
  <c r="I3" i="3" s="1"/>
  <c r="H4" i="2"/>
  <c r="G4" i="2"/>
  <c r="F4" i="2"/>
  <c r="E4" i="2"/>
  <c r="E11" i="3" s="1"/>
  <c r="L6" i="5" s="1"/>
  <c r="D4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K10" i="3" s="1"/>
  <c r="R5" i="5" s="1"/>
  <c r="J3" i="2"/>
  <c r="I3" i="2"/>
  <c r="I11" i="3" s="1"/>
  <c r="P6" i="5" s="1"/>
  <c r="H3" i="2"/>
  <c r="H9" i="3" s="1"/>
  <c r="O4" i="5" s="1"/>
  <c r="G3" i="2"/>
  <c r="G9" i="3" s="1"/>
  <c r="N4" i="5" s="1"/>
  <c r="F3" i="2"/>
  <c r="E3" i="2"/>
  <c r="D3" i="2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53" i="10"/>
  <c r="D15" i="3"/>
  <c r="E15" i="3"/>
  <c r="D8" i="5"/>
  <c r="C6" i="5"/>
  <c r="B7" i="5"/>
  <c r="F2" i="17"/>
  <c r="G2" i="17"/>
  <c r="H2" i="17"/>
  <c r="I2" i="17"/>
  <c r="F3" i="17"/>
  <c r="G3" i="17"/>
  <c r="H3" i="17"/>
  <c r="I3" i="17"/>
  <c r="F4" i="17"/>
  <c r="G4" i="17"/>
  <c r="H4" i="17"/>
  <c r="I4" i="17"/>
  <c r="F5" i="17"/>
  <c r="G5" i="17"/>
  <c r="H5" i="17"/>
  <c r="I5" i="17"/>
  <c r="F6" i="17"/>
  <c r="G6" i="17"/>
  <c r="H6" i="17"/>
  <c r="I6" i="17"/>
  <c r="F7" i="17"/>
  <c r="G7" i="17"/>
  <c r="H7" i="17"/>
  <c r="I7" i="17"/>
  <c r="F8" i="17"/>
  <c r="G8" i="17"/>
  <c r="H8" i="17"/>
  <c r="I8" i="17"/>
  <c r="F9" i="17"/>
  <c r="G9" i="17"/>
  <c r="H9" i="17"/>
  <c r="I9" i="17"/>
  <c r="F10" i="17"/>
  <c r="G10" i="17"/>
  <c r="H10" i="17"/>
  <c r="I10" i="17"/>
  <c r="F11" i="17"/>
  <c r="G11" i="17"/>
  <c r="H11" i="17"/>
  <c r="I11" i="17"/>
  <c r="F12" i="17"/>
  <c r="G12" i="17"/>
  <c r="H12" i="17"/>
  <c r="I12" i="17"/>
  <c r="F13" i="17"/>
  <c r="G13" i="17"/>
  <c r="H13" i="17"/>
  <c r="I13" i="17"/>
  <c r="F14" i="17"/>
  <c r="G14" i="17"/>
  <c r="H14" i="17"/>
  <c r="I14" i="17"/>
  <c r="F15" i="17"/>
  <c r="G15" i="17"/>
  <c r="H15" i="17"/>
  <c r="I15" i="17"/>
  <c r="F16" i="17"/>
  <c r="G16" i="17"/>
  <c r="H16" i="17"/>
  <c r="I16" i="17"/>
  <c r="F17" i="17"/>
  <c r="G17" i="17"/>
  <c r="H17" i="17"/>
  <c r="I17" i="17"/>
  <c r="F18" i="17"/>
  <c r="G18" i="17"/>
  <c r="H18" i="17"/>
  <c r="I18" i="17"/>
  <c r="F19" i="17"/>
  <c r="G19" i="17"/>
  <c r="H19" i="17"/>
  <c r="I19" i="17"/>
  <c r="F20" i="17"/>
  <c r="G20" i="17"/>
  <c r="H20" i="17"/>
  <c r="I20" i="17"/>
  <c r="F21" i="17"/>
  <c r="G21" i="17"/>
  <c r="H21" i="17"/>
  <c r="I21" i="17"/>
  <c r="F22" i="17"/>
  <c r="G22" i="17"/>
  <c r="H22" i="17"/>
  <c r="I22" i="17"/>
  <c r="F23" i="17"/>
  <c r="G23" i="17"/>
  <c r="H23" i="17"/>
  <c r="I23" i="17"/>
  <c r="F24" i="17"/>
  <c r="G24" i="17"/>
  <c r="H24" i="17"/>
  <c r="I24" i="17"/>
  <c r="F25" i="17"/>
  <c r="G25" i="17"/>
  <c r="H25" i="17"/>
  <c r="I25" i="17"/>
  <c r="F26" i="17"/>
  <c r="G26" i="17"/>
  <c r="H26" i="17"/>
  <c r="I26" i="17"/>
  <c r="F27" i="17"/>
  <c r="G27" i="17"/>
  <c r="H27" i="17"/>
  <c r="I27" i="17"/>
  <c r="F28" i="17"/>
  <c r="G28" i="17"/>
  <c r="H28" i="17"/>
  <c r="I28" i="17"/>
  <c r="F29" i="17"/>
  <c r="G29" i="17"/>
  <c r="H29" i="17"/>
  <c r="I29" i="17"/>
  <c r="F30" i="17"/>
  <c r="G30" i="17"/>
  <c r="H30" i="17"/>
  <c r="I30" i="17"/>
  <c r="F31" i="17"/>
  <c r="G31" i="17"/>
  <c r="H31" i="17"/>
  <c r="I31" i="17"/>
  <c r="F32" i="17"/>
  <c r="G32" i="17"/>
  <c r="H32" i="17"/>
  <c r="I32" i="17"/>
  <c r="F33" i="17"/>
  <c r="G33" i="17"/>
  <c r="H33" i="17"/>
  <c r="I33" i="17"/>
  <c r="F34" i="17"/>
  <c r="G34" i="17"/>
  <c r="H34" i="17"/>
  <c r="I34" i="17"/>
  <c r="F35" i="17"/>
  <c r="G35" i="17"/>
  <c r="H35" i="17"/>
  <c r="I35" i="17"/>
  <c r="F36" i="17"/>
  <c r="G36" i="17"/>
  <c r="H36" i="17"/>
  <c r="I36" i="17"/>
  <c r="F37" i="17"/>
  <c r="G37" i="17"/>
  <c r="H37" i="17"/>
  <c r="I37" i="17"/>
  <c r="F38" i="17"/>
  <c r="G38" i="17"/>
  <c r="H38" i="17"/>
  <c r="I38" i="17"/>
  <c r="F39" i="17"/>
  <c r="G39" i="17"/>
  <c r="H39" i="17"/>
  <c r="I39" i="17"/>
  <c r="F40" i="17"/>
  <c r="G40" i="17"/>
  <c r="H40" i="17"/>
  <c r="I40" i="17"/>
  <c r="F41" i="17"/>
  <c r="G41" i="17"/>
  <c r="H41" i="17"/>
  <c r="I41" i="17"/>
  <c r="F42" i="17"/>
  <c r="G42" i="17"/>
  <c r="H42" i="17"/>
  <c r="I42" i="17"/>
  <c r="F43" i="17"/>
  <c r="G43" i="17"/>
  <c r="H43" i="17"/>
  <c r="I43" i="17"/>
  <c r="F44" i="17"/>
  <c r="G44" i="17"/>
  <c r="H44" i="17"/>
  <c r="I44" i="17"/>
  <c r="F45" i="17"/>
  <c r="G45" i="17"/>
  <c r="H45" i="17"/>
  <c r="I45" i="17"/>
  <c r="F46" i="17"/>
  <c r="G46" i="17"/>
  <c r="H46" i="17"/>
  <c r="I46" i="17"/>
  <c r="F47" i="17"/>
  <c r="G47" i="17"/>
  <c r="H47" i="17"/>
  <c r="I47" i="17"/>
  <c r="F48" i="17"/>
  <c r="G48" i="17"/>
  <c r="H48" i="17"/>
  <c r="I48" i="17"/>
  <c r="F49" i="17"/>
  <c r="G49" i="17"/>
  <c r="H49" i="17"/>
  <c r="I49" i="17"/>
  <c r="F50" i="17"/>
  <c r="G50" i="17"/>
  <c r="H50" i="17"/>
  <c r="I50" i="17"/>
  <c r="F51" i="17"/>
  <c r="G51" i="17"/>
  <c r="H51" i="17"/>
  <c r="I51" i="17"/>
  <c r="F52" i="17"/>
  <c r="G52" i="17"/>
  <c r="H52" i="17"/>
  <c r="I52" i="17"/>
  <c r="F53" i="17"/>
  <c r="G53" i="17"/>
  <c r="H53" i="17"/>
  <c r="I53" i="17"/>
  <c r="F54" i="17"/>
  <c r="G54" i="17"/>
  <c r="H54" i="17"/>
  <c r="I54" i="17"/>
  <c r="F55" i="17"/>
  <c r="G55" i="17"/>
  <c r="H55" i="17"/>
  <c r="I55" i="17"/>
  <c r="F56" i="17"/>
  <c r="G56" i="17"/>
  <c r="H56" i="17"/>
  <c r="I56" i="17"/>
  <c r="F57" i="17"/>
  <c r="G57" i="17"/>
  <c r="H57" i="17"/>
  <c r="I57" i="17"/>
  <c r="F58" i="17"/>
  <c r="G58" i="17"/>
  <c r="H58" i="17"/>
  <c r="I58" i="17"/>
  <c r="F59" i="17"/>
  <c r="G59" i="17"/>
  <c r="H59" i="17"/>
  <c r="I59" i="17"/>
  <c r="F60" i="17"/>
  <c r="G60" i="17"/>
  <c r="H60" i="17"/>
  <c r="I60" i="17"/>
  <c r="F61" i="17"/>
  <c r="G61" i="17"/>
  <c r="H61" i="17"/>
  <c r="I61" i="17"/>
  <c r="F62" i="17"/>
  <c r="G62" i="17"/>
  <c r="H62" i="17"/>
  <c r="I62" i="17"/>
  <c r="F63" i="17"/>
  <c r="G63" i="17"/>
  <c r="H63" i="17"/>
  <c r="I63" i="17"/>
  <c r="F64" i="17"/>
  <c r="G64" i="17"/>
  <c r="H64" i="17"/>
  <c r="I64" i="17"/>
  <c r="F65" i="17"/>
  <c r="G65" i="17"/>
  <c r="H65" i="17"/>
  <c r="I65" i="17"/>
  <c r="F66" i="17"/>
  <c r="G66" i="17"/>
  <c r="H66" i="17"/>
  <c r="I66" i="17"/>
  <c r="F67" i="17"/>
  <c r="G67" i="17"/>
  <c r="H67" i="17"/>
  <c r="I67" i="17"/>
  <c r="F68" i="17"/>
  <c r="G68" i="17"/>
  <c r="H68" i="17"/>
  <c r="I68" i="17"/>
  <c r="G1" i="17"/>
  <c r="H1" i="17"/>
  <c r="I1" i="17"/>
  <c r="F1" i="17"/>
  <c r="B6" i="5"/>
  <c r="D6" i="5"/>
  <c r="C7" i="5"/>
  <c r="B8" i="5"/>
  <c r="C8" i="5"/>
  <c r="U8" i="5"/>
  <c r="J19" i="5" s="1"/>
  <c r="J18" i="5"/>
  <c r="S8" i="5"/>
  <c r="J17" i="5" s="1"/>
  <c r="R8" i="5"/>
  <c r="J16" i="5" s="1"/>
  <c r="Q8" i="5"/>
  <c r="J15" i="5"/>
  <c r="P8" i="5"/>
  <c r="J14" i="5"/>
  <c r="O8" i="5"/>
  <c r="J13" i="5" s="1"/>
  <c r="N8" i="5"/>
  <c r="J12" i="5" s="1"/>
  <c r="M8" i="5"/>
  <c r="L8" i="5"/>
  <c r="K8" i="5"/>
  <c r="D53" i="10"/>
  <c r="B89" i="10" s="1"/>
  <c r="E53" i="10"/>
  <c r="B90" i="10" s="1"/>
  <c r="F53" i="10"/>
  <c r="G53" i="10"/>
  <c r="H53" i="10"/>
  <c r="B93" i="10"/>
  <c r="I53" i="10"/>
  <c r="B94" i="10" s="1"/>
  <c r="J53" i="10"/>
  <c r="B95" i="10" s="1"/>
  <c r="K53" i="10"/>
  <c r="B96" i="10"/>
  <c r="L53" i="10"/>
  <c r="M53" i="10"/>
  <c r="D48" i="10"/>
  <c r="C48" i="10"/>
  <c r="B48" i="10"/>
  <c r="U53" i="10"/>
  <c r="B106" i="10" s="1"/>
  <c r="S53" i="10"/>
  <c r="B104" i="10" s="1"/>
  <c r="O53" i="10"/>
  <c r="B100" i="10"/>
  <c r="N53" i="10"/>
  <c r="B99" i="10"/>
  <c r="B98" i="10"/>
  <c r="B91" i="10"/>
  <c r="B88" i="10"/>
  <c r="W53" i="10"/>
  <c r="V53" i="10"/>
  <c r="T53" i="10"/>
  <c r="R53" i="10"/>
  <c r="B103" i="10" s="1"/>
  <c r="Q53" i="10"/>
  <c r="B102" i="10"/>
  <c r="P53" i="10"/>
  <c r="B97" i="10"/>
  <c r="B101" i="10"/>
  <c r="B105" i="10"/>
  <c r="F3" i="18"/>
  <c r="F9" i="3"/>
  <c r="M4" i="5" s="1"/>
  <c r="D7" i="5"/>
  <c r="B92" i="10"/>
  <c r="B108" i="10"/>
  <c r="B107" i="10"/>
  <c r="I10" i="3"/>
  <c r="P5" i="5" s="1"/>
  <c r="O11" i="5" l="1"/>
  <c r="N11" i="5"/>
  <c r="Q10" i="5"/>
  <c r="M11" i="5"/>
  <c r="L11" i="5"/>
  <c r="D14" i="10" s="1"/>
  <c r="O10" i="5"/>
  <c r="M10" i="5"/>
  <c r="B10" i="6"/>
  <c r="K9" i="3"/>
  <c r="F3" i="3"/>
  <c r="D11" i="3"/>
  <c r="K6" i="5" s="1"/>
  <c r="G8" i="3"/>
  <c r="B37" i="5" a="1"/>
  <c r="B73" i="5" a="1"/>
  <c r="M9" i="3"/>
  <c r="T4" i="5" s="1"/>
  <c r="M3" i="3"/>
  <c r="B55" i="5" a="1"/>
  <c r="B56" i="5" s="1"/>
  <c r="K3" i="3"/>
  <c r="B31" i="5" a="1"/>
  <c r="J11" i="3"/>
  <c r="Q6" i="5" s="1"/>
  <c r="G4" i="3"/>
  <c r="H10" i="3"/>
  <c r="O5" i="5" s="1"/>
  <c r="O14" i="5" s="1"/>
  <c r="G17" i="10" s="1"/>
  <c r="B67" i="5" a="1"/>
  <c r="L8" i="18"/>
  <c r="G9" i="18"/>
  <c r="N9" i="3"/>
  <c r="U4" i="5" s="1"/>
  <c r="E10" i="3"/>
  <c r="L5" i="5" s="1"/>
  <c r="K10" i="18"/>
  <c r="C74" i="5"/>
  <c r="E74" i="5"/>
  <c r="M4" i="3"/>
  <c r="B43" i="5" a="1"/>
  <c r="C43" i="5" s="1"/>
  <c r="E3" i="3"/>
  <c r="J9" i="3"/>
  <c r="G3" i="3"/>
  <c r="B61" i="5" a="1"/>
  <c r="E11" i="18"/>
  <c r="G11" i="3"/>
  <c r="N6" i="5" s="1"/>
  <c r="F8" i="3"/>
  <c r="B74" i="5"/>
  <c r="L3" i="3"/>
  <c r="D3" i="3"/>
  <c r="N4" i="3"/>
  <c r="E4" i="3"/>
  <c r="J4" i="3"/>
  <c r="F11" i="3"/>
  <c r="M6" i="5" s="1"/>
  <c r="H8" i="3"/>
  <c r="I9" i="3"/>
  <c r="P4" i="5" s="1"/>
  <c r="P13" i="5" s="1"/>
  <c r="H16" i="10" s="1"/>
  <c r="B19" i="5" a="1"/>
  <c r="H9" i="18"/>
  <c r="C77" i="5"/>
  <c r="C76" i="5"/>
  <c r="G10" i="3"/>
  <c r="P19" i="5"/>
  <c r="H22" i="10" s="1"/>
  <c r="E76" i="5"/>
  <c r="L8" i="3"/>
  <c r="D8" i="3"/>
  <c r="N8" i="3"/>
  <c r="K4" i="3"/>
  <c r="F10" i="3"/>
  <c r="M5" i="5" s="1"/>
  <c r="H3" i="3"/>
  <c r="I4" i="3"/>
  <c r="B49" i="5" a="1"/>
  <c r="E53" i="5" s="1"/>
  <c r="I4" i="18"/>
  <c r="D9" i="18"/>
  <c r="N3" i="18"/>
  <c r="M11" i="3"/>
  <c r="T6" i="5" s="1"/>
  <c r="L9" i="3"/>
  <c r="S4" i="5" s="1"/>
  <c r="H4" i="3"/>
  <c r="J3" i="3"/>
  <c r="H12" i="10"/>
  <c r="E77" i="5"/>
  <c r="L4" i="3"/>
  <c r="K8" i="3"/>
  <c r="J10" i="3"/>
  <c r="Q5" i="5" s="1"/>
  <c r="I8" i="3"/>
  <c r="J10" i="18"/>
  <c r="M11" i="18"/>
  <c r="D9" i="3"/>
  <c r="K4" i="5" s="1"/>
  <c r="D73" i="5"/>
  <c r="E8" i="3"/>
  <c r="H11" i="3"/>
  <c r="O6" i="5" s="1"/>
  <c r="L18" i="5"/>
  <c r="D21" i="10" s="1"/>
  <c r="L14" i="5"/>
  <c r="D17" i="10" s="1"/>
  <c r="L17" i="5"/>
  <c r="D20" i="10" s="1"/>
  <c r="L13" i="5"/>
  <c r="D16" i="10" s="1"/>
  <c r="L12" i="5"/>
  <c r="D15" i="10" s="1"/>
  <c r="L19" i="5"/>
  <c r="D22" i="10" s="1"/>
  <c r="L15" i="5"/>
  <c r="D18" i="10" s="1"/>
  <c r="L16" i="5"/>
  <c r="D19" i="10" s="1"/>
  <c r="D12" i="10"/>
  <c r="D39" i="5"/>
  <c r="B39" i="5"/>
  <c r="B40" i="5"/>
  <c r="D41" i="5"/>
  <c r="B41" i="5"/>
  <c r="E38" i="5"/>
  <c r="B37" i="5"/>
  <c r="C40" i="5"/>
  <c r="C37" i="5"/>
  <c r="D38" i="5"/>
  <c r="C38" i="5"/>
  <c r="D40" i="5"/>
  <c r="E39" i="5"/>
  <c r="C41" i="5"/>
  <c r="D37" i="5"/>
  <c r="E41" i="5"/>
  <c r="E37" i="5"/>
  <c r="B43" i="5"/>
  <c r="B38" i="5"/>
  <c r="E40" i="5"/>
  <c r="B45" i="5"/>
  <c r="D47" i="5"/>
  <c r="D43" i="5"/>
  <c r="C47" i="5"/>
  <c r="B47" i="5"/>
  <c r="B46" i="5"/>
  <c r="E47" i="5"/>
  <c r="B44" i="5"/>
  <c r="E44" i="5"/>
  <c r="C45" i="5"/>
  <c r="E43" i="5"/>
  <c r="D46" i="5"/>
  <c r="C46" i="5"/>
  <c r="E45" i="5"/>
  <c r="D45" i="5"/>
  <c r="D44" i="5"/>
  <c r="C44" i="5"/>
  <c r="N5" i="5"/>
  <c r="B59" i="5"/>
  <c r="D58" i="5"/>
  <c r="C56" i="5"/>
  <c r="E58" i="5"/>
  <c r="D55" i="5"/>
  <c r="E57" i="5"/>
  <c r="B55" i="5"/>
  <c r="D56" i="5"/>
  <c r="C58" i="5"/>
  <c r="D57" i="5"/>
  <c r="B57" i="5"/>
  <c r="E59" i="5"/>
  <c r="B58" i="5"/>
  <c r="C55" i="5"/>
  <c r="C57" i="5"/>
  <c r="D59" i="5"/>
  <c r="E55" i="5"/>
  <c r="I21" i="3"/>
  <c r="H40" i="10" s="1"/>
  <c r="O45" i="10" s="1"/>
  <c r="C39" i="5"/>
  <c r="Q4" i="5"/>
  <c r="E56" i="5"/>
  <c r="E46" i="5"/>
  <c r="C59" i="5"/>
  <c r="O13" i="5"/>
  <c r="G16" i="10" s="1"/>
  <c r="P18" i="5"/>
  <c r="H21" i="10" s="1"/>
  <c r="P14" i="5"/>
  <c r="H17" i="10" s="1"/>
  <c r="H13" i="10"/>
  <c r="P15" i="5"/>
  <c r="H18" i="10" s="1"/>
  <c r="R4" i="5"/>
  <c r="K21" i="3"/>
  <c r="J40" i="10" s="1"/>
  <c r="O47" i="10" s="1"/>
  <c r="E31" i="5"/>
  <c r="D31" i="5"/>
  <c r="D32" i="5"/>
  <c r="B33" i="5"/>
  <c r="C32" i="5"/>
  <c r="B34" i="5"/>
  <c r="E21" i="3"/>
  <c r="D40" i="10" s="1"/>
  <c r="O41" i="10" s="1"/>
  <c r="C75" i="5"/>
  <c r="C73" i="5"/>
  <c r="D77" i="5"/>
  <c r="D76" i="5"/>
  <c r="D74" i="5"/>
  <c r="B76" i="5"/>
  <c r="B75" i="5"/>
  <c r="M3" i="18"/>
  <c r="E3" i="18"/>
  <c r="H4" i="18"/>
  <c r="K8" i="18"/>
  <c r="N9" i="18"/>
  <c r="F9" i="18"/>
  <c r="I10" i="18"/>
  <c r="L11" i="18"/>
  <c r="B25" i="5" a="1"/>
  <c r="L3" i="18"/>
  <c r="D4" i="18"/>
  <c r="G4" i="18"/>
  <c r="J8" i="18"/>
  <c r="M9" i="18"/>
  <c r="E9" i="18"/>
  <c r="H10" i="18"/>
  <c r="K11" i="18"/>
  <c r="D70" i="5"/>
  <c r="B71" i="5"/>
  <c r="C70" i="5"/>
  <c r="B22" i="5"/>
  <c r="D21" i="5"/>
  <c r="E20" i="5"/>
  <c r="D62" i="5"/>
  <c r="E65" i="5"/>
  <c r="D49" i="5"/>
  <c r="D51" i="5"/>
  <c r="E69" i="5"/>
  <c r="N11" i="3"/>
  <c r="U6" i="5" s="1"/>
  <c r="K3" i="18"/>
  <c r="N4" i="18"/>
  <c r="F4" i="18"/>
  <c r="I8" i="18"/>
  <c r="L9" i="18"/>
  <c r="D10" i="18"/>
  <c r="G10" i="18"/>
  <c r="J11" i="18"/>
  <c r="N10" i="3"/>
  <c r="U5" i="5" s="1"/>
  <c r="U11" i="5" s="1"/>
  <c r="M14" i="10" s="1"/>
  <c r="J3" i="18"/>
  <c r="M4" i="18"/>
  <c r="E4" i="18"/>
  <c r="H8" i="18"/>
  <c r="K9" i="18"/>
  <c r="K21" i="18" s="1"/>
  <c r="N10" i="18"/>
  <c r="F10" i="18"/>
  <c r="I11" i="18"/>
  <c r="E67" i="5"/>
  <c r="D67" i="5"/>
  <c r="D22" i="5"/>
  <c r="B20" i="5"/>
  <c r="C51" i="5"/>
  <c r="C53" i="5"/>
  <c r="B13" i="5" a="1"/>
  <c r="I3" i="18"/>
  <c r="L4" i="18"/>
  <c r="D8" i="18"/>
  <c r="G8" i="18"/>
  <c r="J9" i="18"/>
  <c r="J21" i="18" s="1"/>
  <c r="M10" i="18"/>
  <c r="E10" i="18"/>
  <c r="H11" i="18"/>
  <c r="H3" i="18"/>
  <c r="K4" i="18"/>
  <c r="N8" i="18"/>
  <c r="F8" i="18"/>
  <c r="I9" i="18"/>
  <c r="I21" i="18" s="1"/>
  <c r="L10" i="18"/>
  <c r="D11" i="18"/>
  <c r="G11" i="18"/>
  <c r="D10" i="3"/>
  <c r="K5" i="5" s="1"/>
  <c r="K17" i="5" s="1"/>
  <c r="C20" i="10" s="1"/>
  <c r="M10" i="3"/>
  <c r="T5" i="5" s="1"/>
  <c r="L10" i="3"/>
  <c r="S5" i="5" s="1"/>
  <c r="S12" i="5" s="1"/>
  <c r="K15" i="10" s="1"/>
  <c r="D3" i="18"/>
  <c r="G3" i="18"/>
  <c r="J4" i="18"/>
  <c r="M8" i="18"/>
  <c r="E8" i="18"/>
  <c r="N11" i="18"/>
  <c r="F11" i="18"/>
  <c r="U19" i="5" l="1"/>
  <c r="O17" i="5"/>
  <c r="G20" i="10" s="1"/>
  <c r="M18" i="5"/>
  <c r="E21" i="10" s="1"/>
  <c r="B73" i="5"/>
  <c r="E75" i="5"/>
  <c r="E73" i="5"/>
  <c r="N16" i="5"/>
  <c r="F19" i="10" s="1"/>
  <c r="O18" i="5"/>
  <c r="G21" i="10" s="1"/>
  <c r="B77" i="5"/>
  <c r="O12" i="5"/>
  <c r="G15" i="10" s="1"/>
  <c r="D75" i="5"/>
  <c r="G14" i="10"/>
  <c r="D21" i="18"/>
  <c r="E13" i="10"/>
  <c r="M15" i="5"/>
  <c r="E18" i="10" s="1"/>
  <c r="M17" i="5"/>
  <c r="E20" i="10" s="1"/>
  <c r="E70" i="5"/>
  <c r="C68" i="5"/>
  <c r="C67" i="5"/>
  <c r="C69" i="5"/>
  <c r="T18" i="5" s="1"/>
  <c r="L21" i="10" s="1"/>
  <c r="D71" i="5"/>
  <c r="E71" i="5"/>
  <c r="C71" i="5"/>
  <c r="E68" i="5"/>
  <c r="B68" i="5"/>
  <c r="B70" i="5"/>
  <c r="D69" i="5"/>
  <c r="B69" i="5"/>
  <c r="D68" i="5"/>
  <c r="B67" i="5"/>
  <c r="H21" i="18"/>
  <c r="M19" i="5"/>
  <c r="E22" i="10" s="1"/>
  <c r="J21" i="3"/>
  <c r="I40" i="10" s="1"/>
  <c r="O46" i="10" s="1"/>
  <c r="M16" i="5"/>
  <c r="E19" i="10" s="1"/>
  <c r="D19" i="5"/>
  <c r="B21" i="5"/>
  <c r="B19" i="5"/>
  <c r="E22" i="5"/>
  <c r="C22" i="5"/>
  <c r="C20" i="5"/>
  <c r="D23" i="5"/>
  <c r="B23" i="5"/>
  <c r="D20" i="5"/>
  <c r="C19" i="5"/>
  <c r="E23" i="5"/>
  <c r="E21" i="5"/>
  <c r="E19" i="5"/>
  <c r="C23" i="5"/>
  <c r="C21" i="5"/>
  <c r="D13" i="10" s="1"/>
  <c r="E63" i="5"/>
  <c r="D63" i="5"/>
  <c r="B62" i="5"/>
  <c r="C64" i="5"/>
  <c r="B64" i="5"/>
  <c r="E64" i="5"/>
  <c r="E62" i="5"/>
  <c r="D65" i="5"/>
  <c r="E61" i="5"/>
  <c r="B61" i="5"/>
  <c r="B65" i="5"/>
  <c r="B63" i="5"/>
  <c r="D61" i="5"/>
  <c r="C61" i="5"/>
  <c r="C62" i="5"/>
  <c r="D64" i="5"/>
  <c r="C65" i="5"/>
  <c r="C63" i="5"/>
  <c r="S17" i="5" s="1"/>
  <c r="K20" i="10" s="1"/>
  <c r="P17" i="5"/>
  <c r="H20" i="10" s="1"/>
  <c r="G13" i="10"/>
  <c r="M12" i="5"/>
  <c r="E15" i="10" s="1"/>
  <c r="T14" i="5"/>
  <c r="L17" i="10" s="1"/>
  <c r="U12" i="5"/>
  <c r="M15" i="10" s="1"/>
  <c r="L21" i="3"/>
  <c r="K40" i="10" s="1"/>
  <c r="O48" i="10" s="1"/>
  <c r="H21" i="3"/>
  <c r="G40" i="10" s="1"/>
  <c r="O44" i="10" s="1"/>
  <c r="O19" i="5"/>
  <c r="G22" i="10" s="1"/>
  <c r="M14" i="5"/>
  <c r="E17" i="10" s="1"/>
  <c r="M13" i="5"/>
  <c r="E16" i="10" s="1"/>
  <c r="B49" i="5"/>
  <c r="E50" i="5"/>
  <c r="C50" i="5"/>
  <c r="C52" i="5"/>
  <c r="B52" i="5"/>
  <c r="E52" i="5"/>
  <c r="D53" i="5"/>
  <c r="E51" i="5"/>
  <c r="B50" i="5"/>
  <c r="B53" i="5"/>
  <c r="B51" i="5"/>
  <c r="C49" i="5"/>
  <c r="E49" i="5"/>
  <c r="D50" i="5"/>
  <c r="D52" i="5"/>
  <c r="H14" i="10"/>
  <c r="G12" i="10"/>
  <c r="O16" i="5"/>
  <c r="G19" i="10" s="1"/>
  <c r="P16" i="5"/>
  <c r="H19" i="10" s="1"/>
  <c r="G21" i="18"/>
  <c r="F21" i="3"/>
  <c r="E40" i="10" s="1"/>
  <c r="O42" i="10" s="1"/>
  <c r="P12" i="5"/>
  <c r="H15" i="10" s="1"/>
  <c r="B31" i="5"/>
  <c r="E33" i="5"/>
  <c r="C31" i="5"/>
  <c r="D34" i="5"/>
  <c r="E34" i="5"/>
  <c r="D35" i="5"/>
  <c r="C34" i="5"/>
  <c r="B35" i="5"/>
  <c r="C33" i="5"/>
  <c r="N12" i="5" s="1"/>
  <c r="F15" i="10" s="1"/>
  <c r="E32" i="5"/>
  <c r="C35" i="5"/>
  <c r="E35" i="5"/>
  <c r="D33" i="5"/>
  <c r="B32" i="5"/>
  <c r="O15" i="5"/>
  <c r="G18" i="10" s="1"/>
  <c r="G21" i="3"/>
  <c r="F40" i="10" s="1"/>
  <c r="O43" i="10" s="1"/>
  <c r="E12" i="10"/>
  <c r="M22" i="10"/>
  <c r="Q19" i="5"/>
  <c r="I22" i="10" s="1"/>
  <c r="Q15" i="5"/>
  <c r="I18" i="10" s="1"/>
  <c r="I14" i="10"/>
  <c r="Q17" i="5"/>
  <c r="I20" i="10" s="1"/>
  <c r="Q12" i="5"/>
  <c r="I15" i="10" s="1"/>
  <c r="Q14" i="5"/>
  <c r="I17" i="10" s="1"/>
  <c r="Q13" i="5"/>
  <c r="I16" i="10" s="1"/>
  <c r="Q18" i="5"/>
  <c r="I21" i="10" s="1"/>
  <c r="Q16" i="5"/>
  <c r="I19" i="10" s="1"/>
  <c r="I12" i="10"/>
  <c r="I13" i="10"/>
  <c r="N19" i="5"/>
  <c r="F22" i="10" s="1"/>
  <c r="N17" i="5"/>
  <c r="F20" i="10" s="1"/>
  <c r="F13" i="10"/>
  <c r="N15" i="5"/>
  <c r="F18" i="10" s="1"/>
  <c r="F14" i="10"/>
  <c r="N18" i="5"/>
  <c r="F21" i="10" s="1"/>
  <c r="N13" i="5"/>
  <c r="F16" i="10" s="1"/>
  <c r="N14" i="5"/>
  <c r="F17" i="10" s="1"/>
  <c r="L21" i="18"/>
  <c r="K15" i="5"/>
  <c r="C18" i="10" s="1"/>
  <c r="U15" i="5"/>
  <c r="M18" i="10" s="1"/>
  <c r="T9" i="5"/>
  <c r="L12" i="10" s="1"/>
  <c r="U18" i="5"/>
  <c r="M21" i="10" s="1"/>
  <c r="K13" i="5"/>
  <c r="C16" i="10" s="1"/>
  <c r="T19" i="5"/>
  <c r="L22" i="10" s="1"/>
  <c r="S19" i="5"/>
  <c r="K22" i="10" s="1"/>
  <c r="S15" i="5"/>
  <c r="K18" i="10" s="1"/>
  <c r="E28" i="5"/>
  <c r="E26" i="5"/>
  <c r="B26" i="5"/>
  <c r="C25" i="5"/>
  <c r="D29" i="5"/>
  <c r="B25" i="5"/>
  <c r="D25" i="5"/>
  <c r="C26" i="5"/>
  <c r="C28" i="5"/>
  <c r="D26" i="5"/>
  <c r="E29" i="5"/>
  <c r="E27" i="5"/>
  <c r="B28" i="5"/>
  <c r="B27" i="5"/>
  <c r="E25" i="5"/>
  <c r="C27" i="5"/>
  <c r="E14" i="10" s="1"/>
  <c r="D28" i="5"/>
  <c r="D27" i="5"/>
  <c r="B29" i="5"/>
  <c r="C29" i="5"/>
  <c r="S18" i="5"/>
  <c r="K21" i="10" s="1"/>
  <c r="T17" i="5"/>
  <c r="L20" i="10" s="1"/>
  <c r="U13" i="5"/>
  <c r="M16" i="10" s="1"/>
  <c r="T16" i="5"/>
  <c r="L19" i="10" s="1"/>
  <c r="M21" i="3"/>
  <c r="L40" i="10" s="1"/>
  <c r="O49" i="10" s="1"/>
  <c r="R19" i="5"/>
  <c r="J22" i="10" s="1"/>
  <c r="R16" i="5"/>
  <c r="J19" i="10" s="1"/>
  <c r="R12" i="5"/>
  <c r="J15" i="10" s="1"/>
  <c r="R14" i="5"/>
  <c r="J17" i="10" s="1"/>
  <c r="R11" i="5"/>
  <c r="J14" i="10" s="1"/>
  <c r="R9" i="5"/>
  <c r="J12" i="10" s="1"/>
  <c r="R10" i="5"/>
  <c r="J13" i="10" s="1"/>
  <c r="R17" i="5"/>
  <c r="J20" i="10" s="1"/>
  <c r="R13" i="5"/>
  <c r="J16" i="10" s="1"/>
  <c r="R18" i="5"/>
  <c r="J21" i="10" s="1"/>
  <c r="R15" i="5"/>
  <c r="J18" i="10" s="1"/>
  <c r="N21" i="3"/>
  <c r="M40" i="10" s="1"/>
  <c r="O50" i="10" s="1"/>
  <c r="S11" i="5"/>
  <c r="K14" i="10" s="1"/>
  <c r="T11" i="5"/>
  <c r="L14" i="10" s="1"/>
  <c r="T12" i="5"/>
  <c r="L15" i="10" s="1"/>
  <c r="T15" i="5"/>
  <c r="L18" i="10" s="1"/>
  <c r="K19" i="5"/>
  <c r="C22" i="10" s="1"/>
  <c r="K14" i="5"/>
  <c r="C17" i="10" s="1"/>
  <c r="K18" i="5"/>
  <c r="C21" i="10" s="1"/>
  <c r="K16" i="5"/>
  <c r="C19" i="10" s="1"/>
  <c r="C13" i="10"/>
  <c r="C14" i="10"/>
  <c r="K12" i="5"/>
  <c r="C15" i="10" s="1"/>
  <c r="U9" i="5"/>
  <c r="M12" i="10" s="1"/>
  <c r="U14" i="5"/>
  <c r="M17" i="10" s="1"/>
  <c r="U16" i="5"/>
  <c r="M19" i="10" s="1"/>
  <c r="E21" i="18"/>
  <c r="S16" i="5"/>
  <c r="K19" i="10" s="1"/>
  <c r="S10" i="5"/>
  <c r="K13" i="10" s="1"/>
  <c r="T13" i="5"/>
  <c r="L16" i="10" s="1"/>
  <c r="E15" i="5"/>
  <c r="C16" i="5"/>
  <c r="E16" i="5"/>
  <c r="D17" i="5"/>
  <c r="E13" i="5"/>
  <c r="C17" i="5"/>
  <c r="C15" i="5"/>
  <c r="C13" i="5"/>
  <c r="E14" i="5"/>
  <c r="B15" i="5"/>
  <c r="B16" i="5"/>
  <c r="D16" i="5"/>
  <c r="E17" i="5"/>
  <c r="B17" i="5"/>
  <c r="B14" i="5"/>
  <c r="B13" i="5"/>
  <c r="D15" i="5"/>
  <c r="D14" i="5"/>
  <c r="D13" i="5"/>
  <c r="C14" i="5"/>
  <c r="M21" i="18"/>
  <c r="F21" i="18"/>
  <c r="U17" i="5"/>
  <c r="M20" i="10" s="1"/>
  <c r="S9" i="5"/>
  <c r="K12" i="10" s="1"/>
  <c r="F12" i="10"/>
  <c r="T10" i="5"/>
  <c r="L13" i="10" s="1"/>
  <c r="N21" i="18"/>
  <c r="C40" i="10"/>
  <c r="U10" i="5"/>
  <c r="M13" i="10" s="1"/>
  <c r="S13" i="5"/>
  <c r="K16" i="10" s="1"/>
  <c r="S14" i="5"/>
  <c r="K17" i="10" s="1"/>
  <c r="C12" i="10" l="1"/>
  <c r="C26" i="10" s="1" a="1"/>
  <c r="O40" i="10"/>
  <c r="H34" i="10" l="1"/>
  <c r="K32" i="10"/>
  <c r="J30" i="10"/>
  <c r="H35" i="10"/>
  <c r="I34" i="10"/>
  <c r="C31" i="10"/>
  <c r="I30" i="10"/>
  <c r="K28" i="10"/>
  <c r="L34" i="10"/>
  <c r="M32" i="10"/>
  <c r="F29" i="10"/>
  <c r="K27" i="10"/>
  <c r="F27" i="10"/>
  <c r="I28" i="10"/>
  <c r="L26" i="10"/>
  <c r="E26" i="10"/>
  <c r="I27" i="10"/>
  <c r="D35" i="10"/>
  <c r="G31" i="10"/>
  <c r="H29" i="10"/>
  <c r="L32" i="10"/>
  <c r="J34" i="10"/>
  <c r="C36" i="10"/>
  <c r="K36" i="10"/>
  <c r="I32" i="10"/>
  <c r="C32" i="10"/>
  <c r="G34" i="10"/>
  <c r="F26" i="10"/>
  <c r="D30" i="10"/>
  <c r="I26" i="10"/>
  <c r="F33" i="10"/>
  <c r="D36" i="10"/>
  <c r="J35" i="10"/>
  <c r="C26" i="10"/>
  <c r="K26" i="10"/>
  <c r="H27" i="10"/>
  <c r="M29" i="10"/>
  <c r="F35" i="10"/>
  <c r="E34" i="10"/>
  <c r="L33" i="10"/>
  <c r="I33" i="10"/>
  <c r="M28" i="10"/>
  <c r="L35" i="10"/>
  <c r="E30" i="10"/>
  <c r="J26" i="10"/>
  <c r="C30" i="10"/>
  <c r="G27" i="10"/>
  <c r="J31" i="10"/>
  <c r="M31" i="10"/>
  <c r="J36" i="10"/>
  <c r="D26" i="10"/>
  <c r="L36" i="10"/>
  <c r="E29" i="10"/>
  <c r="D32" i="10"/>
  <c r="H31" i="10"/>
  <c r="I36" i="10"/>
  <c r="J27" i="10"/>
  <c r="L30" i="10"/>
  <c r="I35" i="10"/>
  <c r="F32" i="10"/>
  <c r="F36" i="10"/>
  <c r="H26" i="10"/>
  <c r="L31" i="10"/>
  <c r="I31" i="10"/>
  <c r="M35" i="10"/>
  <c r="H33" i="10"/>
  <c r="D29" i="10"/>
  <c r="D34" i="10"/>
  <c r="E31" i="10"/>
  <c r="G30" i="10"/>
  <c r="J32" i="10"/>
  <c r="K31" i="10"/>
  <c r="I29" i="10"/>
  <c r="K35" i="10"/>
  <c r="E35" i="10"/>
  <c r="G35" i="10"/>
  <c r="M36" i="10"/>
  <c r="C35" i="10"/>
  <c r="M30" i="10"/>
  <c r="E27" i="10"/>
  <c r="H36" i="10"/>
  <c r="K29" i="10"/>
  <c r="L28" i="10"/>
  <c r="F28" i="10"/>
  <c r="H30" i="10"/>
  <c r="F31" i="10"/>
  <c r="D27" i="10"/>
  <c r="L27" i="10"/>
  <c r="E36" i="10"/>
  <c r="J29" i="10"/>
  <c r="K30" i="10"/>
  <c r="C29" i="10"/>
  <c r="G26" i="10"/>
  <c r="L29" i="10"/>
  <c r="M34" i="10"/>
  <c r="E32" i="10"/>
  <c r="E33" i="10"/>
  <c r="G29" i="10"/>
  <c r="G28" i="10"/>
  <c r="G33" i="10"/>
  <c r="C34" i="10"/>
  <c r="F34" i="10"/>
  <c r="H28" i="10"/>
  <c r="D31" i="10"/>
  <c r="M26" i="10"/>
  <c r="M33" i="10"/>
  <c r="C28" i="10"/>
  <c r="C33" i="10"/>
  <c r="M27" i="10"/>
  <c r="J33" i="10"/>
  <c r="K34" i="10"/>
  <c r="C27" i="10"/>
  <c r="G32" i="10"/>
  <c r="D33" i="10"/>
  <c r="E28" i="10"/>
  <c r="D28" i="10"/>
  <c r="K33" i="10"/>
  <c r="G36" i="10"/>
  <c r="F30" i="10"/>
  <c r="H32" i="10"/>
  <c r="J28" i="10"/>
  <c r="D46" i="10" l="1"/>
  <c r="D45" i="10"/>
  <c r="D44" i="10"/>
  <c r="L54" i="10" l="1"/>
  <c r="L55" i="10" s="1"/>
  <c r="R54" i="10"/>
  <c r="R55" i="10" s="1"/>
  <c r="T54" i="10"/>
  <c r="T55" i="10" s="1"/>
  <c r="W54" i="10"/>
  <c r="W55" i="10" s="1"/>
  <c r="N54" i="10"/>
  <c r="N55" i="10" s="1"/>
  <c r="G54" i="10"/>
  <c r="G55" i="10" s="1"/>
  <c r="O54" i="10"/>
  <c r="O55" i="10" s="1"/>
  <c r="E54" i="10"/>
  <c r="E55" i="10" s="1"/>
  <c r="Q54" i="10"/>
  <c r="Q55" i="10" s="1"/>
  <c r="C54" i="10"/>
  <c r="C55" i="10" s="1"/>
  <c r="J54" i="10"/>
  <c r="J55" i="10" s="1"/>
  <c r="F54" i="10"/>
  <c r="F55" i="10" s="1"/>
  <c r="P54" i="10"/>
  <c r="P55" i="10" s="1"/>
  <c r="H54" i="10"/>
  <c r="H55" i="10" s="1"/>
  <c r="D54" i="10"/>
  <c r="D55" i="10" s="1"/>
  <c r="K54" i="10"/>
  <c r="K55" i="10" s="1"/>
  <c r="V54" i="10"/>
  <c r="V55" i="10" s="1"/>
  <c r="M54" i="10"/>
  <c r="M55" i="10" s="1"/>
  <c r="U54" i="10"/>
  <c r="U55" i="10" s="1"/>
  <c r="I54" i="10"/>
  <c r="I55" i="10" s="1"/>
  <c r="S54" i="10"/>
  <c r="S55" i="10" s="1"/>
  <c r="D64" i="10" l="1"/>
  <c r="D59" i="10"/>
  <c r="D62" i="10"/>
  <c r="D58" i="10"/>
  <c r="D63" i="10"/>
  <c r="D60" i="10"/>
  <c r="D68" i="10"/>
  <c r="D65" i="10"/>
  <c r="D61" i="10"/>
  <c r="D67" i="10"/>
  <c r="D66" i="10"/>
  <c r="H60" i="10"/>
  <c r="H59" i="10"/>
  <c r="H62" i="10"/>
  <c r="H63" i="10"/>
  <c r="H68" i="10"/>
  <c r="H64" i="10"/>
  <c r="H66" i="10"/>
  <c r="H65" i="10"/>
  <c r="H58" i="10"/>
  <c r="H61" i="10"/>
  <c r="H67" i="10"/>
  <c r="G61" i="10"/>
  <c r="G65" i="10"/>
  <c r="G64" i="10"/>
  <c r="G60" i="10"/>
  <c r="G59" i="10"/>
  <c r="G66" i="10"/>
  <c r="G67" i="10"/>
  <c r="G62" i="10"/>
  <c r="G68" i="10"/>
  <c r="G58" i="10"/>
  <c r="G63" i="10"/>
  <c r="S60" i="10"/>
  <c r="S63" i="10"/>
  <c r="S64" i="10"/>
  <c r="S59" i="10"/>
  <c r="S68" i="10"/>
  <c r="S62" i="10"/>
  <c r="S67" i="10"/>
  <c r="S66" i="10"/>
  <c r="S65" i="10"/>
  <c r="S61" i="10"/>
  <c r="S58" i="10"/>
  <c r="P66" i="10"/>
  <c r="P68" i="10"/>
  <c r="P59" i="10"/>
  <c r="P61" i="10"/>
  <c r="P65" i="10"/>
  <c r="P62" i="10"/>
  <c r="P63" i="10"/>
  <c r="P60" i="10"/>
  <c r="P64" i="10"/>
  <c r="P58" i="10"/>
  <c r="P67" i="10"/>
  <c r="N59" i="10"/>
  <c r="N64" i="10"/>
  <c r="N67" i="10"/>
  <c r="N65" i="10"/>
  <c r="N66" i="10"/>
  <c r="N62" i="10"/>
  <c r="N60" i="10"/>
  <c r="N68" i="10"/>
  <c r="N63" i="10"/>
  <c r="N61" i="10"/>
  <c r="N58" i="10"/>
  <c r="O60" i="10"/>
  <c r="O65" i="10"/>
  <c r="O63" i="10"/>
  <c r="O68" i="10"/>
  <c r="O67" i="10"/>
  <c r="O58" i="10"/>
  <c r="O64" i="10"/>
  <c r="O61" i="10"/>
  <c r="O59" i="10"/>
  <c r="O66" i="10"/>
  <c r="O62" i="10"/>
  <c r="F61" i="10"/>
  <c r="F60" i="10"/>
  <c r="F59" i="10"/>
  <c r="F58" i="10"/>
  <c r="F65" i="10"/>
  <c r="F62" i="10"/>
  <c r="F64" i="10"/>
  <c r="F66" i="10"/>
  <c r="F68" i="10"/>
  <c r="F67" i="10"/>
  <c r="F63" i="10"/>
  <c r="W66" i="10"/>
  <c r="W67" i="10"/>
  <c r="W68" i="10"/>
  <c r="W62" i="10"/>
  <c r="W63" i="10"/>
  <c r="W60" i="10"/>
  <c r="W59" i="10"/>
  <c r="W64" i="10"/>
  <c r="W61" i="10"/>
  <c r="W58" i="10"/>
  <c r="W65" i="10"/>
  <c r="K59" i="10"/>
  <c r="K61" i="10"/>
  <c r="K64" i="10"/>
  <c r="K66" i="10"/>
  <c r="K58" i="10"/>
  <c r="K62" i="10"/>
  <c r="K68" i="10"/>
  <c r="K63" i="10"/>
  <c r="K67" i="10"/>
  <c r="K60" i="10"/>
  <c r="K65" i="10"/>
  <c r="I65" i="10"/>
  <c r="I67" i="10"/>
  <c r="I59" i="10"/>
  <c r="I60" i="10"/>
  <c r="I58" i="10"/>
  <c r="I62" i="10"/>
  <c r="I63" i="10"/>
  <c r="I64" i="10"/>
  <c r="I61" i="10"/>
  <c r="I68" i="10"/>
  <c r="I66" i="10"/>
  <c r="U67" i="10"/>
  <c r="U68" i="10"/>
  <c r="U60" i="10"/>
  <c r="U62" i="10"/>
  <c r="U66" i="10"/>
  <c r="U65" i="10"/>
  <c r="U63" i="10"/>
  <c r="U59" i="10"/>
  <c r="U64" i="10"/>
  <c r="U61" i="10"/>
  <c r="U58" i="10"/>
  <c r="J62" i="10"/>
  <c r="J63" i="10"/>
  <c r="J68" i="10"/>
  <c r="J66" i="10"/>
  <c r="J58" i="10"/>
  <c r="J67" i="10"/>
  <c r="J65" i="10"/>
  <c r="J64" i="10"/>
  <c r="J60" i="10"/>
  <c r="J59" i="10"/>
  <c r="J61" i="10"/>
  <c r="T63" i="10"/>
  <c r="T65" i="10"/>
  <c r="T59" i="10"/>
  <c r="T58" i="10"/>
  <c r="T64" i="10"/>
  <c r="T66" i="10"/>
  <c r="T60" i="10"/>
  <c r="T68" i="10"/>
  <c r="T62" i="10"/>
  <c r="T67" i="10"/>
  <c r="T61" i="10"/>
  <c r="M62" i="10"/>
  <c r="M68" i="10"/>
  <c r="M65" i="10"/>
  <c r="M61" i="10"/>
  <c r="M59" i="10"/>
  <c r="M67" i="10"/>
  <c r="M66" i="10"/>
  <c r="M63" i="10"/>
  <c r="M58" i="10"/>
  <c r="M60" i="10"/>
  <c r="M64" i="10"/>
  <c r="C62" i="10"/>
  <c r="C66" i="10"/>
  <c r="C59" i="10"/>
  <c r="C60" i="10"/>
  <c r="C58" i="10"/>
  <c r="C64" i="10"/>
  <c r="C65" i="10"/>
  <c r="C61" i="10"/>
  <c r="C63" i="10"/>
  <c r="C68" i="10"/>
  <c r="C67" i="10"/>
  <c r="R66" i="10"/>
  <c r="R58" i="10"/>
  <c r="R61" i="10"/>
  <c r="R65" i="10"/>
  <c r="R63" i="10"/>
  <c r="R59" i="10"/>
  <c r="R68" i="10"/>
  <c r="R67" i="10"/>
  <c r="R64" i="10"/>
  <c r="R60" i="10"/>
  <c r="R62" i="10"/>
  <c r="E68" i="10"/>
  <c r="E61" i="10"/>
  <c r="E66" i="10"/>
  <c r="E63" i="10"/>
  <c r="E60" i="10"/>
  <c r="E64" i="10"/>
  <c r="E65" i="10"/>
  <c r="E62" i="10"/>
  <c r="E67" i="10"/>
  <c r="E59" i="10"/>
  <c r="E58" i="10"/>
  <c r="V62" i="10"/>
  <c r="V64" i="10"/>
  <c r="V67" i="10"/>
  <c r="V60" i="10"/>
  <c r="V59" i="10"/>
  <c r="V65" i="10"/>
  <c r="V58" i="10"/>
  <c r="V61" i="10"/>
  <c r="V68" i="10"/>
  <c r="V63" i="10"/>
  <c r="V66" i="10"/>
  <c r="Q65" i="10"/>
  <c r="Q66" i="10"/>
  <c r="Q61" i="10"/>
  <c r="Q67" i="10"/>
  <c r="Q68" i="10"/>
  <c r="Q58" i="10"/>
  <c r="Q63" i="10"/>
  <c r="Q64" i="10"/>
  <c r="Q60" i="10"/>
  <c r="Q62" i="10"/>
  <c r="Q59" i="10"/>
  <c r="L65" i="10"/>
  <c r="L67" i="10"/>
  <c r="L59" i="10"/>
  <c r="L66" i="10"/>
  <c r="L68" i="10"/>
  <c r="L61" i="10"/>
  <c r="L63" i="10"/>
  <c r="L62" i="10"/>
  <c r="L60" i="10"/>
  <c r="L64" i="10"/>
  <c r="L58" i="10"/>
  <c r="G71" i="10" l="1" a="1"/>
  <c r="O71" i="10" a="1"/>
  <c r="O72" i="10" s="1"/>
  <c r="D100" i="10" s="1"/>
  <c r="K71" i="10" a="1"/>
  <c r="K79" i="10" s="1"/>
  <c r="K96" i="10" s="1"/>
  <c r="P71" i="10" a="1"/>
  <c r="V71" i="10" a="1"/>
  <c r="K73" i="10"/>
  <c r="E96" i="10" s="1"/>
  <c r="L71" i="10" a="1"/>
  <c r="U71" i="10" a="1"/>
  <c r="S71" i="10" a="1"/>
  <c r="H71" i="10" a="1"/>
  <c r="D71" i="10" a="1"/>
  <c r="G73" i="10"/>
  <c r="E92" i="10" s="1"/>
  <c r="G80" i="10"/>
  <c r="L92" i="10" s="1"/>
  <c r="G79" i="10"/>
  <c r="K92" i="10" s="1"/>
  <c r="G74" i="10"/>
  <c r="F92" i="10" s="1"/>
  <c r="G77" i="10"/>
  <c r="I92" i="10" s="1"/>
  <c r="G72" i="10"/>
  <c r="D92" i="10" s="1"/>
  <c r="G71" i="10"/>
  <c r="G75" i="10"/>
  <c r="G92" i="10" s="1"/>
  <c r="G78" i="10"/>
  <c r="J92" i="10" s="1"/>
  <c r="G76" i="10"/>
  <c r="H92" i="10" s="1"/>
  <c r="G81" i="10"/>
  <c r="M92" i="10" s="1"/>
  <c r="M71" i="10" a="1"/>
  <c r="T71" i="10" a="1"/>
  <c r="I71" i="10" a="1"/>
  <c r="Q71" i="10" a="1"/>
  <c r="C71" i="10" a="1"/>
  <c r="W71" i="10" a="1"/>
  <c r="N71" i="10" a="1"/>
  <c r="E71" i="10" a="1"/>
  <c r="R71" i="10" a="1"/>
  <c r="J71" i="10" a="1"/>
  <c r="F71" i="10" a="1"/>
  <c r="K80" i="10" l="1"/>
  <c r="L96" i="10" s="1"/>
  <c r="K78" i="10"/>
  <c r="J96" i="10" s="1"/>
  <c r="K77" i="10"/>
  <c r="I96" i="10" s="1"/>
  <c r="O80" i="10"/>
  <c r="L100" i="10" s="1"/>
  <c r="O81" i="10"/>
  <c r="M100" i="10" s="1"/>
  <c r="O73" i="10"/>
  <c r="E100" i="10" s="1"/>
  <c r="K71" i="10"/>
  <c r="C96" i="10" s="1"/>
  <c r="O74" i="10"/>
  <c r="F100" i="10" s="1"/>
  <c r="O76" i="10"/>
  <c r="H100" i="10" s="1"/>
  <c r="O71" i="10"/>
  <c r="O78" i="10"/>
  <c r="J100" i="10" s="1"/>
  <c r="O75" i="10"/>
  <c r="G100" i="10" s="1"/>
  <c r="O77" i="10"/>
  <c r="I100" i="10" s="1"/>
  <c r="O79" i="10"/>
  <c r="K100" i="10" s="1"/>
  <c r="K75" i="10"/>
  <c r="G96" i="10" s="1"/>
  <c r="K81" i="10"/>
  <c r="M96" i="10" s="1"/>
  <c r="K72" i="10"/>
  <c r="D96" i="10" s="1"/>
  <c r="K76" i="10"/>
  <c r="H96" i="10" s="1"/>
  <c r="K74" i="10"/>
  <c r="F96" i="10" s="1"/>
  <c r="H77" i="10"/>
  <c r="I93" i="10" s="1"/>
  <c r="H80" i="10"/>
  <c r="L93" i="10" s="1"/>
  <c r="H75" i="10"/>
  <c r="G93" i="10" s="1"/>
  <c r="H78" i="10"/>
  <c r="J93" i="10" s="1"/>
  <c r="H81" i="10"/>
  <c r="M93" i="10" s="1"/>
  <c r="H79" i="10"/>
  <c r="K93" i="10" s="1"/>
  <c r="H76" i="10"/>
  <c r="H93" i="10" s="1"/>
  <c r="H73" i="10"/>
  <c r="E93" i="10" s="1"/>
  <c r="H72" i="10"/>
  <c r="D93" i="10" s="1"/>
  <c r="H74" i="10"/>
  <c r="F93" i="10" s="1"/>
  <c r="H71" i="10"/>
  <c r="N74" i="10"/>
  <c r="F99" i="10" s="1"/>
  <c r="N75" i="10"/>
  <c r="G99" i="10" s="1"/>
  <c r="N78" i="10"/>
  <c r="J99" i="10" s="1"/>
  <c r="N73" i="10"/>
  <c r="E99" i="10" s="1"/>
  <c r="N80" i="10"/>
  <c r="L99" i="10" s="1"/>
  <c r="N81" i="10"/>
  <c r="M99" i="10" s="1"/>
  <c r="N76" i="10"/>
  <c r="H99" i="10" s="1"/>
  <c r="N77" i="10"/>
  <c r="I99" i="10" s="1"/>
  <c r="N72" i="10"/>
  <c r="D99" i="10" s="1"/>
  <c r="N79" i="10"/>
  <c r="K99" i="10" s="1"/>
  <c r="N71" i="10"/>
  <c r="W79" i="10"/>
  <c r="K108" i="10" s="1"/>
  <c r="W77" i="10"/>
  <c r="I108" i="10" s="1"/>
  <c r="W74" i="10"/>
  <c r="F108" i="10" s="1"/>
  <c r="W76" i="10"/>
  <c r="H108" i="10" s="1"/>
  <c r="W73" i="10"/>
  <c r="E108" i="10" s="1"/>
  <c r="W81" i="10"/>
  <c r="M108" i="10" s="1"/>
  <c r="W71" i="10"/>
  <c r="W78" i="10"/>
  <c r="J108" i="10" s="1"/>
  <c r="W75" i="10"/>
  <c r="G108" i="10" s="1"/>
  <c r="W80" i="10"/>
  <c r="L108" i="10" s="1"/>
  <c r="W72" i="10"/>
  <c r="D108" i="10" s="1"/>
  <c r="E79" i="10"/>
  <c r="K90" i="10" s="1"/>
  <c r="E72" i="10"/>
  <c r="D90" i="10" s="1"/>
  <c r="E75" i="10"/>
  <c r="G90" i="10" s="1"/>
  <c r="E76" i="10"/>
  <c r="H90" i="10" s="1"/>
  <c r="E74" i="10"/>
  <c r="F90" i="10" s="1"/>
  <c r="E73" i="10"/>
  <c r="E90" i="10" s="1"/>
  <c r="E78" i="10"/>
  <c r="J90" i="10" s="1"/>
  <c r="E81" i="10"/>
  <c r="M90" i="10" s="1"/>
  <c r="E71" i="10"/>
  <c r="E77" i="10"/>
  <c r="I90" i="10" s="1"/>
  <c r="E80" i="10"/>
  <c r="L90" i="10" s="1"/>
  <c r="C74" i="10"/>
  <c r="F88" i="10" s="1"/>
  <c r="C75" i="10"/>
  <c r="G88" i="10" s="1"/>
  <c r="C71" i="10"/>
  <c r="C77" i="10"/>
  <c r="I88" i="10" s="1"/>
  <c r="C81" i="10"/>
  <c r="M88" i="10" s="1"/>
  <c r="C78" i="10"/>
  <c r="J88" i="10" s="1"/>
  <c r="C73" i="10"/>
  <c r="E88" i="10" s="1"/>
  <c r="C76" i="10"/>
  <c r="H88" i="10" s="1"/>
  <c r="C72" i="10"/>
  <c r="D88" i="10" s="1"/>
  <c r="C80" i="10"/>
  <c r="L88" i="10" s="1"/>
  <c r="C79" i="10"/>
  <c r="K88" i="10" s="1"/>
  <c r="D77" i="10"/>
  <c r="I89" i="10" s="1"/>
  <c r="D75" i="10"/>
  <c r="G89" i="10" s="1"/>
  <c r="D81" i="10"/>
  <c r="M89" i="10" s="1"/>
  <c r="D76" i="10"/>
  <c r="H89" i="10" s="1"/>
  <c r="D74" i="10"/>
  <c r="F89" i="10" s="1"/>
  <c r="D73" i="10"/>
  <c r="E89" i="10" s="1"/>
  <c r="D72" i="10"/>
  <c r="D89" i="10" s="1"/>
  <c r="D80" i="10"/>
  <c r="L89" i="10" s="1"/>
  <c r="D79" i="10"/>
  <c r="K89" i="10" s="1"/>
  <c r="D78" i="10"/>
  <c r="J89" i="10" s="1"/>
  <c r="D71" i="10"/>
  <c r="V71" i="10"/>
  <c r="V75" i="10"/>
  <c r="G107" i="10" s="1"/>
  <c r="V74" i="10"/>
  <c r="F107" i="10" s="1"/>
  <c r="V72" i="10"/>
  <c r="D107" i="10" s="1"/>
  <c r="V76" i="10"/>
  <c r="H107" i="10" s="1"/>
  <c r="V81" i="10"/>
  <c r="M107" i="10" s="1"/>
  <c r="V78" i="10"/>
  <c r="J107" i="10" s="1"/>
  <c r="V79" i="10"/>
  <c r="K107" i="10" s="1"/>
  <c r="V73" i="10"/>
  <c r="E107" i="10" s="1"/>
  <c r="V80" i="10"/>
  <c r="L107" i="10" s="1"/>
  <c r="V77" i="10"/>
  <c r="I107" i="10" s="1"/>
  <c r="F72" i="10"/>
  <c r="D91" i="10" s="1"/>
  <c r="F71" i="10"/>
  <c r="F74" i="10"/>
  <c r="F91" i="10" s="1"/>
  <c r="F79" i="10"/>
  <c r="K91" i="10" s="1"/>
  <c r="F76" i="10"/>
  <c r="H91" i="10" s="1"/>
  <c r="F75" i="10"/>
  <c r="G91" i="10" s="1"/>
  <c r="F80" i="10"/>
  <c r="L91" i="10" s="1"/>
  <c r="F78" i="10"/>
  <c r="J91" i="10" s="1"/>
  <c r="F77" i="10"/>
  <c r="I91" i="10" s="1"/>
  <c r="F73" i="10"/>
  <c r="E91" i="10" s="1"/>
  <c r="F81" i="10"/>
  <c r="M91" i="10" s="1"/>
  <c r="I75" i="10"/>
  <c r="G94" i="10" s="1"/>
  <c r="I73" i="10"/>
  <c r="E94" i="10" s="1"/>
  <c r="I81" i="10"/>
  <c r="M94" i="10" s="1"/>
  <c r="I76" i="10"/>
  <c r="H94" i="10" s="1"/>
  <c r="I72" i="10"/>
  <c r="D94" i="10" s="1"/>
  <c r="I74" i="10"/>
  <c r="F94" i="10" s="1"/>
  <c r="I79" i="10"/>
  <c r="K94" i="10" s="1"/>
  <c r="I71" i="10"/>
  <c r="I77" i="10"/>
  <c r="I94" i="10" s="1"/>
  <c r="I80" i="10"/>
  <c r="L94" i="10" s="1"/>
  <c r="I78" i="10"/>
  <c r="J94" i="10" s="1"/>
  <c r="S79" i="10"/>
  <c r="K104" i="10" s="1"/>
  <c r="S74" i="10"/>
  <c r="F104" i="10" s="1"/>
  <c r="S73" i="10"/>
  <c r="E104" i="10" s="1"/>
  <c r="S80" i="10"/>
  <c r="L104" i="10" s="1"/>
  <c r="S72" i="10"/>
  <c r="D104" i="10" s="1"/>
  <c r="S75" i="10"/>
  <c r="G104" i="10" s="1"/>
  <c r="S77" i="10"/>
  <c r="I104" i="10" s="1"/>
  <c r="S76" i="10"/>
  <c r="H104" i="10" s="1"/>
  <c r="S81" i="10"/>
  <c r="M104" i="10" s="1"/>
  <c r="S71" i="10"/>
  <c r="S78" i="10"/>
  <c r="J104" i="10" s="1"/>
  <c r="Q76" i="10"/>
  <c r="H102" i="10" s="1"/>
  <c r="Q81" i="10"/>
  <c r="M102" i="10" s="1"/>
  <c r="Q73" i="10"/>
  <c r="E102" i="10" s="1"/>
  <c r="Q79" i="10"/>
  <c r="K102" i="10" s="1"/>
  <c r="Q71" i="10"/>
  <c r="Q78" i="10"/>
  <c r="J102" i="10" s="1"/>
  <c r="Q77" i="10"/>
  <c r="I102" i="10" s="1"/>
  <c r="Q72" i="10"/>
  <c r="D102" i="10" s="1"/>
  <c r="Q75" i="10"/>
  <c r="G102" i="10" s="1"/>
  <c r="Q80" i="10"/>
  <c r="L102" i="10" s="1"/>
  <c r="Q74" i="10"/>
  <c r="F102" i="10" s="1"/>
  <c r="G82" i="10"/>
  <c r="C92" i="10"/>
  <c r="G83" i="10" s="1"/>
  <c r="G84" i="10"/>
  <c r="J71" i="10"/>
  <c r="J79" i="10"/>
  <c r="K95" i="10" s="1"/>
  <c r="J74" i="10"/>
  <c r="F95" i="10" s="1"/>
  <c r="J81" i="10"/>
  <c r="M95" i="10" s="1"/>
  <c r="J73" i="10"/>
  <c r="E95" i="10" s="1"/>
  <c r="J75" i="10"/>
  <c r="G95" i="10" s="1"/>
  <c r="J80" i="10"/>
  <c r="L95" i="10" s="1"/>
  <c r="J72" i="10"/>
  <c r="D95" i="10" s="1"/>
  <c r="J76" i="10"/>
  <c r="H95" i="10" s="1"/>
  <c r="J78" i="10"/>
  <c r="J95" i="10" s="1"/>
  <c r="J77" i="10"/>
  <c r="I95" i="10" s="1"/>
  <c r="T77" i="10"/>
  <c r="I105" i="10" s="1"/>
  <c r="T81" i="10"/>
  <c r="M105" i="10" s="1"/>
  <c r="T80" i="10"/>
  <c r="L105" i="10" s="1"/>
  <c r="T76" i="10"/>
  <c r="H105" i="10" s="1"/>
  <c r="T75" i="10"/>
  <c r="G105" i="10" s="1"/>
  <c r="T72" i="10"/>
  <c r="D105" i="10" s="1"/>
  <c r="T71" i="10"/>
  <c r="T79" i="10"/>
  <c r="K105" i="10" s="1"/>
  <c r="T78" i="10"/>
  <c r="J105" i="10" s="1"/>
  <c r="T73" i="10"/>
  <c r="E105" i="10" s="1"/>
  <c r="T74" i="10"/>
  <c r="F105" i="10" s="1"/>
  <c r="U74" i="10"/>
  <c r="F106" i="10" s="1"/>
  <c r="U80" i="10"/>
  <c r="L106" i="10" s="1"/>
  <c r="U77" i="10"/>
  <c r="I106" i="10" s="1"/>
  <c r="U81" i="10"/>
  <c r="M106" i="10" s="1"/>
  <c r="U72" i="10"/>
  <c r="D106" i="10" s="1"/>
  <c r="U76" i="10"/>
  <c r="H106" i="10" s="1"/>
  <c r="U79" i="10"/>
  <c r="K106" i="10" s="1"/>
  <c r="U75" i="10"/>
  <c r="G106" i="10" s="1"/>
  <c r="U78" i="10"/>
  <c r="J106" i="10" s="1"/>
  <c r="U73" i="10"/>
  <c r="E106" i="10" s="1"/>
  <c r="U71" i="10"/>
  <c r="P80" i="10"/>
  <c r="L101" i="10" s="1"/>
  <c r="P81" i="10"/>
  <c r="M101" i="10" s="1"/>
  <c r="P79" i="10"/>
  <c r="K101" i="10" s="1"/>
  <c r="P71" i="10"/>
  <c r="P74" i="10"/>
  <c r="F101" i="10" s="1"/>
  <c r="P78" i="10"/>
  <c r="J101" i="10" s="1"/>
  <c r="P73" i="10"/>
  <c r="E101" i="10" s="1"/>
  <c r="P76" i="10"/>
  <c r="H101" i="10" s="1"/>
  <c r="P77" i="10"/>
  <c r="I101" i="10" s="1"/>
  <c r="P75" i="10"/>
  <c r="G101" i="10" s="1"/>
  <c r="P72" i="10"/>
  <c r="D101" i="10" s="1"/>
  <c r="R79" i="10"/>
  <c r="K103" i="10" s="1"/>
  <c r="R74" i="10"/>
  <c r="F103" i="10" s="1"/>
  <c r="R81" i="10"/>
  <c r="M103" i="10" s="1"/>
  <c r="R73" i="10"/>
  <c r="E103" i="10" s="1"/>
  <c r="R80" i="10"/>
  <c r="L103" i="10" s="1"/>
  <c r="R75" i="10"/>
  <c r="G103" i="10" s="1"/>
  <c r="R78" i="10"/>
  <c r="J103" i="10" s="1"/>
  <c r="R77" i="10"/>
  <c r="I103" i="10" s="1"/>
  <c r="R72" i="10"/>
  <c r="D103" i="10" s="1"/>
  <c r="R71" i="10"/>
  <c r="R76" i="10"/>
  <c r="H103" i="10" s="1"/>
  <c r="M74" i="10"/>
  <c r="F98" i="10" s="1"/>
  <c r="M76" i="10"/>
  <c r="H98" i="10" s="1"/>
  <c r="M72" i="10"/>
  <c r="D98" i="10" s="1"/>
  <c r="M81" i="10"/>
  <c r="M98" i="10" s="1"/>
  <c r="M79" i="10"/>
  <c r="K98" i="10" s="1"/>
  <c r="M77" i="10"/>
  <c r="I98" i="10" s="1"/>
  <c r="M71" i="10"/>
  <c r="M80" i="10"/>
  <c r="L98" i="10" s="1"/>
  <c r="M75" i="10"/>
  <c r="G98" i="10" s="1"/>
  <c r="M73" i="10"/>
  <c r="E98" i="10" s="1"/>
  <c r="M78" i="10"/>
  <c r="J98" i="10" s="1"/>
  <c r="L72" i="10"/>
  <c r="D97" i="10" s="1"/>
  <c r="L81" i="10"/>
  <c r="M97" i="10" s="1"/>
  <c r="L76" i="10"/>
  <c r="H97" i="10" s="1"/>
  <c r="L74" i="10"/>
  <c r="F97" i="10" s="1"/>
  <c r="L73" i="10"/>
  <c r="E97" i="10" s="1"/>
  <c r="L79" i="10"/>
  <c r="K97" i="10" s="1"/>
  <c r="L75" i="10"/>
  <c r="G97" i="10" s="1"/>
  <c r="L71" i="10"/>
  <c r="L80" i="10"/>
  <c r="L97" i="10" s="1"/>
  <c r="L78" i="10"/>
  <c r="J97" i="10" s="1"/>
  <c r="L77" i="10"/>
  <c r="I97" i="10" s="1"/>
  <c r="K83" i="10" l="1"/>
  <c r="O82" i="10"/>
  <c r="O84" i="10"/>
  <c r="C100" i="10"/>
  <c r="O83" i="10" s="1"/>
  <c r="K82" i="10"/>
  <c r="K84" i="10"/>
  <c r="C95" i="10"/>
  <c r="J83" i="10" s="1"/>
  <c r="J82" i="10"/>
  <c r="J84" i="10"/>
  <c r="N82" i="10"/>
  <c r="C99" i="10"/>
  <c r="N83" i="10" s="1"/>
  <c r="N84" i="10"/>
  <c r="D82" i="10"/>
  <c r="C89" i="10"/>
  <c r="D83" i="10" s="1"/>
  <c r="D84" i="10"/>
  <c r="E82" i="10"/>
  <c r="C90" i="10"/>
  <c r="E83" i="10" s="1"/>
  <c r="E84" i="10"/>
  <c r="C108" i="10"/>
  <c r="W83" i="10" s="1"/>
  <c r="W82" i="10"/>
  <c r="W84" i="10"/>
  <c r="G85" i="10"/>
  <c r="C102" i="10"/>
  <c r="Q83" i="10" s="1"/>
  <c r="Q82" i="10"/>
  <c r="Q84" i="10"/>
  <c r="V82" i="10"/>
  <c r="C107" i="10"/>
  <c r="V83" i="10" s="1"/>
  <c r="V84" i="10"/>
  <c r="C97" i="10"/>
  <c r="L83" i="10" s="1"/>
  <c r="L82" i="10"/>
  <c r="L84" i="10"/>
  <c r="K85" i="10"/>
  <c r="O85" i="10"/>
  <c r="I82" i="10"/>
  <c r="C94" i="10"/>
  <c r="I83" i="10" s="1"/>
  <c r="I84" i="10"/>
  <c r="C93" i="10"/>
  <c r="H83" i="10" s="1"/>
  <c r="H82" i="10"/>
  <c r="H84" i="10"/>
  <c r="M82" i="10"/>
  <c r="C98" i="10"/>
  <c r="M83" i="10" s="1"/>
  <c r="M84" i="10"/>
  <c r="C103" i="10"/>
  <c r="R83" i="10" s="1"/>
  <c r="R82" i="10"/>
  <c r="R84" i="10"/>
  <c r="C106" i="10"/>
  <c r="U83" i="10" s="1"/>
  <c r="U82" i="10"/>
  <c r="U84" i="10"/>
  <c r="S82" i="10"/>
  <c r="C104" i="10"/>
  <c r="S83" i="10" s="1"/>
  <c r="S84" i="10"/>
  <c r="S85" i="10" s="1"/>
  <c r="C101" i="10"/>
  <c r="P83" i="10" s="1"/>
  <c r="P82" i="10"/>
  <c r="P84" i="10"/>
  <c r="C91" i="10"/>
  <c r="F83" i="10" s="1"/>
  <c r="F82" i="10"/>
  <c r="F84" i="10"/>
  <c r="C88" i="10"/>
  <c r="C83" i="10" s="1"/>
  <c r="C82" i="10"/>
  <c r="C84" i="10"/>
  <c r="C105" i="10"/>
  <c r="T83" i="10" s="1"/>
  <c r="T82" i="10"/>
  <c r="T84" i="10"/>
  <c r="C85" i="10" l="1"/>
  <c r="P85" i="10"/>
  <c r="W85" i="10"/>
  <c r="T85" i="10"/>
  <c r="H85" i="10"/>
  <c r="L85" i="10"/>
  <c r="I85" i="10"/>
  <c r="V85" i="10"/>
  <c r="N85" i="10"/>
  <c r="R85" i="10"/>
  <c r="M85" i="10"/>
  <c r="E85" i="10"/>
  <c r="F85" i="10"/>
  <c r="Q85" i="10"/>
  <c r="J85" i="10"/>
  <c r="D85" i="10"/>
  <c r="U85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<sst xmlns="http://schemas.openxmlformats.org/spreadsheetml/2006/main" count="364" uniqueCount="151">
  <si>
    <t>Example of the explict solution for the mean-variance frontier using 11 stocks and a monthly horizon, no risk-free asset. Short sales are permitted</t>
  </si>
  <si>
    <r>
      <t xml:space="preserve">Cells in </t>
    </r>
    <r>
      <rPr>
        <sz val="11"/>
        <color indexed="56"/>
        <rFont val="Calibri"/>
        <family val="2"/>
      </rPr>
      <t>blue</t>
    </r>
    <r>
      <rPr>
        <sz val="11"/>
        <rFont val="Calibri"/>
        <family val="2"/>
      </rPr>
      <t xml:space="preserve"> font are intended for user input</t>
    </r>
  </si>
  <si>
    <r>
      <t xml:space="preserve">Solutions for </t>
    </r>
    <r>
      <rPr>
        <i/>
        <sz val="11"/>
        <rFont val="Calibri"/>
        <family val="2"/>
      </rPr>
      <t>w</t>
    </r>
    <r>
      <rPr>
        <sz val="11"/>
        <rFont val="Calibri"/>
        <family val="2"/>
      </rPr>
      <t xml:space="preserve"> and </t>
    </r>
    <r>
      <rPr>
        <sz val="11"/>
        <rFont val="Symbol"/>
        <family val="1"/>
      </rPr>
      <t>S</t>
    </r>
    <r>
      <rPr>
        <sz val="11"/>
        <rFont val="Calibri"/>
        <family val="2"/>
      </rPr>
      <t xml:space="preserve"> are in </t>
    </r>
    <r>
      <rPr>
        <sz val="11"/>
        <color indexed="17"/>
        <rFont val="Calibri"/>
        <family val="2"/>
      </rPr>
      <t>green</t>
    </r>
    <r>
      <rPr>
        <sz val="11"/>
        <rFont val="Calibri"/>
        <family val="2"/>
      </rPr>
      <t xml:space="preserve"> font below</t>
    </r>
  </si>
  <si>
    <t>Notation:</t>
  </si>
  <si>
    <t>rbar:</t>
  </si>
  <si>
    <t>vector of expected returns on the 11 stocks</t>
  </si>
  <si>
    <r>
      <t>rbar</t>
    </r>
    <r>
      <rPr>
        <vertAlign val="subscript"/>
        <sz val="11"/>
        <rFont val="Calibri"/>
        <family val="2"/>
      </rPr>
      <t>p</t>
    </r>
    <r>
      <rPr>
        <sz val="11"/>
        <rFont val="Calibri"/>
        <family val="2"/>
      </rPr>
      <t>:</t>
    </r>
  </si>
  <si>
    <t>expected return on the portfolio (varying this maps out the mean-variance frontier)</t>
  </si>
  <si>
    <r>
      <rPr>
        <sz val="11"/>
        <rFont val="Symbol"/>
        <family val="1"/>
      </rPr>
      <t>S</t>
    </r>
    <r>
      <rPr>
        <sz val="11"/>
        <rFont val="Calibri"/>
        <family val="2"/>
      </rPr>
      <t>:</t>
    </r>
  </si>
  <si>
    <t>covariance matrix of returns</t>
  </si>
  <si>
    <r>
      <rPr>
        <i/>
        <sz val="11"/>
        <rFont val="Calibri"/>
        <family val="2"/>
      </rPr>
      <t>w</t>
    </r>
    <r>
      <rPr>
        <sz val="11"/>
        <rFont val="Calibri"/>
        <family val="2"/>
      </rPr>
      <t>:</t>
    </r>
  </si>
  <si>
    <t>vector of portfolio weights on the 11 stocks</t>
  </si>
  <si>
    <t>Std.Dev.:</t>
  </si>
  <si>
    <t>Ticker</t>
  </si>
  <si>
    <r>
      <t>Inverse Covariance Matrix</t>
    </r>
    <r>
      <rPr>
        <b/>
        <sz val="12"/>
        <rFont val="Symbol"/>
        <family val="1"/>
      </rPr>
      <t xml:space="preserve"> S</t>
    </r>
    <r>
      <rPr>
        <b/>
        <vertAlign val="superscript"/>
        <sz val="12"/>
        <rFont val="Calibri"/>
        <family val="2"/>
      </rPr>
      <t>-1</t>
    </r>
  </si>
  <si>
    <r>
      <t>Vectors Needed to Compute the Portfolio Weight Vector</t>
    </r>
    <r>
      <rPr>
        <i/>
        <sz val="11"/>
        <rFont val="Calibri"/>
        <family val="2"/>
      </rPr>
      <t xml:space="preserve"> w</t>
    </r>
  </si>
  <si>
    <t>rbar</t>
  </si>
  <si>
    <t>1's</t>
  </si>
  <si>
    <t>rbar':</t>
  </si>
  <si>
    <t>vector of 1's:</t>
  </si>
  <si>
    <t>Intermediate Calculations</t>
  </si>
  <si>
    <r>
      <t xml:space="preserve">A = rbar' </t>
    </r>
    <r>
      <rPr>
        <sz val="11"/>
        <rFont val="Calibri"/>
        <family val="2"/>
      </rPr>
      <t xml:space="preserve">× </t>
    </r>
    <r>
      <rPr>
        <sz val="11"/>
        <rFont val="Symbol"/>
        <family val="1"/>
      </rPr>
      <t>S</t>
    </r>
    <r>
      <rPr>
        <vertAlign val="superscript"/>
        <sz val="11"/>
        <rFont val="Calibri"/>
        <family val="2"/>
      </rPr>
      <t>-1</t>
    </r>
    <r>
      <rPr>
        <sz val="11"/>
        <rFont val="Calibri"/>
        <family val="2"/>
      </rPr>
      <t xml:space="preserve"> </t>
    </r>
    <r>
      <rPr>
        <sz val="11"/>
        <rFont val="Calibri"/>
        <family val="2"/>
      </rPr>
      <t>×</t>
    </r>
    <r>
      <rPr>
        <sz val="11"/>
        <rFont val="Calibri"/>
        <family val="2"/>
      </rPr>
      <t xml:space="preserve"> rbar:</t>
    </r>
  </si>
  <si>
    <r>
      <t xml:space="preserve">B = rbar' </t>
    </r>
    <r>
      <rPr>
        <sz val="11"/>
        <rFont val="Calibri"/>
        <family val="2"/>
      </rPr>
      <t xml:space="preserve">× </t>
    </r>
    <r>
      <rPr>
        <sz val="11"/>
        <rFont val="Symbol"/>
        <family val="1"/>
      </rPr>
      <t>S</t>
    </r>
    <r>
      <rPr>
        <vertAlign val="superscript"/>
        <sz val="11"/>
        <rFont val="Calibri"/>
        <family val="2"/>
      </rPr>
      <t>-1</t>
    </r>
    <r>
      <rPr>
        <sz val="11"/>
        <rFont val="Calibri"/>
        <family val="2"/>
      </rPr>
      <t xml:space="preserve"> </t>
    </r>
    <r>
      <rPr>
        <sz val="11"/>
        <rFont val="Calibri"/>
        <family val="2"/>
      </rPr>
      <t>×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1:</t>
    </r>
  </si>
  <si>
    <r>
      <t xml:space="preserve">D = </t>
    </r>
    <r>
      <rPr>
        <b/>
        <sz val="11"/>
        <rFont val="Calibri"/>
        <family val="2"/>
      </rPr>
      <t>1</t>
    </r>
    <r>
      <rPr>
        <sz val="11"/>
        <rFont val="Calibri"/>
        <family val="2"/>
      </rPr>
      <t xml:space="preserve">' </t>
    </r>
    <r>
      <rPr>
        <sz val="11"/>
        <rFont val="Calibri"/>
        <family val="2"/>
      </rPr>
      <t>×</t>
    </r>
    <r>
      <rPr>
        <sz val="11"/>
        <rFont val="Symbol"/>
        <family val="1"/>
      </rPr>
      <t xml:space="preserve"> S</t>
    </r>
    <r>
      <rPr>
        <vertAlign val="superscript"/>
        <sz val="11"/>
        <rFont val="Calibri"/>
        <family val="2"/>
      </rPr>
      <t>-1</t>
    </r>
    <r>
      <rPr>
        <sz val="11"/>
        <rFont val="Calibri"/>
        <family val="2"/>
      </rPr>
      <t xml:space="preserve"> </t>
    </r>
    <r>
      <rPr>
        <sz val="11"/>
        <rFont val="Calibri"/>
        <family val="2"/>
      </rPr>
      <t>×</t>
    </r>
    <r>
      <rPr>
        <sz val="11"/>
        <rFont val="Calibri"/>
        <family val="2"/>
      </rPr>
      <t xml:space="preserve"> </t>
    </r>
    <r>
      <rPr>
        <b/>
        <sz val="11"/>
        <rFont val="Calibri"/>
        <family val="2"/>
      </rPr>
      <t>1:</t>
    </r>
  </si>
  <si>
    <r>
      <t>Solutions for 21 different values of rbar</t>
    </r>
    <r>
      <rPr>
        <b/>
        <vertAlign val="subscript"/>
        <sz val="11"/>
        <rFont val="Calibri"/>
        <family val="2"/>
      </rPr>
      <t>p</t>
    </r>
    <r>
      <rPr>
        <b/>
        <sz val="11"/>
        <rFont val="Calibri"/>
        <family val="2"/>
      </rPr>
      <t xml:space="preserve"> ranging from 0%/month to 1.667%/month, used to graph the mean-variance frontier</t>
    </r>
  </si>
  <si>
    <r>
      <t>rbar</t>
    </r>
    <r>
      <rPr>
        <vertAlign val="subscript"/>
        <sz val="11"/>
        <rFont val="Calibri"/>
        <family val="2"/>
      </rPr>
      <t>p</t>
    </r>
    <r>
      <rPr>
        <sz val="11"/>
        <rFont val="Calibri"/>
        <family val="2"/>
      </rPr>
      <t xml:space="preserve"> (input)</t>
    </r>
  </si>
  <si>
    <r>
      <t xml:space="preserve">solution for </t>
    </r>
    <r>
      <rPr>
        <i/>
        <sz val="11"/>
        <rFont val="Symbol"/>
        <family val="1"/>
      </rPr>
      <t>m</t>
    </r>
  </si>
  <si>
    <r>
      <t xml:space="preserve">solution for </t>
    </r>
    <r>
      <rPr>
        <i/>
        <sz val="11"/>
        <rFont val="Symbol"/>
        <family val="1"/>
      </rPr>
      <t>l</t>
    </r>
  </si>
  <si>
    <r>
      <t xml:space="preserve">The vector lamba </t>
    </r>
    <r>
      <rPr>
        <sz val="11"/>
        <rFont val="Calibri"/>
        <family val="2"/>
      </rPr>
      <t xml:space="preserve">× </t>
    </r>
    <r>
      <rPr>
        <sz val="11"/>
        <rFont val="Calibri"/>
        <family val="2"/>
      </rPr>
      <t xml:space="preserve"> rbar + mu </t>
    </r>
    <r>
      <rPr>
        <sz val="11"/>
        <rFont val="Calibri"/>
        <family val="2"/>
      </rPr>
      <t>× 1</t>
    </r>
  </si>
  <si>
    <r>
      <t xml:space="preserve">21 different solutions for the portfolio weight vector </t>
    </r>
    <r>
      <rPr>
        <b/>
        <i/>
        <sz val="11"/>
        <rFont val="Calibri"/>
        <family val="2"/>
      </rPr>
      <t>w</t>
    </r>
    <r>
      <rPr>
        <b/>
        <sz val="11"/>
        <rFont val="Calibri"/>
        <family val="2"/>
      </rPr>
      <t>, corresponding the the 21 values of rbar</t>
    </r>
    <r>
      <rPr>
        <b/>
        <vertAlign val="subscript"/>
        <sz val="11"/>
        <rFont val="Calibri"/>
        <family val="2"/>
      </rPr>
      <t>p</t>
    </r>
  </si>
  <si>
    <t>check w'1 = 1</t>
  </si>
  <si>
    <t>sigmap</t>
  </si>
  <si>
    <t>check w'rbar = rbarp</t>
  </si>
  <si>
    <r>
      <t xml:space="preserve">It is convenient also to have the solutions for </t>
    </r>
    <r>
      <rPr>
        <i/>
        <sz val="11"/>
        <rFont val="Calibri"/>
        <family val="2"/>
      </rPr>
      <t>w</t>
    </r>
    <r>
      <rPr>
        <sz val="11"/>
        <rFont val="Calibri"/>
        <family val="2"/>
      </rPr>
      <t xml:space="preserve"> in the form of row vectors</t>
    </r>
  </si>
  <si>
    <t>rbarp</t>
  </si>
  <si>
    <t>Assumed means:</t>
  </si>
  <si>
    <r>
      <t>r</t>
    </r>
    <r>
      <rPr>
        <i/>
        <vertAlign val="subscript"/>
        <sz val="11"/>
        <color indexed="8"/>
        <rFont val="Calibri"/>
        <family val="2"/>
      </rPr>
      <t>M</t>
    </r>
    <r>
      <rPr>
        <i/>
        <sz val="11"/>
        <color indexed="8"/>
        <rFont val="Calibri"/>
        <family val="2"/>
      </rPr>
      <t>-r</t>
    </r>
    <r>
      <rPr>
        <i/>
        <vertAlign val="subscript"/>
        <sz val="11"/>
        <color indexed="8"/>
        <rFont val="Calibri"/>
        <family val="2"/>
      </rPr>
      <t>f</t>
    </r>
  </si>
  <si>
    <r>
      <rPr>
        <i/>
        <sz val="11"/>
        <rFont val="Calibri"/>
        <family val="2"/>
      </rPr>
      <t>r</t>
    </r>
    <r>
      <rPr>
        <i/>
        <vertAlign val="subscript"/>
        <sz val="11"/>
        <rFont val="Calibri"/>
        <family val="2"/>
      </rPr>
      <t>f</t>
    </r>
    <r>
      <rPr>
        <sz val="11"/>
        <rFont val="Calibri"/>
        <family val="2"/>
      </rPr>
      <t>:</t>
    </r>
  </si>
  <si>
    <t>(risk-free rate)</t>
  </si>
  <si>
    <t>Sharpe</t>
  </si>
  <si>
    <t>Factor means = historical averages</t>
  </si>
  <si>
    <t>HML mean reduced by 10 b.p.</t>
  </si>
  <si>
    <t>HML mean reduced by 20 b.p.</t>
  </si>
  <si>
    <t>Fama-French Factor Loadings, Estimated from 5 Years of Monthly Returns</t>
  </si>
  <si>
    <t>Factor Loadings as Row Vectors</t>
  </si>
  <si>
    <t>Covariance Matrix of the Excess Returns of 11 Stocks, Computed From the Factor Loadings and Factor Covariance Matrix</t>
  </si>
  <si>
    <t>This tab uses the Fama-French factor loadings the the factor covariance matrix to compute the covariance matrix of the returns of 11 stocks</t>
  </si>
  <si>
    <t>We also need the residual standard deviations, which are highlighted in orange</t>
  </si>
  <si>
    <t>Covariance matrix of the Fama-French factors, estimated using 5 years of monthly returns</t>
  </si>
  <si>
    <r>
      <t>r</t>
    </r>
    <r>
      <rPr>
        <i/>
        <vertAlign val="subscript"/>
        <sz val="11"/>
        <rFont val="Calibri"/>
        <family val="2"/>
      </rPr>
      <t>M</t>
    </r>
    <r>
      <rPr>
        <i/>
        <sz val="11"/>
        <rFont val="Calibri"/>
        <family val="2"/>
      </rPr>
      <t xml:space="preserve"> - r</t>
    </r>
    <r>
      <rPr>
        <i/>
        <vertAlign val="subscript"/>
        <sz val="11"/>
        <rFont val="Calibri"/>
        <family val="2"/>
      </rPr>
      <t>f</t>
    </r>
  </si>
  <si>
    <r>
      <t xml:space="preserve">Covariance Matrix </t>
    </r>
    <r>
      <rPr>
        <b/>
        <sz val="11"/>
        <rFont val="Symbol"/>
        <family val="1"/>
      </rPr>
      <t>S</t>
    </r>
    <r>
      <rPr>
        <b/>
        <sz val="11"/>
        <rFont val="Calibri"/>
        <family val="2"/>
      </rPr>
      <t xml:space="preserve"> (computed from factor model)</t>
    </r>
  </si>
  <si>
    <t>Market Model Betas</t>
  </si>
  <si>
    <t>Fama-French Factor Loadings</t>
  </si>
  <si>
    <r>
      <t>E[</t>
    </r>
    <r>
      <rPr>
        <i/>
        <sz val="11"/>
        <rFont val="Calibri"/>
        <family val="2"/>
      </rPr>
      <t>r</t>
    </r>
    <r>
      <rPr>
        <i/>
        <vertAlign val="subscript"/>
        <sz val="11"/>
        <rFont val="Calibri"/>
        <family val="2"/>
      </rPr>
      <t>i</t>
    </r>
    <r>
      <rPr>
        <sz val="11"/>
        <rFont val="Calibri"/>
        <family val="2"/>
      </rPr>
      <t>]</t>
    </r>
  </si>
  <si>
    <r>
      <t xml:space="preserve">Stock Expected Returns Computed from Factor Expected Returns and </t>
    </r>
    <r>
      <rPr>
        <i/>
        <sz val="11"/>
        <color indexed="8"/>
        <rFont val="Calibri"/>
        <family val="2"/>
      </rPr>
      <t>r</t>
    </r>
    <r>
      <rPr>
        <i/>
        <vertAlign val="subscript"/>
        <sz val="11"/>
        <color indexed="8"/>
        <rFont val="Calibri"/>
        <family val="2"/>
      </rPr>
      <t>f</t>
    </r>
  </si>
  <si>
    <t>TRLG</t>
  </si>
  <si>
    <t>VSEA</t>
  </si>
  <si>
    <t>WU</t>
  </si>
  <si>
    <t>OEH</t>
  </si>
  <si>
    <t>XON</t>
  </si>
  <si>
    <t>GE</t>
  </si>
  <si>
    <t>IBM</t>
  </si>
  <si>
    <t>MO</t>
  </si>
  <si>
    <t>BMY</t>
  </si>
  <si>
    <t>PFE</t>
  </si>
  <si>
    <t>MRK</t>
  </si>
  <si>
    <t>DIS</t>
  </si>
  <si>
    <t>INTC</t>
  </si>
  <si>
    <t>SUNW</t>
  </si>
  <si>
    <t>MSFT</t>
  </si>
  <si>
    <t>Year</t>
  </si>
  <si>
    <t>Month</t>
  </si>
  <si>
    <t>Month-End</t>
  </si>
  <si>
    <t>rf</t>
  </si>
  <si>
    <t>rM - rf</t>
  </si>
  <si>
    <t>SMB</t>
  </si>
  <si>
    <t>HML</t>
  </si>
  <si>
    <t>Indexes</t>
  </si>
  <si>
    <t>Fama-French Factors</t>
  </si>
  <si>
    <t>Risk-free rate</t>
  </si>
  <si>
    <t>CRSP Value-Weighted</t>
  </si>
  <si>
    <t>CRSP Equal-Weighted</t>
  </si>
  <si>
    <t>Stock Randomly Selected from Russell 3000 to Provide a Sample of Smaller Stocks</t>
  </si>
  <si>
    <t>Arbitrarily Selected Set of Well-Known Stocks</t>
  </si>
  <si>
    <t>Market Model</t>
  </si>
  <si>
    <t>Mkt-RF</t>
  </si>
  <si>
    <t>RF</t>
  </si>
  <si>
    <t>annualized</t>
  </si>
  <si>
    <t>Historical average returns on the Fama-French factors</t>
  </si>
  <si>
    <t>Intercept</t>
  </si>
  <si>
    <t>Beta</t>
  </si>
  <si>
    <t>beta</t>
  </si>
  <si>
    <t>s</t>
  </si>
  <si>
    <t>h</t>
  </si>
  <si>
    <t>3-Factor Model</t>
  </si>
  <si>
    <t>MSFT:</t>
  </si>
  <si>
    <t>T</t>
  </si>
  <si>
    <t>Stock Randomly Selected from Russell 2000 to Provide a Sample of Smaller Stocks</t>
  </si>
  <si>
    <t>S&amp;P composite</t>
  </si>
  <si>
    <t>AAPL</t>
  </si>
  <si>
    <t>AMZN</t>
  </si>
  <si>
    <t>HON</t>
  </si>
  <si>
    <t>GS</t>
  </si>
  <si>
    <t>HD</t>
  </si>
  <si>
    <t>JNJ</t>
  </si>
  <si>
    <t>KO</t>
  </si>
  <si>
    <t>MCD</t>
  </si>
  <si>
    <t>NKE</t>
  </si>
  <si>
    <t>MATX</t>
  </si>
  <si>
    <t>PCRX</t>
  </si>
  <si>
    <t>MMI</t>
  </si>
  <si>
    <t>LZB</t>
  </si>
  <si>
    <t>LANC</t>
  </si>
  <si>
    <t>PZZA</t>
  </si>
  <si>
    <t>PEGA</t>
  </si>
  <si>
    <t>MANH</t>
  </si>
  <si>
    <t>AGEN</t>
  </si>
  <si>
    <t>LBAI</t>
  </si>
  <si>
    <t>KRO</t>
  </si>
  <si>
    <t>OFLX</t>
  </si>
  <si>
    <t>TCRT</t>
  </si>
  <si>
    <t>NCMI</t>
  </si>
  <si>
    <t>NOG</t>
  </si>
  <si>
    <t>WSBC</t>
  </si>
  <si>
    <t>XHR</t>
  </si>
  <si>
    <t>AZN</t>
  </si>
  <si>
    <t>VRE</t>
  </si>
  <si>
    <t>VLGEA</t>
  </si>
  <si>
    <t>WWD</t>
  </si>
  <si>
    <t>TKO</t>
  </si>
  <si>
    <t>ZUMZ</t>
  </si>
  <si>
    <t>THR</t>
  </si>
  <si>
    <t>VVI</t>
  </si>
  <si>
    <t>TGT</t>
  </si>
  <si>
    <t>UTMD</t>
  </si>
  <si>
    <t>Beta SPX</t>
  </si>
  <si>
    <t>Beta CRSP</t>
  </si>
  <si>
    <t>Return sd</t>
  </si>
  <si>
    <t>Average 1946-2023:</t>
  </si>
  <si>
    <t>average 1946-2023</t>
  </si>
  <si>
    <t>average 1965-2023</t>
  </si>
  <si>
    <t>average 1980-2023</t>
  </si>
  <si>
    <t>average 2000 - 2023</t>
  </si>
  <si>
    <t>average 2013 - 2023</t>
  </si>
  <si>
    <t xml:space="preserve"> 1946-2023</t>
  </si>
  <si>
    <t xml:space="preserve"> 1965-2023</t>
  </si>
  <si>
    <t xml:space="preserve"> 1980-2023</t>
  </si>
  <si>
    <t>2000-2023</t>
  </si>
  <si>
    <t>2013-2023</t>
  </si>
  <si>
    <t>AAPL alpha = 10 b.p.</t>
  </si>
  <si>
    <t>AAPL alpha = 20 b.p.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</si>
</sst>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"/>
    <numFmt numFmtId="177" formatCode="0.00000"/>
    <numFmt numFmtId="178" formatCode="0.000"/>
    <numFmt numFmtId="179" formatCode="0.000%"/>
    <numFmt numFmtId="180" formatCode="0.000000"/>
  </numFmts>
  <fonts count="41"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0"/>
      <name val="MS Sans Serif"/>
      <family val="2"/>
    </font>
    <font>
      <b/>
      <sz val="11"/>
      <name val="Calibri"/>
      <family val="2"/>
    </font>
    <font>
      <sz val="11"/>
      <color indexed="56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1"/>
      <name val="Symbol"/>
      <family val="1"/>
    </font>
    <font>
      <sz val="11"/>
      <color indexed="17"/>
      <name val="Calibri"/>
      <family val="2"/>
    </font>
    <font>
      <vertAlign val="subscript"/>
      <sz val="11"/>
      <name val="Calibri"/>
      <family val="2"/>
    </font>
    <font>
      <sz val="11"/>
      <color indexed="56"/>
      <name val="Calibri"/>
      <family val="2"/>
    </font>
    <font>
      <b/>
      <sz val="11"/>
      <name val="Symbol"/>
      <family val="1"/>
    </font>
    <font>
      <sz val="10"/>
      <name val="Calibri"/>
      <family val="2"/>
    </font>
    <font>
      <b/>
      <sz val="12"/>
      <name val="Calibri"/>
      <family val="2"/>
    </font>
    <font>
      <b/>
      <sz val="12"/>
      <name val="Symbol"/>
      <family val="1"/>
    </font>
    <font>
      <b/>
      <vertAlign val="superscript"/>
      <sz val="12"/>
      <name val="Calibri"/>
      <family val="2"/>
    </font>
    <font>
      <vertAlign val="superscript"/>
      <sz val="11"/>
      <name val="Calibri"/>
      <family val="2"/>
    </font>
    <font>
      <b/>
      <vertAlign val="subscript"/>
      <sz val="11"/>
      <name val="Calibri"/>
      <family val="2"/>
    </font>
    <font>
      <i/>
      <sz val="11"/>
      <name val="Symbol"/>
      <family val="1"/>
    </font>
    <font>
      <b/>
      <i/>
      <sz val="11"/>
      <name val="Calibri"/>
      <family val="2"/>
    </font>
    <font>
      <sz val="11"/>
      <color indexed="21"/>
      <name val="Calibri"/>
      <family val="2"/>
    </font>
    <font>
      <b/>
      <sz val="11"/>
      <color indexed="21"/>
      <name val="Calibri"/>
      <family val="2"/>
    </font>
    <font>
      <i/>
      <sz val="11"/>
      <color indexed="8"/>
      <name val="Calibri"/>
      <family val="2"/>
    </font>
    <font>
      <i/>
      <vertAlign val="subscript"/>
      <sz val="11"/>
      <color indexed="8"/>
      <name val="Calibri"/>
      <family val="2"/>
    </font>
    <font>
      <i/>
      <vertAlign val="subscript"/>
      <sz val="11"/>
      <name val="Calibri"/>
      <family val="2"/>
    </font>
    <font>
      <sz val="10"/>
      <color indexed="8"/>
      <name val="Calibri"/>
      <family val="2"/>
    </font>
    <font>
      <sz val="8"/>
      <color indexed="8"/>
      <name val="Calibri"/>
      <family val="2"/>
    </font>
    <font>
      <i/>
      <sz val="11"/>
      <name val="Calibri"/>
      <family val="2"/>
    </font>
    <font>
      <sz val="8"/>
      <name val="Verdana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indexed="8"/>
      <name val="Calibri"/>
      <family val="2"/>
    </font>
    <font>
      <sz val="12"/>
      <color theme="1"/>
      <name val="Garamond"/>
      <family val="1"/>
    </font>
    <font>
      <i/>
      <sz val="12"/>
      <color theme="1"/>
      <name val="Garamond"/>
      <family val="1"/>
    </font>
    <font>
      <sz val="12"/>
      <name val="Garamond"/>
      <family val="1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9" fontId="36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right"/>
    </xf>
    <xf numFmtId="10" fontId="0" fillId="0" borderId="0" xfId="0" applyNumberFormat="1"/>
    <xf numFmtId="0" fontId="0" fillId="0" borderId="1" xfId="0" applyBorder="1"/>
    <xf numFmtId="0" fontId="4" fillId="2" borderId="1" xfId="0" applyFont="1" applyFill="1" applyBorder="1" applyAlignment="1">
      <alignment horizontal="center" wrapText="1"/>
    </xf>
    <xf numFmtId="176" fontId="0" fillId="0" borderId="0" xfId="0" applyNumberFormat="1"/>
    <xf numFmtId="177" fontId="0" fillId="0" borderId="0" xfId="0" applyNumberFormat="1"/>
    <xf numFmtId="0" fontId="4" fillId="2" borderId="2" xfId="0" applyFont="1" applyFill="1" applyBorder="1" applyAlignment="1">
      <alignment horizontal="center" wrapText="1"/>
    </xf>
    <xf numFmtId="176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176" fontId="0" fillId="0" borderId="0" xfId="0" applyNumberFormat="1" applyAlignment="1">
      <alignment vertical="center" wrapText="1"/>
    </xf>
    <xf numFmtId="176" fontId="0" fillId="3" borderId="0" xfId="0" applyNumberFormat="1" applyFill="1"/>
    <xf numFmtId="176" fontId="0" fillId="0" borderId="0" xfId="0" applyNumberFormat="1" applyAlignment="1">
      <alignment horizontal="center" wrapText="1"/>
    </xf>
    <xf numFmtId="0" fontId="8" fillId="0" borderId="0" xfId="1" applyFont="1"/>
    <xf numFmtId="0" fontId="4" fillId="0" borderId="0" xfId="1" applyFont="1"/>
    <xf numFmtId="0" fontId="7" fillId="0" borderId="0" xfId="1"/>
    <xf numFmtId="178" fontId="4" fillId="0" borderId="0" xfId="1" applyNumberFormat="1" applyFont="1"/>
    <xf numFmtId="0" fontId="4" fillId="0" borderId="0" xfId="1" applyFont="1" applyAlignment="1">
      <alignment horizontal="left"/>
    </xf>
    <xf numFmtId="2" fontId="4" fillId="0" borderId="0" xfId="1" applyNumberFormat="1" applyFont="1"/>
    <xf numFmtId="0" fontId="4" fillId="0" borderId="0" xfId="1" applyFont="1" applyAlignment="1">
      <alignment horizontal="right"/>
    </xf>
    <xf numFmtId="0" fontId="17" fillId="0" borderId="0" xfId="1" applyFont="1"/>
    <xf numFmtId="0" fontId="4" fillId="0" borderId="1" xfId="1" applyFont="1" applyBorder="1" applyAlignment="1">
      <alignment horizontal="center"/>
    </xf>
    <xf numFmtId="0" fontId="4" fillId="0" borderId="0" xfId="1" quotePrefix="1" applyFont="1" applyAlignment="1">
      <alignment horizontal="center"/>
    </xf>
    <xf numFmtId="178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176" fontId="8" fillId="0" borderId="0" xfId="1" applyNumberFormat="1" applyFont="1"/>
    <xf numFmtId="176" fontId="4" fillId="0" borderId="0" xfId="1" applyNumberFormat="1" applyFont="1"/>
    <xf numFmtId="10" fontId="5" fillId="0" borderId="0" xfId="1" applyNumberFormat="1" applyFont="1" applyAlignment="1">
      <alignment horizontal="center"/>
    </xf>
    <xf numFmtId="0" fontId="4" fillId="0" borderId="0" xfId="1" applyFont="1" applyAlignment="1">
      <alignment vertical="center" textRotation="90"/>
    </xf>
    <xf numFmtId="0" fontId="15" fillId="0" borderId="0" xfId="1" applyFont="1"/>
    <xf numFmtId="0" fontId="10" fillId="0" borderId="0" xfId="1" applyFont="1"/>
    <xf numFmtId="176" fontId="4" fillId="0" borderId="0" xfId="1" applyNumberFormat="1" applyFont="1" applyAlignment="1">
      <alignment horizontal="center"/>
    </xf>
    <xf numFmtId="176" fontId="25" fillId="0" borderId="0" xfId="1" applyNumberFormat="1" applyFont="1"/>
    <xf numFmtId="176" fontId="25" fillId="0" borderId="0" xfId="1" applyNumberFormat="1" applyFont="1" applyAlignment="1">
      <alignment horizontal="center"/>
    </xf>
    <xf numFmtId="176" fontId="26" fillId="0" borderId="0" xfId="1" applyNumberFormat="1" applyFont="1"/>
    <xf numFmtId="0" fontId="4" fillId="0" borderId="1" xfId="1" applyFont="1" applyBorder="1"/>
    <xf numFmtId="0" fontId="27" fillId="0" borderId="1" xfId="0" applyFont="1" applyBorder="1" applyAlignment="1">
      <alignment horizontal="center"/>
    </xf>
    <xf numFmtId="179" fontId="0" fillId="0" borderId="0" xfId="0" applyNumberFormat="1"/>
    <xf numFmtId="179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176" fontId="4" fillId="0" borderId="0" xfId="0" applyNumberFormat="1" applyFont="1" applyAlignment="1">
      <alignment horizontal="left"/>
    </xf>
    <xf numFmtId="179" fontId="5" fillId="0" borderId="0" xfId="0" applyNumberFormat="1" applyFont="1"/>
    <xf numFmtId="177" fontId="4" fillId="0" borderId="0" xfId="1" applyNumberFormat="1" applyFont="1"/>
    <xf numFmtId="0" fontId="0" fillId="0" borderId="0" xfId="0" applyAlignment="1">
      <alignment horizontal="center" wrapText="1"/>
    </xf>
    <xf numFmtId="0" fontId="6" fillId="0" borderId="0" xfId="0" applyFont="1"/>
    <xf numFmtId="177" fontId="26" fillId="0" borderId="0" xfId="1" applyNumberFormat="1" applyFont="1"/>
    <xf numFmtId="0" fontId="0" fillId="2" borderId="2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8" xfId="0" applyBorder="1"/>
    <xf numFmtId="176" fontId="0" fillId="0" borderId="2" xfId="0" applyNumberFormat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32" fillId="2" borderId="1" xfId="0" applyFont="1" applyFill="1" applyBorder="1" applyAlignment="1">
      <alignment horizontal="center" wrapText="1"/>
    </xf>
    <xf numFmtId="178" fontId="15" fillId="0" borderId="0" xfId="1" applyNumberFormat="1" applyFont="1" applyAlignment="1">
      <alignment horizontal="center"/>
    </xf>
    <xf numFmtId="0" fontId="32" fillId="2" borderId="2" xfId="0" applyFont="1" applyFill="1" applyBorder="1" applyAlignment="1">
      <alignment horizontal="center" wrapText="1"/>
    </xf>
    <xf numFmtId="176" fontId="4" fillId="0" borderId="0" xfId="0" applyNumberFormat="1" applyFont="1" applyAlignment="1">
      <alignment horizontal="right"/>
    </xf>
    <xf numFmtId="179" fontId="4" fillId="0" borderId="0" xfId="0" applyNumberFormat="1" applyFont="1"/>
    <xf numFmtId="180" fontId="3" fillId="0" borderId="0" xfId="1" applyNumberFormat="1" applyFont="1"/>
    <xf numFmtId="179" fontId="2" fillId="0" borderId="0" xfId="0" applyNumberFormat="1" applyFont="1"/>
    <xf numFmtId="0" fontId="37" fillId="0" borderId="0" xfId="0" applyFont="1" applyAlignment="1">
      <alignment horizontal="right"/>
    </xf>
    <xf numFmtId="0" fontId="37" fillId="6" borderId="0" xfId="0" applyFont="1" applyFill="1" applyAlignment="1">
      <alignment horizontal="center" wrapText="1"/>
    </xf>
    <xf numFmtId="0" fontId="37" fillId="0" borderId="0" xfId="0" applyFont="1"/>
    <xf numFmtId="0" fontId="37" fillId="0" borderId="1" xfId="0" applyFont="1" applyBorder="1" applyAlignment="1">
      <alignment horizontal="center" wrapText="1"/>
    </xf>
    <xf numFmtId="0" fontId="37" fillId="0" borderId="1" xfId="0" applyFont="1" applyBorder="1"/>
    <xf numFmtId="0" fontId="39" fillId="4" borderId="1" xfId="0" applyFont="1" applyFill="1" applyBorder="1" applyAlignment="1">
      <alignment horizontal="center" wrapText="1"/>
    </xf>
    <xf numFmtId="0" fontId="39" fillId="5" borderId="1" xfId="0" applyFont="1" applyFill="1" applyBorder="1" applyAlignment="1">
      <alignment horizontal="center" wrapText="1"/>
    </xf>
    <xf numFmtId="0" fontId="39" fillId="6" borderId="1" xfId="0" applyFont="1" applyFill="1" applyBorder="1" applyAlignment="1">
      <alignment horizontal="center" wrapText="1"/>
    </xf>
    <xf numFmtId="0" fontId="37" fillId="7" borderId="0" xfId="0" applyFont="1" applyFill="1"/>
    <xf numFmtId="0" fontId="39" fillId="7" borderId="1" xfId="0" quotePrefix="1" applyFont="1" applyFill="1" applyBorder="1" applyAlignment="1">
      <alignment horizontal="center"/>
    </xf>
    <xf numFmtId="0" fontId="39" fillId="7" borderId="7" xfId="0" quotePrefix="1" applyFont="1" applyFill="1" applyBorder="1" applyAlignment="1">
      <alignment horizontal="center"/>
    </xf>
    <xf numFmtId="0" fontId="38" fillId="8" borderId="1" xfId="0" applyFont="1" applyFill="1" applyBorder="1" applyAlignment="1">
      <alignment horizontal="right"/>
    </xf>
    <xf numFmtId="0" fontId="38" fillId="8" borderId="1" xfId="0" applyFont="1" applyFill="1" applyBorder="1"/>
    <xf numFmtId="14" fontId="37" fillId="0" borderId="0" xfId="0" applyNumberFormat="1" applyFont="1"/>
    <xf numFmtId="0" fontId="37" fillId="0" borderId="0" xfId="0" quotePrefix="1" applyFont="1"/>
    <xf numFmtId="10" fontId="37" fillId="0" borderId="0" xfId="6" applyNumberFormat="1" applyFont="1"/>
    <xf numFmtId="10" fontId="37" fillId="0" borderId="2" xfId="6" applyNumberFormat="1" applyFont="1" applyBorder="1"/>
    <xf numFmtId="10" fontId="37" fillId="0" borderId="0" xfId="0" applyNumberFormat="1" applyFont="1"/>
    <xf numFmtId="10" fontId="38" fillId="0" borderId="0" xfId="0" applyNumberFormat="1" applyFont="1"/>
    <xf numFmtId="0" fontId="37" fillId="0" borderId="2" xfId="0" applyFont="1" applyBorder="1"/>
    <xf numFmtId="0" fontId="38" fillId="0" borderId="0" xfId="0" applyFont="1"/>
    <xf numFmtId="2" fontId="37" fillId="0" borderId="0" xfId="6" applyNumberFormat="1" applyFont="1"/>
    <xf numFmtId="2" fontId="37" fillId="0" borderId="2" xfId="6" applyNumberFormat="1" applyFont="1" applyBorder="1"/>
    <xf numFmtId="2" fontId="37" fillId="0" borderId="0" xfId="0" applyNumberFormat="1" applyFont="1"/>
    <xf numFmtId="2" fontId="37" fillId="0" borderId="2" xfId="0" applyNumberFormat="1" applyFont="1" applyBorder="1"/>
    <xf numFmtId="0" fontId="37" fillId="8" borderId="1" xfId="0" applyFont="1" applyFill="1" applyBorder="1" applyAlignment="1">
      <alignment horizontal="right"/>
    </xf>
    <xf numFmtId="0" fontId="37" fillId="0" borderId="0" xfId="0" applyFont="1" applyAlignment="1">
      <alignment horizontal="center"/>
    </xf>
    <xf numFmtId="0" fontId="37" fillId="0" borderId="9" xfId="0" applyFont="1" applyBorder="1"/>
    <xf numFmtId="10" fontId="37" fillId="0" borderId="9" xfId="0" applyNumberFormat="1" applyFont="1" applyBorder="1"/>
    <xf numFmtId="10" fontId="37" fillId="8" borderId="9" xfId="0" applyNumberFormat="1" applyFont="1" applyFill="1" applyBorder="1"/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0" fontId="31" fillId="0" borderId="0" xfId="0" applyFont="1" applyAlignment="1">
      <alignment horizontal="center" vertical="top" wrapText="1"/>
    </xf>
    <xf numFmtId="176" fontId="30" fillId="0" borderId="0" xfId="0" applyNumberFormat="1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 vertical="center" wrapText="1"/>
    </xf>
    <xf numFmtId="0" fontId="4" fillId="0" borderId="1" xfId="1" applyFont="1" applyBorder="1" applyAlignment="1">
      <alignment horizontal="center"/>
    </xf>
    <xf numFmtId="0" fontId="8" fillId="0" borderId="0" xfId="1" applyFont="1" applyAlignment="1">
      <alignment horizontal="center"/>
    </xf>
    <xf numFmtId="0" fontId="18" fillId="0" borderId="1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0" fontId="8" fillId="0" borderId="1" xfId="1" applyFont="1" applyBorder="1" applyAlignment="1">
      <alignment horizontal="center"/>
    </xf>
    <xf numFmtId="176" fontId="4" fillId="0" borderId="1" xfId="1" applyNumberFormat="1" applyFont="1" applyBorder="1" applyAlignment="1">
      <alignment horizontal="center"/>
    </xf>
    <xf numFmtId="176" fontId="8" fillId="0" borderId="1" xfId="1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10" fontId="37" fillId="0" borderId="0" xfId="0" applyNumberFormat="1" applyFont="1" applyAlignment="1">
      <alignment horizontal="center"/>
    </xf>
    <xf numFmtId="0" fontId="37" fillId="4" borderId="0" xfId="0" applyFont="1" applyFill="1" applyAlignment="1">
      <alignment horizontal="center"/>
    </xf>
    <xf numFmtId="0" fontId="37" fillId="5" borderId="0" xfId="0" applyFont="1" applyFill="1" applyAlignment="1">
      <alignment horizontal="center"/>
    </xf>
    <xf numFmtId="0" fontId="37" fillId="7" borderId="0" xfId="0" applyFont="1" applyFill="1" applyAlignment="1">
      <alignment horizontal="center"/>
    </xf>
    <xf numFmtId="0" fontId="38" fillId="8" borderId="0" xfId="0" applyFont="1" applyFill="1" applyAlignment="1">
      <alignment horizontal="center"/>
    </xf>
    <xf numFmtId="0" fontId="37" fillId="8" borderId="0" xfId="0" applyFont="1" applyFill="1" applyAlignment="1">
      <alignment horizontal="center"/>
    </xf>
    <xf numFmtId="0" fontId="0" fillId="9" borderId="0" xfId="0" applyFill="1"/>
  </cellXfs>
  <cellStyles count="7">
    <cellStyle name="Normal 2" xfId="1" xr:uid="{00000000-0005-0000-0000-000005000000}"/>
    <cellStyle name="百分比" xfId="6" builtinId="5"/>
    <cellStyle name="常规" xfId="0" builtinId="0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worksheet" Target="worksheets/sheet7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chartsheet" Target="chartsheets/sheet2.xml"/><Relationship Id="rId12" Type="http://schemas.openxmlformats.org/officeDocument/2006/relationships/worksheet" Target="worksheets/sheet6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9.xml"/><Relationship Id="rId10" Type="http://schemas.openxmlformats.org/officeDocument/2006/relationships/chartsheet" Target="chart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worksheet" Target="worksheets/sheet8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0" i="0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Mean-Variance Frontier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400" b="0" i="0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(short-sales permitted, factor expected returns = historical aveages)</a:t>
            </a:r>
          </a:p>
        </c:rich>
      </c:tx>
      <c:layout>
        <c:manualLayout>
          <c:xMode val="edge"/>
          <c:yMode val="edge"/>
          <c:x val="0.21083604549431301"/>
          <c:y val="3.2626393985819603E-2"/>
        </c:manualLayout>
      </c:layout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333333333333296E-2"/>
          <c:y val="8.3710407239818999E-2"/>
          <c:w val="0.86074074074074103"/>
          <c:h val="0.776018099547511"/>
        </c:manualLayout>
      </c:layout>
      <c:scatterChart>
        <c:scatterStyle val="smoothMarker"/>
        <c:varyColors val="0"/>
        <c:ser>
          <c:idx val="0"/>
          <c:order val="0"/>
          <c:tx>
            <c:v>Factor E[r] from historical averages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'Solutions saved for graphing'!$C$6:$W$6</c:f>
              <c:numCache>
                <c:formatCode>0.0000</c:formatCode>
                <c:ptCount val="21"/>
                <c:pt idx="0">
                  <c:v>7.7154789019940356E-2</c:v>
                </c:pt>
                <c:pt idx="1">
                  <c:v>6.9772905192862972E-2</c:v>
                </c:pt>
                <c:pt idx="2">
                  <c:v>6.2737069855052049E-2</c:v>
                </c:pt>
                <c:pt idx="3">
                  <c:v>5.6177454317081807E-2</c:v>
                </c:pt>
                <c:pt idx="4">
                  <c:v>5.0280787759368409E-2</c:v>
                </c:pt>
                <c:pt idx="5">
                  <c:v>4.5306662495290806E-2</c:v>
                </c:pt>
                <c:pt idx="6">
                  <c:v>4.1587432234106846E-2</c:v>
                </c:pt>
                <c:pt idx="7">
                  <c:v>3.9479363948718454E-2</c:v>
                </c:pt>
                <c:pt idx="8">
                  <c:v>3.9242969311317592E-2</c:v>
                </c:pt>
                <c:pt idx="9">
                  <c:v>4.091070651488872E-2</c:v>
                </c:pt>
                <c:pt idx="10">
                  <c:v>4.4267888805887327E-2</c:v>
                </c:pt>
                <c:pt idx="11" formatCode="0.00000">
                  <c:v>4.8968263760502589E-2</c:v>
                </c:pt>
                <c:pt idx="12">
                  <c:v>5.4666447997931952E-2</c:v>
                </c:pt>
                <c:pt idx="13">
                  <c:v>6.1083836015002786E-2</c:v>
                </c:pt>
                <c:pt idx="14">
                  <c:v>6.8017161896903641E-2</c:v>
                </c:pt>
                <c:pt idx="15">
                  <c:v>7.5324089156896881E-2</c:v>
                </c:pt>
                <c:pt idx="16">
                  <c:v>8.2905894282176359E-2</c:v>
                </c:pt>
                <c:pt idx="17">
                  <c:v>9.0693665769685128E-2</c:v>
                </c:pt>
                <c:pt idx="18">
                  <c:v>9.863863096862216E-2</c:v>
                </c:pt>
                <c:pt idx="19">
                  <c:v>0.10670568322535301</c:v>
                </c:pt>
                <c:pt idx="20">
                  <c:v>0.11486910355016892</c:v>
                </c:pt>
              </c:numCache>
            </c:numRef>
          </c:xVal>
          <c:yVal>
            <c:numRef>
              <c:f>'Solutions saved for graphing'!$C$7:$W$7</c:f>
              <c:numCache>
                <c:formatCode>0.0000</c:formatCode>
                <c:ptCount val="21"/>
                <c:pt idx="0">
                  <c:v>-6.0715321659188248E-18</c:v>
                </c:pt>
                <c:pt idx="1">
                  <c:v>8.3333333333332959E-4</c:v>
                </c:pt>
                <c:pt idx="2">
                  <c:v>1.6666666666666661E-3</c:v>
                </c:pt>
                <c:pt idx="3">
                  <c:v>2.4999999999999988E-3</c:v>
                </c:pt>
                <c:pt idx="4">
                  <c:v>3.3333333333333335E-3</c:v>
                </c:pt>
                <c:pt idx="5">
                  <c:v>4.1666666666666683E-3</c:v>
                </c:pt>
                <c:pt idx="6">
                  <c:v>4.9999999999999975E-3</c:v>
                </c:pt>
                <c:pt idx="7">
                  <c:v>5.8333333333333336E-3</c:v>
                </c:pt>
                <c:pt idx="8">
                  <c:v>6.6666666666666697E-3</c:v>
                </c:pt>
                <c:pt idx="9">
                  <c:v>7.5000000000000015E-3</c:v>
                </c:pt>
                <c:pt idx="10">
                  <c:v>8.3333333333333367E-3</c:v>
                </c:pt>
                <c:pt idx="11" formatCode="0.00000">
                  <c:v>9.1666666666666684E-3</c:v>
                </c:pt>
                <c:pt idx="12">
                  <c:v>9.9999999999999985E-3</c:v>
                </c:pt>
                <c:pt idx="13">
                  <c:v>1.0833333333333337E-2</c:v>
                </c:pt>
                <c:pt idx="14">
                  <c:v>1.1666666666666665E-2</c:v>
                </c:pt>
                <c:pt idx="15">
                  <c:v>1.2500000000000004E-2</c:v>
                </c:pt>
                <c:pt idx="16">
                  <c:v>1.3333333333333329E-2</c:v>
                </c:pt>
                <c:pt idx="17">
                  <c:v>1.4166666666666669E-2</c:v>
                </c:pt>
                <c:pt idx="18">
                  <c:v>1.5000000000000012E-2</c:v>
                </c:pt>
                <c:pt idx="19">
                  <c:v>1.5833333333333338E-2</c:v>
                </c:pt>
                <c:pt idx="20">
                  <c:v>1.6666666666666666E-2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39-CD4C-9BA2-8820FD1DC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19488"/>
        <c:axId val="177930240"/>
      </c:scatterChart>
      <c:valAx>
        <c:axId val="177919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400" b="0" i="0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Standard Deviation of Monthly Portfolio Returns </a:t>
                </a:r>
                <a:r>
                  <a:rPr lang="en-US" sz="1400" b="0" i="0" strike="noStrike">
                    <a:solidFill>
                      <a:srgbClr val="000000"/>
                    </a:solidFill>
                    <a:latin typeface="Symbol"/>
                    <a:ea typeface="Symbol"/>
                    <a:cs typeface="Symbol"/>
                  </a:rPr>
                  <a:t>s</a:t>
                </a:r>
                <a:r>
                  <a:rPr lang="en-US" sz="1400" b="0" i="0" strike="noStrike" baseline="-2500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p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25400"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177930240"/>
        <c:crosses val="autoZero"/>
        <c:crossBetween val="midCat"/>
      </c:valAx>
      <c:valAx>
        <c:axId val="177930240"/>
        <c:scaling>
          <c:orientation val="minMax"/>
          <c:min val="0"/>
        </c:scaling>
        <c:delete val="0"/>
        <c:axPos val="l"/>
        <c:majorGridlines>
          <c:spPr>
            <a:ln w="3175"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400" b="0" i="0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Expected Monthly Portfolio Return E[r</a:t>
                </a:r>
                <a:r>
                  <a:rPr lang="en-US" sz="1400" b="0" i="0" strike="noStrike" baseline="-2500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p</a:t>
                </a:r>
                <a:r>
                  <a:rPr lang="en-US" sz="1400" b="0" i="0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]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25400"/>
        </c:spPr>
        <c:crossAx val="1779194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baseline="0"/>
              <a:t>Mean-Variance</a:t>
            </a:r>
            <a:r>
              <a:rPr lang="en-US" sz="1600" b="0"/>
              <a:t> Frontier</a:t>
            </a:r>
            <a:r>
              <a:rPr lang="en-US" sz="1600" b="0" baseline="0"/>
              <a:t> for 3 Different Values of E[HML]</a:t>
            </a:r>
            <a:endParaRPr lang="en-US" sz="1600" b="0"/>
          </a:p>
        </c:rich>
      </c:tx>
      <c:layout>
        <c:manualLayout>
          <c:xMode val="edge"/>
          <c:yMode val="edge"/>
          <c:x val="0.221194867308253"/>
          <c:y val="3.2626393985819603E-2"/>
        </c:manualLayout>
      </c:layout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333333333333296E-2"/>
          <c:y val="6.7873303167420795E-2"/>
          <c:w val="0.86074074074074103"/>
          <c:h val="0.79185520361990902"/>
        </c:manualLayout>
      </c:layout>
      <c:scatterChart>
        <c:scatterStyle val="smoothMarker"/>
        <c:varyColors val="0"/>
        <c:ser>
          <c:idx val="0"/>
          <c:order val="0"/>
          <c:tx>
            <c:v>Factor E[r] from historical averages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'Solutions saved for graphing'!$C$6:$W$6</c:f>
              <c:numCache>
                <c:formatCode>0.0000</c:formatCode>
                <c:ptCount val="21"/>
                <c:pt idx="0">
                  <c:v>7.7154789019940356E-2</c:v>
                </c:pt>
                <c:pt idx="1">
                  <c:v>6.9772905192862972E-2</c:v>
                </c:pt>
                <c:pt idx="2">
                  <c:v>6.2737069855052049E-2</c:v>
                </c:pt>
                <c:pt idx="3">
                  <c:v>5.6177454317081807E-2</c:v>
                </c:pt>
                <c:pt idx="4">
                  <c:v>5.0280787759368409E-2</c:v>
                </c:pt>
                <c:pt idx="5">
                  <c:v>4.5306662495290806E-2</c:v>
                </c:pt>
                <c:pt idx="6">
                  <c:v>4.1587432234106846E-2</c:v>
                </c:pt>
                <c:pt idx="7">
                  <c:v>3.9479363948718454E-2</c:v>
                </c:pt>
                <c:pt idx="8">
                  <c:v>3.9242969311317592E-2</c:v>
                </c:pt>
                <c:pt idx="9">
                  <c:v>4.091070651488872E-2</c:v>
                </c:pt>
                <c:pt idx="10">
                  <c:v>4.4267888805887327E-2</c:v>
                </c:pt>
                <c:pt idx="11" formatCode="0.00000">
                  <c:v>4.8968263760502589E-2</c:v>
                </c:pt>
                <c:pt idx="12">
                  <c:v>5.4666447997931952E-2</c:v>
                </c:pt>
                <c:pt idx="13">
                  <c:v>6.1083836015002786E-2</c:v>
                </c:pt>
                <c:pt idx="14">
                  <c:v>6.8017161896903641E-2</c:v>
                </c:pt>
                <c:pt idx="15">
                  <c:v>7.5324089156896881E-2</c:v>
                </c:pt>
                <c:pt idx="16">
                  <c:v>8.2905894282176359E-2</c:v>
                </c:pt>
                <c:pt idx="17">
                  <c:v>9.0693665769685128E-2</c:v>
                </c:pt>
                <c:pt idx="18">
                  <c:v>9.863863096862216E-2</c:v>
                </c:pt>
                <c:pt idx="19">
                  <c:v>0.10670568322535301</c:v>
                </c:pt>
                <c:pt idx="20">
                  <c:v>0.11486910355016892</c:v>
                </c:pt>
              </c:numCache>
            </c:numRef>
          </c:xVal>
          <c:yVal>
            <c:numRef>
              <c:f>'Solutions saved for graphing'!$C$7:$W$7</c:f>
              <c:numCache>
                <c:formatCode>0.0000</c:formatCode>
                <c:ptCount val="21"/>
                <c:pt idx="0">
                  <c:v>-6.0715321659188248E-18</c:v>
                </c:pt>
                <c:pt idx="1">
                  <c:v>8.3333333333332959E-4</c:v>
                </c:pt>
                <c:pt idx="2">
                  <c:v>1.6666666666666661E-3</c:v>
                </c:pt>
                <c:pt idx="3">
                  <c:v>2.4999999999999988E-3</c:v>
                </c:pt>
                <c:pt idx="4">
                  <c:v>3.3333333333333335E-3</c:v>
                </c:pt>
                <c:pt idx="5">
                  <c:v>4.1666666666666683E-3</c:v>
                </c:pt>
                <c:pt idx="6">
                  <c:v>4.9999999999999975E-3</c:v>
                </c:pt>
                <c:pt idx="7">
                  <c:v>5.8333333333333336E-3</c:v>
                </c:pt>
                <c:pt idx="8">
                  <c:v>6.6666666666666697E-3</c:v>
                </c:pt>
                <c:pt idx="9">
                  <c:v>7.5000000000000015E-3</c:v>
                </c:pt>
                <c:pt idx="10">
                  <c:v>8.3333333333333367E-3</c:v>
                </c:pt>
                <c:pt idx="11" formatCode="0.00000">
                  <c:v>9.1666666666666684E-3</c:v>
                </c:pt>
                <c:pt idx="12">
                  <c:v>9.9999999999999985E-3</c:v>
                </c:pt>
                <c:pt idx="13">
                  <c:v>1.0833333333333337E-2</c:v>
                </c:pt>
                <c:pt idx="14">
                  <c:v>1.1666666666666665E-2</c:v>
                </c:pt>
                <c:pt idx="15">
                  <c:v>1.2500000000000004E-2</c:v>
                </c:pt>
                <c:pt idx="16">
                  <c:v>1.3333333333333329E-2</c:v>
                </c:pt>
                <c:pt idx="17">
                  <c:v>1.4166666666666669E-2</c:v>
                </c:pt>
                <c:pt idx="18">
                  <c:v>1.5000000000000012E-2</c:v>
                </c:pt>
                <c:pt idx="19">
                  <c:v>1.5833333333333338E-2</c:v>
                </c:pt>
                <c:pt idx="20">
                  <c:v>1.6666666666666666E-2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04-B342-8548-BBAC6E28D5BD}"/>
            </c:ext>
          </c:extLst>
        </c:ser>
        <c:ser>
          <c:idx val="1"/>
          <c:order val="1"/>
          <c:tx>
            <c:v>E[HML] reduced by 10 bp/month</c:v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xVal>
            <c:numRef>
              <c:f>'Solutions saved for graphing'!$C$10:$W$10</c:f>
              <c:numCache>
                <c:formatCode>General</c:formatCode>
                <c:ptCount val="21"/>
                <c:pt idx="0">
                  <c:v>8.0084812255680524E-2</c:v>
                </c:pt>
                <c:pt idx="1">
                  <c:v>7.2138835219218281E-2</c:v>
                </c:pt>
                <c:pt idx="2">
                  <c:v>6.4546408086039897E-2</c:v>
                </c:pt>
                <c:pt idx="3">
                  <c:v>5.7447879892123146E-2</c:v>
                </c:pt>
                <c:pt idx="4">
                  <c:v>5.104969998595639E-2</c:v>
                </c:pt>
                <c:pt idx="5">
                  <c:v>4.5647318546423316E-2</c:v>
                </c:pt>
                <c:pt idx="6">
                  <c:v>4.1630233839930177E-2</c:v>
                </c:pt>
                <c:pt idx="7">
                  <c:v>3.9424204569300229E-2</c:v>
                </c:pt>
                <c:pt idx="8">
                  <c:v>3.933512806058901E-2</c:v>
                </c:pt>
                <c:pt idx="9">
                  <c:v>4.1376678823100095E-2</c:v>
                </c:pt>
                <c:pt idx="10">
                  <c:v>4.5261458864945571E-2</c:v>
                </c:pt>
                <c:pt idx="11">
                  <c:v>5.0566417947116665E-2</c:v>
                </c:pt>
                <c:pt idx="12">
                  <c:v>5.689568038689706E-2</c:v>
                </c:pt>
                <c:pt idx="13">
                  <c:v>6.3945813988403807E-2</c:v>
                </c:pt>
                <c:pt idx="14">
                  <c:v>7.1503906633534939E-2</c:v>
                </c:pt>
                <c:pt idx="15">
                  <c:v>7.9425078270916077E-2</c:v>
                </c:pt>
                <c:pt idx="16">
                  <c:v>8.7610902917908379E-2</c:v>
                </c:pt>
                <c:pt idx="17">
                  <c:v>9.5993699892791523E-2</c:v>
                </c:pt>
                <c:pt idx="18">
                  <c:v>0.10452608949630524</c:v>
                </c:pt>
                <c:pt idx="19">
                  <c:v>0.11317424269213405</c:v>
                </c:pt>
                <c:pt idx="20">
                  <c:v>0.12191352627888595</c:v>
                </c:pt>
              </c:numCache>
            </c:numRef>
          </c:xVal>
          <c:yVal>
            <c:numRef>
              <c:f>'Solutions saved for graphing'!$C$11:$W$11</c:f>
              <c:numCache>
                <c:formatCode>General</c:formatCode>
                <c:ptCount val="21"/>
                <c:pt idx="0">
                  <c:v>2.1684043449710089E-18</c:v>
                </c:pt>
                <c:pt idx="1">
                  <c:v>8.333333333333374E-4</c:v>
                </c:pt>
                <c:pt idx="2">
                  <c:v>1.6666666666666674E-3</c:v>
                </c:pt>
                <c:pt idx="3">
                  <c:v>2.4999999999999979E-3</c:v>
                </c:pt>
                <c:pt idx="4">
                  <c:v>3.3333333333333344E-3</c:v>
                </c:pt>
                <c:pt idx="5">
                  <c:v>4.1666666666666675E-3</c:v>
                </c:pt>
                <c:pt idx="6">
                  <c:v>4.9999999999999992E-3</c:v>
                </c:pt>
                <c:pt idx="7">
                  <c:v>5.8333333333333327E-3</c:v>
                </c:pt>
                <c:pt idx="8">
                  <c:v>6.6666666666666645E-3</c:v>
                </c:pt>
                <c:pt idx="9">
                  <c:v>7.4999999999999989E-3</c:v>
                </c:pt>
                <c:pt idx="10">
                  <c:v>8.333333333333328E-3</c:v>
                </c:pt>
                <c:pt idx="11">
                  <c:v>9.1666666666666632E-3</c:v>
                </c:pt>
                <c:pt idx="12">
                  <c:v>9.9999999999999985E-3</c:v>
                </c:pt>
                <c:pt idx="13">
                  <c:v>1.0833333333333328E-2</c:v>
                </c:pt>
                <c:pt idx="14">
                  <c:v>1.1666666666666667E-2</c:v>
                </c:pt>
                <c:pt idx="15">
                  <c:v>1.2499999999999989E-2</c:v>
                </c:pt>
                <c:pt idx="16">
                  <c:v>1.3333333333333324E-2</c:v>
                </c:pt>
                <c:pt idx="17">
                  <c:v>1.4166666666666657E-2</c:v>
                </c:pt>
                <c:pt idx="18">
                  <c:v>1.4999999999999989E-2</c:v>
                </c:pt>
                <c:pt idx="19">
                  <c:v>1.5833333333333331E-2</c:v>
                </c:pt>
                <c:pt idx="20">
                  <c:v>1.6666666666666656E-2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04-B342-8548-BBAC6E28D5BD}"/>
            </c:ext>
          </c:extLst>
        </c:ser>
        <c:ser>
          <c:idx val="2"/>
          <c:order val="2"/>
          <c:tx>
            <c:v>E[HML] reduced by 20 bp/month</c:v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'Solutions saved for graphing'!$C$14:$W$14</c:f>
              <c:numCache>
                <c:formatCode>General</c:formatCode>
                <c:ptCount val="21"/>
                <c:pt idx="0">
                  <c:v>8.1177991184212261E-2</c:v>
                </c:pt>
                <c:pt idx="1">
                  <c:v>7.2965714502460963E-2</c:v>
                </c:pt>
                <c:pt idx="2">
                  <c:v>6.511535960203764E-2</c:v>
                </c:pt>
                <c:pt idx="3">
                  <c:v>5.7774647921455459E-2</c:v>
                </c:pt>
                <c:pt idx="4">
                  <c:v>5.1163416147585697E-2</c:v>
                </c:pt>
                <c:pt idx="5">
                  <c:v>4.5600062329248583E-2</c:v>
                </c:pt>
                <c:pt idx="6">
                  <c:v>4.150809005566395E-2</c:v>
                </c:pt>
                <c:pt idx="7">
                  <c:v>3.9349240384082301E-2</c:v>
                </c:pt>
                <c:pt idx="8">
                  <c:v>3.9442226365114151E-2</c:v>
                </c:pt>
                <c:pt idx="9">
                  <c:v>4.177201270667897E-2</c:v>
                </c:pt>
                <c:pt idx="10">
                  <c:v>4.5999980365152612E-2</c:v>
                </c:pt>
                <c:pt idx="11">
                  <c:v>5.1662178280820974E-2</c:v>
                </c:pt>
                <c:pt idx="12">
                  <c:v>5.8342509878661068E-2</c:v>
                </c:pt>
                <c:pt idx="13">
                  <c:v>6.5731283086985517E-2</c:v>
                </c:pt>
                <c:pt idx="14">
                  <c:v>7.3615487614214853E-2</c:v>
                </c:pt>
                <c:pt idx="15">
                  <c:v>8.185208476387909E-2</c:v>
                </c:pt>
                <c:pt idx="16">
                  <c:v>9.0344744544468725E-2</c:v>
                </c:pt>
                <c:pt idx="17">
                  <c:v>9.9027608657963603E-2</c:v>
                </c:pt>
                <c:pt idx="18">
                  <c:v>0.10785474959092765</c:v>
                </c:pt>
                <c:pt idx="19">
                  <c:v>0.11679345900017717</c:v>
                </c:pt>
                <c:pt idx="20">
                  <c:v>0.12581996043644195</c:v>
                </c:pt>
              </c:numCache>
            </c:numRef>
          </c:xVal>
          <c:yVal>
            <c:numRef>
              <c:f>'Solutions saved for graphing'!$C$15:$W$15</c:f>
              <c:numCache>
                <c:formatCode>General</c:formatCode>
                <c:ptCount val="21"/>
                <c:pt idx="0">
                  <c:v>8.2399365108898337E-18</c:v>
                </c:pt>
                <c:pt idx="1">
                  <c:v>8.3333333333333393E-4</c:v>
                </c:pt>
                <c:pt idx="2">
                  <c:v>1.6666666666666687E-3</c:v>
                </c:pt>
                <c:pt idx="3">
                  <c:v>2.5000000000000018E-3</c:v>
                </c:pt>
                <c:pt idx="4">
                  <c:v>3.3333333333333375E-3</c:v>
                </c:pt>
                <c:pt idx="5">
                  <c:v>4.1666666666666692E-3</c:v>
                </c:pt>
                <c:pt idx="6">
                  <c:v>5.0000000000000001E-3</c:v>
                </c:pt>
                <c:pt idx="7">
                  <c:v>5.8333333333333362E-3</c:v>
                </c:pt>
                <c:pt idx="8">
                  <c:v>6.6666666666666662E-3</c:v>
                </c:pt>
                <c:pt idx="9">
                  <c:v>7.4999999999999963E-3</c:v>
                </c:pt>
                <c:pt idx="10">
                  <c:v>8.333333333333335E-3</c:v>
                </c:pt>
                <c:pt idx="11">
                  <c:v>9.166666666666665E-3</c:v>
                </c:pt>
                <c:pt idx="12">
                  <c:v>9.9999999999999985E-3</c:v>
                </c:pt>
                <c:pt idx="13">
                  <c:v>1.083333333333333E-2</c:v>
                </c:pt>
                <c:pt idx="14">
                  <c:v>1.166666666666666E-2</c:v>
                </c:pt>
                <c:pt idx="15">
                  <c:v>1.2499999999999994E-2</c:v>
                </c:pt>
                <c:pt idx="16">
                  <c:v>1.3333333333333334E-2</c:v>
                </c:pt>
                <c:pt idx="17">
                  <c:v>1.4166666666666659E-2</c:v>
                </c:pt>
                <c:pt idx="18">
                  <c:v>1.4999999999999996E-2</c:v>
                </c:pt>
                <c:pt idx="19">
                  <c:v>1.5833333333333342E-2</c:v>
                </c:pt>
                <c:pt idx="20">
                  <c:v>1.6666666666666653E-2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04-B342-8548-BBAC6E28D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994368"/>
        <c:axId val="178005120"/>
      </c:scatterChart>
      <c:valAx>
        <c:axId val="177994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400" b="0" i="0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Standard Deviation of Monthly Portfolio Returns </a:t>
                </a:r>
                <a:r>
                  <a:rPr lang="en-US" sz="1400" b="0" i="0" strike="noStrike">
                    <a:solidFill>
                      <a:srgbClr val="000000"/>
                    </a:solidFill>
                    <a:latin typeface="Symbol"/>
                    <a:ea typeface="Symbol"/>
                    <a:cs typeface="Symbol"/>
                  </a:rPr>
                  <a:t>s</a:t>
                </a:r>
                <a:r>
                  <a:rPr lang="en-US" sz="1400" b="0" i="0" strike="noStrike" baseline="-2500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p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25400"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178005120"/>
        <c:crosses val="autoZero"/>
        <c:crossBetween val="midCat"/>
      </c:valAx>
      <c:valAx>
        <c:axId val="178005120"/>
        <c:scaling>
          <c:orientation val="minMax"/>
          <c:min val="0"/>
        </c:scaling>
        <c:delete val="0"/>
        <c:axPos val="l"/>
        <c:majorGridlines>
          <c:spPr>
            <a:ln w="3175"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400" b="0" i="0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Expected Monthly Portfolio Return E[r</a:t>
                </a:r>
                <a:r>
                  <a:rPr lang="en-US" sz="1400" b="0" i="0" strike="noStrike" baseline="-2500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p</a:t>
                </a:r>
                <a:r>
                  <a:rPr lang="en-US" sz="1400" b="0" i="0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]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25400"/>
        </c:spPr>
        <c:crossAx val="17799436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61925925925925895"/>
          <c:y val="0.50226244343891402"/>
          <c:w val="0.33629629629629598"/>
          <c:h val="0.15384615384615399"/>
        </c:manualLayout>
      </c:layout>
      <c:overlay val="1"/>
      <c:spPr>
        <a:noFill/>
        <a:ln w="25400">
          <a:noFill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baseline="0"/>
              <a:t>Mean-Variance</a:t>
            </a:r>
            <a:r>
              <a:rPr lang="en-US" sz="1600" b="0"/>
              <a:t> Frontier</a:t>
            </a:r>
            <a:r>
              <a:rPr lang="en-US" sz="1600" b="0" baseline="0"/>
              <a:t> for 3 Different Values of AAPL </a:t>
            </a:r>
            <a:r>
              <a:rPr lang="en-US" sz="1600" b="0" baseline="0">
                <a:latin typeface="Symbol" pitchFamily="18" charset="2"/>
              </a:rPr>
              <a:t>a</a:t>
            </a:r>
            <a:endParaRPr lang="en-US" sz="1600" b="0">
              <a:latin typeface="Symbol" pitchFamily="18" charset="2"/>
            </a:endParaRPr>
          </a:p>
        </c:rich>
      </c:tx>
      <c:layout>
        <c:manualLayout>
          <c:xMode val="edge"/>
          <c:yMode val="edge"/>
          <c:x val="0.221194867308253"/>
          <c:y val="3.2626393985819603E-2"/>
        </c:manualLayout>
      </c:layout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333333333333296E-2"/>
          <c:y val="6.7873303167420795E-2"/>
          <c:w val="0.86074074074074103"/>
          <c:h val="0.79185520361990902"/>
        </c:manualLayout>
      </c:layout>
      <c:scatterChart>
        <c:scatterStyle val="smoothMarker"/>
        <c:varyColors val="0"/>
        <c:ser>
          <c:idx val="0"/>
          <c:order val="0"/>
          <c:tx>
            <c:v>alphas = 0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xVal>
            <c:numRef>
              <c:f>'Solutions saved for graphing'!$C$6:$W$6</c:f>
              <c:numCache>
                <c:formatCode>0.0000</c:formatCode>
                <c:ptCount val="21"/>
                <c:pt idx="0">
                  <c:v>7.7154789019940356E-2</c:v>
                </c:pt>
                <c:pt idx="1">
                  <c:v>6.9772905192862972E-2</c:v>
                </c:pt>
                <c:pt idx="2">
                  <c:v>6.2737069855052049E-2</c:v>
                </c:pt>
                <c:pt idx="3">
                  <c:v>5.6177454317081807E-2</c:v>
                </c:pt>
                <c:pt idx="4">
                  <c:v>5.0280787759368409E-2</c:v>
                </c:pt>
                <c:pt idx="5">
                  <c:v>4.5306662495290806E-2</c:v>
                </c:pt>
                <c:pt idx="6">
                  <c:v>4.1587432234106846E-2</c:v>
                </c:pt>
                <c:pt idx="7">
                  <c:v>3.9479363948718454E-2</c:v>
                </c:pt>
                <c:pt idx="8">
                  <c:v>3.9242969311317592E-2</c:v>
                </c:pt>
                <c:pt idx="9">
                  <c:v>4.091070651488872E-2</c:v>
                </c:pt>
                <c:pt idx="10">
                  <c:v>4.4267888805887327E-2</c:v>
                </c:pt>
                <c:pt idx="11" formatCode="0.00000">
                  <c:v>4.8968263760502589E-2</c:v>
                </c:pt>
                <c:pt idx="12">
                  <c:v>5.4666447997931952E-2</c:v>
                </c:pt>
                <c:pt idx="13">
                  <c:v>6.1083836015002786E-2</c:v>
                </c:pt>
                <c:pt idx="14">
                  <c:v>6.8017161896903641E-2</c:v>
                </c:pt>
                <c:pt idx="15">
                  <c:v>7.5324089156896881E-2</c:v>
                </c:pt>
                <c:pt idx="16">
                  <c:v>8.2905894282176359E-2</c:v>
                </c:pt>
                <c:pt idx="17">
                  <c:v>9.0693665769685128E-2</c:v>
                </c:pt>
                <c:pt idx="18">
                  <c:v>9.863863096862216E-2</c:v>
                </c:pt>
                <c:pt idx="19">
                  <c:v>0.10670568322535301</c:v>
                </c:pt>
                <c:pt idx="20">
                  <c:v>0.11486910355016892</c:v>
                </c:pt>
              </c:numCache>
            </c:numRef>
          </c:xVal>
          <c:yVal>
            <c:numRef>
              <c:f>'Solutions saved for graphing'!$C$7:$W$7</c:f>
              <c:numCache>
                <c:formatCode>0.0000</c:formatCode>
                <c:ptCount val="21"/>
                <c:pt idx="0">
                  <c:v>-6.0715321659188248E-18</c:v>
                </c:pt>
                <c:pt idx="1">
                  <c:v>8.3333333333332959E-4</c:v>
                </c:pt>
                <c:pt idx="2">
                  <c:v>1.6666666666666661E-3</c:v>
                </c:pt>
                <c:pt idx="3">
                  <c:v>2.4999999999999988E-3</c:v>
                </c:pt>
                <c:pt idx="4">
                  <c:v>3.3333333333333335E-3</c:v>
                </c:pt>
                <c:pt idx="5">
                  <c:v>4.1666666666666683E-3</c:v>
                </c:pt>
                <c:pt idx="6">
                  <c:v>4.9999999999999975E-3</c:v>
                </c:pt>
                <c:pt idx="7">
                  <c:v>5.8333333333333336E-3</c:v>
                </c:pt>
                <c:pt idx="8">
                  <c:v>6.6666666666666697E-3</c:v>
                </c:pt>
                <c:pt idx="9">
                  <c:v>7.5000000000000015E-3</c:v>
                </c:pt>
                <c:pt idx="10">
                  <c:v>8.3333333333333367E-3</c:v>
                </c:pt>
                <c:pt idx="11" formatCode="0.00000">
                  <c:v>9.1666666666666684E-3</c:v>
                </c:pt>
                <c:pt idx="12">
                  <c:v>9.9999999999999985E-3</c:v>
                </c:pt>
                <c:pt idx="13">
                  <c:v>1.0833333333333337E-2</c:v>
                </c:pt>
                <c:pt idx="14">
                  <c:v>1.1666666666666665E-2</c:v>
                </c:pt>
                <c:pt idx="15">
                  <c:v>1.2500000000000004E-2</c:v>
                </c:pt>
                <c:pt idx="16">
                  <c:v>1.3333333333333329E-2</c:v>
                </c:pt>
                <c:pt idx="17">
                  <c:v>1.4166666666666669E-2</c:v>
                </c:pt>
                <c:pt idx="18">
                  <c:v>1.5000000000000012E-2</c:v>
                </c:pt>
                <c:pt idx="19">
                  <c:v>1.5833333333333338E-2</c:v>
                </c:pt>
                <c:pt idx="20">
                  <c:v>1.6666666666666666E-2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A5-A74F-AB9E-7B27E25DD2E4}"/>
            </c:ext>
          </c:extLst>
        </c:ser>
        <c:ser>
          <c:idx val="1"/>
          <c:order val="1"/>
          <c:tx>
            <c:v>AAPL alpha = 10 bp/month</c:v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xVal>
            <c:numRef>
              <c:f>'Solutions saved for graphing'!$C$19:$W$19</c:f>
              <c:numCache>
                <c:formatCode>General</c:formatCode>
                <c:ptCount val="21"/>
                <c:pt idx="0">
                  <c:v>7.3834674128303593E-2</c:v>
                </c:pt>
                <c:pt idx="1">
                  <c:v>6.6890982926356687E-2</c:v>
                </c:pt>
                <c:pt idx="2">
                  <c:v>6.0307477476054819E-2</c:v>
                </c:pt>
                <c:pt idx="3">
                  <c:v>5.4215531276977633E-2</c:v>
                </c:pt>
                <c:pt idx="4">
                  <c:v>4.879958578937308E-2</c:v>
                </c:pt>
                <c:pt idx="5">
                  <c:v>4.4308227951850999E-2</c:v>
                </c:pt>
                <c:pt idx="6">
                  <c:v>4.1046099750175549E-2</c:v>
                </c:pt>
                <c:pt idx="7">
                  <c:v>3.9320341995192444E-2</c:v>
                </c:pt>
                <c:pt idx="8">
                  <c:v>3.933370099527618E-2</c:v>
                </c:pt>
                <c:pt idx="9">
                  <c:v>4.1084480315589346E-2</c:v>
                </c:pt>
                <c:pt idx="10">
                  <c:v>4.43674741344115E-2</c:v>
                </c:pt>
                <c:pt idx="11">
                  <c:v>4.8874888734222806E-2</c:v>
                </c:pt>
                <c:pt idx="12">
                  <c:v>5.4302674758680204E-2</c:v>
                </c:pt>
                <c:pt idx="13">
                  <c:v>6.0403228163407929E-2</c:v>
                </c:pt>
                <c:pt idx="14">
                  <c:v>6.6993008654812586E-2</c:v>
                </c:pt>
                <c:pt idx="15">
                  <c:v>7.3941329404712708E-2</c:v>
                </c:pt>
                <c:pt idx="16">
                  <c:v>8.1156151517294273E-2</c:v>
                </c:pt>
                <c:pt idx="17">
                  <c:v>8.8572373873060412E-2</c:v>
                </c:pt>
                <c:pt idx="18">
                  <c:v>9.6143401475970849E-2</c:v>
                </c:pt>
                <c:pt idx="19">
                  <c:v>0.10383537754869293</c:v>
                </c:pt>
                <c:pt idx="20">
                  <c:v>0.11162330116708993</c:v>
                </c:pt>
              </c:numCache>
            </c:numRef>
          </c:xVal>
          <c:yVal>
            <c:numRef>
              <c:f>'Solutions saved for graphing'!$C$20:$W$20</c:f>
              <c:numCache>
                <c:formatCode>General</c:formatCode>
                <c:ptCount val="21"/>
                <c:pt idx="0">
                  <c:v>-1.7347234759768071E-18</c:v>
                </c:pt>
                <c:pt idx="1">
                  <c:v>8.3333333333333263E-4</c:v>
                </c:pt>
                <c:pt idx="2">
                  <c:v>1.6666666666666648E-3</c:v>
                </c:pt>
                <c:pt idx="3">
                  <c:v>2.500000000000004E-3</c:v>
                </c:pt>
                <c:pt idx="4">
                  <c:v>3.3333333333333331E-3</c:v>
                </c:pt>
                <c:pt idx="5">
                  <c:v>4.1666666666666623E-3</c:v>
                </c:pt>
                <c:pt idx="6">
                  <c:v>5.000000000000001E-3</c:v>
                </c:pt>
                <c:pt idx="7">
                  <c:v>5.8333333333333327E-3</c:v>
                </c:pt>
                <c:pt idx="8">
                  <c:v>6.6666666666666654E-3</c:v>
                </c:pt>
                <c:pt idx="9">
                  <c:v>7.4999999999999963E-3</c:v>
                </c:pt>
                <c:pt idx="10">
                  <c:v>8.3333333333333332E-3</c:v>
                </c:pt>
                <c:pt idx="11">
                  <c:v>9.1666666666666684E-3</c:v>
                </c:pt>
                <c:pt idx="12">
                  <c:v>9.9999999999999967E-3</c:v>
                </c:pt>
                <c:pt idx="13">
                  <c:v>1.083333333333333E-2</c:v>
                </c:pt>
                <c:pt idx="14">
                  <c:v>1.1666666666666669E-2</c:v>
                </c:pt>
                <c:pt idx="15">
                  <c:v>1.2500000000000001E-2</c:v>
                </c:pt>
                <c:pt idx="16">
                  <c:v>1.3333333333333326E-2</c:v>
                </c:pt>
                <c:pt idx="17">
                  <c:v>1.4166666666666661E-2</c:v>
                </c:pt>
                <c:pt idx="18">
                  <c:v>1.4999999999999989E-2</c:v>
                </c:pt>
                <c:pt idx="19">
                  <c:v>1.5833333333333331E-2</c:v>
                </c:pt>
                <c:pt idx="20">
                  <c:v>1.6666666666666663E-2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A5-A74F-AB9E-7B27E25DD2E4}"/>
            </c:ext>
          </c:extLst>
        </c:ser>
        <c:ser>
          <c:idx val="2"/>
          <c:order val="2"/>
          <c:tx>
            <c:v>AAPL alpha = 20 bp/month</c:v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xVal>
            <c:numRef>
              <c:f>'Solutions saved for graphing'!$C$23:$W$23</c:f>
              <c:numCache>
                <c:formatCode>General</c:formatCode>
                <c:ptCount val="21"/>
                <c:pt idx="0">
                  <c:v>6.9372342411655324E-2</c:v>
                </c:pt>
                <c:pt idx="1">
                  <c:v>6.3096965096933869E-2</c:v>
                </c:pt>
                <c:pt idx="2">
                  <c:v>5.7193173156750036E-2</c:v>
                </c:pt>
                <c:pt idx="3">
                  <c:v>5.1788203729834593E-2</c:v>
                </c:pt>
                <c:pt idx="4">
                  <c:v>4.7054266266920705E-2</c:v>
                </c:pt>
                <c:pt idx="5">
                  <c:v>4.3212461637868453E-2</c:v>
                </c:pt>
                <c:pt idx="6">
                  <c:v>4.051736228113563E-2</c:v>
                </c:pt>
                <c:pt idx="7">
                  <c:v>3.9206165206098542E-2</c:v>
                </c:pt>
                <c:pt idx="8">
                  <c:v>3.9417217971916191E-2</c:v>
                </c:pt>
                <c:pt idx="9">
                  <c:v>4.1127091966899045E-2</c:v>
                </c:pt>
                <c:pt idx="10">
                  <c:v>4.4162034069917484E-2</c:v>
                </c:pt>
                <c:pt idx="11">
                  <c:v>4.8272764073148837E-2</c:v>
                </c:pt>
                <c:pt idx="12">
                  <c:v>5.3210536436515979E-2</c:v>
                </c:pt>
                <c:pt idx="13">
                  <c:v>5.8767249067760964E-2</c:v>
                </c:pt>
                <c:pt idx="14">
                  <c:v>6.4783831907762865E-2</c:v>
                </c:pt>
                <c:pt idx="15">
                  <c:v>7.1143707584331389E-2</c:v>
                </c:pt>
                <c:pt idx="16">
                  <c:v>7.7762692337437711E-2</c:v>
                </c:pt>
                <c:pt idx="17">
                  <c:v>8.45799766423454E-2</c:v>
                </c:pt>
                <c:pt idx="18">
                  <c:v>9.1551272610504705E-2</c:v>
                </c:pt>
                <c:pt idx="19">
                  <c:v>9.8643933026399414E-2</c:v>
                </c:pt>
                <c:pt idx="20">
                  <c:v>0.10583356021490137</c:v>
                </c:pt>
              </c:numCache>
            </c:numRef>
          </c:xVal>
          <c:yVal>
            <c:numRef>
              <c:f>'Solutions saved for graphing'!$C$24:$W$24</c:f>
              <c:numCache>
                <c:formatCode>General</c:formatCode>
                <c:ptCount val="21"/>
                <c:pt idx="0">
                  <c:v>2.6020852139652106E-18</c:v>
                </c:pt>
                <c:pt idx="1">
                  <c:v>8.3333333333333176E-4</c:v>
                </c:pt>
                <c:pt idx="2">
                  <c:v>1.666666666666667E-3</c:v>
                </c:pt>
                <c:pt idx="3">
                  <c:v>2.5000000000000014E-3</c:v>
                </c:pt>
                <c:pt idx="4">
                  <c:v>3.3333333333333335E-3</c:v>
                </c:pt>
                <c:pt idx="5">
                  <c:v>4.166666666666664E-3</c:v>
                </c:pt>
                <c:pt idx="6">
                  <c:v>5.0000000000000001E-3</c:v>
                </c:pt>
                <c:pt idx="7">
                  <c:v>5.833333333333331E-3</c:v>
                </c:pt>
                <c:pt idx="8">
                  <c:v>6.6666666666666671E-3</c:v>
                </c:pt>
                <c:pt idx="9">
                  <c:v>7.499999999999998E-3</c:v>
                </c:pt>
                <c:pt idx="10">
                  <c:v>8.3333333333333332E-3</c:v>
                </c:pt>
                <c:pt idx="11">
                  <c:v>9.166666666666658E-3</c:v>
                </c:pt>
                <c:pt idx="12">
                  <c:v>1.0000000000000004E-2</c:v>
                </c:pt>
                <c:pt idx="13">
                  <c:v>1.083333333333333E-2</c:v>
                </c:pt>
                <c:pt idx="14">
                  <c:v>1.1666666666666671E-2</c:v>
                </c:pt>
                <c:pt idx="15">
                  <c:v>1.2499999999999997E-2</c:v>
                </c:pt>
                <c:pt idx="16">
                  <c:v>1.3333333333333336E-2</c:v>
                </c:pt>
                <c:pt idx="17">
                  <c:v>1.4166666666666668E-2</c:v>
                </c:pt>
                <c:pt idx="18">
                  <c:v>1.4999999999999998E-2</c:v>
                </c:pt>
                <c:pt idx="19">
                  <c:v>1.5833333333333335E-2</c:v>
                </c:pt>
                <c:pt idx="20">
                  <c:v>1.666666666666667E-2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0A5-A74F-AB9E-7B27E25DD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52096"/>
        <c:axId val="179705344"/>
      </c:scatterChart>
      <c:valAx>
        <c:axId val="17805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400" b="0" i="0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Standard Deviation of Monthly Portfolio Returns </a:t>
                </a:r>
                <a:r>
                  <a:rPr lang="en-US" sz="1400" b="0" i="0" strike="noStrike">
                    <a:solidFill>
                      <a:srgbClr val="000000"/>
                    </a:solidFill>
                    <a:latin typeface="Symbol"/>
                    <a:ea typeface="Symbol"/>
                    <a:cs typeface="Symbol"/>
                  </a:rPr>
                  <a:t>s</a:t>
                </a:r>
                <a:r>
                  <a:rPr lang="en-US" sz="1400" b="0" i="0" strike="noStrike" baseline="-2500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p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25400"/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179705344"/>
        <c:crosses val="autoZero"/>
        <c:crossBetween val="midCat"/>
      </c:valAx>
      <c:valAx>
        <c:axId val="179705344"/>
        <c:scaling>
          <c:orientation val="minMax"/>
          <c:min val="0"/>
        </c:scaling>
        <c:delete val="0"/>
        <c:axPos val="l"/>
        <c:majorGridlines>
          <c:spPr>
            <a:ln w="3175"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400" b="0" i="0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Expected Monthly Portfolio Return E[r</a:t>
                </a:r>
                <a:r>
                  <a:rPr lang="en-US" sz="1400" b="0" i="0" strike="noStrike" baseline="-2500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p</a:t>
                </a:r>
                <a:r>
                  <a:rPr lang="en-US" sz="1400" b="0" i="0" strike="noStrike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rPr>
                  <a:t>]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0"/>
        <c:majorTickMark val="out"/>
        <c:minorTickMark val="none"/>
        <c:tickLblPos val="nextTo"/>
        <c:spPr>
          <a:ln w="25400"/>
        </c:spPr>
        <c:crossAx val="1780520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61925925925925895"/>
          <c:y val="0.5"/>
          <c:w val="0.33629629629629598"/>
          <c:h val="0.15384615384615399"/>
        </c:manualLayout>
      </c:layout>
      <c:overlay val="1"/>
      <c:spPr>
        <a:noFill/>
        <a:ln w="25400">
          <a:noFill/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baseline="0"/>
            </a:pPr>
            <a:r>
              <a:rPr lang="en-US" sz="1600" b="0" i="0" baseline="0"/>
              <a:t>Stock Expected Returns for Various Values of E[HML]</a:t>
            </a:r>
          </a:p>
        </c:rich>
      </c:tx>
      <c:layout>
        <c:manualLayout>
          <c:xMode val="edge"/>
          <c:yMode val="edge"/>
          <c:x val="0.31980130232987702"/>
          <c:y val="4.8524601845583798E-2"/>
        </c:manualLayout>
      </c:layout>
      <c:overlay val="1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E[HML] = Historical Mean</c:v>
          </c:tx>
          <c:spPr>
            <a:ln>
              <a:noFill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'Solutions saved for graphing'!$Y$5:$AI$5</c:f>
              <c:strCache>
                <c:ptCount val="11"/>
                <c:pt idx="0">
                  <c:v>AAPL</c:v>
                </c:pt>
                <c:pt idx="1">
                  <c:v>AMZN</c:v>
                </c:pt>
                <c:pt idx="2">
                  <c:v>DIS</c:v>
                </c:pt>
                <c:pt idx="3">
                  <c:v>HON</c:v>
                </c:pt>
                <c:pt idx="4">
                  <c:v>GS</c:v>
                </c:pt>
                <c:pt idx="5">
                  <c:v>HD</c:v>
                </c:pt>
                <c:pt idx="6">
                  <c:v>JNJ</c:v>
                </c:pt>
                <c:pt idx="7">
                  <c:v>KO</c:v>
                </c:pt>
                <c:pt idx="8">
                  <c:v>MCD</c:v>
                </c:pt>
                <c:pt idx="9">
                  <c:v>NKE</c:v>
                </c:pt>
                <c:pt idx="10">
                  <c:v>MSFT</c:v>
                </c:pt>
              </c:strCache>
            </c:strRef>
          </c:cat>
          <c:val>
            <c:numRef>
              <c:f>'Solutions saved for graphing'!$Y$6:$AI$6</c:f>
              <c:numCache>
                <c:formatCode>0.000%</c:formatCode>
                <c:ptCount val="11"/>
                <c:pt idx="0">
                  <c:v>1.0086882302275757E-2</c:v>
                </c:pt>
                <c:pt idx="1">
                  <c:v>8.3575203876119965E-3</c:v>
                </c:pt>
                <c:pt idx="2">
                  <c:v>1.2268036895134435E-2</c:v>
                </c:pt>
                <c:pt idx="3">
                  <c:v>1.0881074702704186E-2</c:v>
                </c:pt>
                <c:pt idx="4">
                  <c:v>1.3923576191295998E-2</c:v>
                </c:pt>
                <c:pt idx="5">
                  <c:v>9.5045932857594807E-3</c:v>
                </c:pt>
                <c:pt idx="6">
                  <c:v>6.896863950885658E-3</c:v>
                </c:pt>
                <c:pt idx="7">
                  <c:v>7.5119229630517207E-3</c:v>
                </c:pt>
                <c:pt idx="8">
                  <c:v>8.0344342247167782E-3</c:v>
                </c:pt>
                <c:pt idx="9">
                  <c:v>9.951321757046239E-3</c:v>
                </c:pt>
                <c:pt idx="10">
                  <c:v>7.4061893916772259E-3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C8-B748-8B6C-B48F3A290033}"/>
            </c:ext>
          </c:extLst>
        </c:ser>
        <c:ser>
          <c:idx val="1"/>
          <c:order val="1"/>
          <c:tx>
            <c:v>E[HML] = Historical Mean - 10 bps</c:v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val>
            <c:numRef>
              <c:f>'Solutions saved for graphing'!$Y$10:$AI$10</c:f>
              <c:numCache>
                <c:formatCode>0.00%</c:formatCode>
                <c:ptCount val="11"/>
                <c:pt idx="0">
                  <c:v>1.0565003296830902E-2</c:v>
                </c:pt>
                <c:pt idx="1">
                  <c:v>9.2340870080782813E-3</c:v>
                </c:pt>
                <c:pt idx="2">
                  <c:v>1.2180845888172814E-2</c:v>
                </c:pt>
                <c:pt idx="3">
                  <c:v>1.049367945442975E-2</c:v>
                </c:pt>
                <c:pt idx="4">
                  <c:v>1.343144828235268E-2</c:v>
                </c:pt>
                <c:pt idx="5">
                  <c:v>9.42172175759547E-3</c:v>
                </c:pt>
                <c:pt idx="6">
                  <c:v>6.763968846101049E-3</c:v>
                </c:pt>
                <c:pt idx="7">
                  <c:v>7.2169420366332577E-3</c:v>
                </c:pt>
                <c:pt idx="8">
                  <c:v>7.8714909933067269E-3</c:v>
                </c:pt>
                <c:pt idx="9">
                  <c:v>1.0062462164178642E-2</c:v>
                </c:pt>
                <c:pt idx="10">
                  <c:v>7.8956769463345879E-3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C8-B748-8B6C-B48F3A290033}"/>
            </c:ext>
          </c:extLst>
        </c:ser>
        <c:ser>
          <c:idx val="2"/>
          <c:order val="2"/>
          <c:tx>
            <c:v>E[HML] = Historical Mean - 20 bps</c:v>
          </c:tx>
          <c:spPr>
            <a:ln w="28575">
              <a:noFill/>
            </a:ln>
          </c:spPr>
          <c:marker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val>
            <c:numRef>
              <c:f>'Solutions saved for graphing'!$Y$14:$AI$14</c:f>
              <c:numCache>
                <c:formatCode>General</c:formatCode>
                <c:ptCount val="11"/>
                <c:pt idx="0">
                  <c:v>1.1043124291386045E-2</c:v>
                </c:pt>
                <c:pt idx="1">
                  <c:v>1.0110653628544566E-2</c:v>
                </c:pt>
                <c:pt idx="2">
                  <c:v>1.2093654881211191E-2</c:v>
                </c:pt>
                <c:pt idx="3">
                  <c:v>1.0106284206155315E-2</c:v>
                </c:pt>
                <c:pt idx="4">
                  <c:v>1.2939320373409363E-2</c:v>
                </c:pt>
                <c:pt idx="5">
                  <c:v>9.3388502294314592E-3</c:v>
                </c:pt>
                <c:pt idx="6">
                  <c:v>6.6310737413164417E-3</c:v>
                </c:pt>
                <c:pt idx="7">
                  <c:v>6.9219611102147964E-3</c:v>
                </c:pt>
                <c:pt idx="8">
                  <c:v>7.7085477618966773E-3</c:v>
                </c:pt>
                <c:pt idx="9">
                  <c:v>1.0173602571311047E-2</c:v>
                </c:pt>
                <c:pt idx="10">
                  <c:v>8.3851645009919498E-3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C8-B748-8B6C-B48F3A290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533312"/>
        <c:axId val="179534848"/>
      </c:lineChart>
      <c:catAx>
        <c:axId val="17953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25400"/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179534848"/>
        <c:crosses val="autoZero"/>
        <c:auto val="1"/>
        <c:lblAlgn val="ctr"/>
        <c:lblOffset val="100"/>
        <c:noMultiLvlLbl val="0"/>
      </c:catAx>
      <c:valAx>
        <c:axId val="179534848"/>
        <c:scaling>
          <c:orientation val="minMax"/>
        </c:scaling>
        <c:delete val="0"/>
        <c:axPos val="l"/>
        <c:majorGridlines>
          <c:spPr>
            <a:ln w="3175"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Expected  Return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%" sourceLinked="1"/>
        <c:majorTickMark val="out"/>
        <c:minorTickMark val="none"/>
        <c:tickLblPos val="nextTo"/>
        <c:spPr>
          <a:ln w="25400"/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17953331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57331378299120195"/>
          <c:y val="0.19004524886877799"/>
          <c:w val="0.33870967741935498"/>
          <c:h val="0.22624434389140299"/>
        </c:manualLayout>
      </c:layout>
      <c:overlay val="1"/>
      <c:spPr>
        <a:ln>
          <a:solidFill>
            <a:srgbClr val="4F81BD"/>
          </a:solidFill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baseline="0"/>
            </a:pPr>
            <a:r>
              <a:rPr lang="en-US" sz="1600" b="0" i="0" baseline="0"/>
              <a:t>Portfolio Weights for Various Values of E[HML]</a:t>
            </a:r>
          </a:p>
        </c:rich>
      </c:tx>
      <c:layout>
        <c:manualLayout>
          <c:xMode val="edge"/>
          <c:yMode val="edge"/>
          <c:x val="0.31686909737455798"/>
          <c:y val="5.2568318666049101E-2"/>
        </c:manualLayout>
      </c:layout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841642228739003E-2"/>
          <c:y val="7.69230769230769E-2"/>
          <c:w val="0.87829912023460399"/>
          <c:h val="0.855203619909502"/>
        </c:manualLayout>
      </c:layout>
      <c:lineChart>
        <c:grouping val="standard"/>
        <c:varyColors val="0"/>
        <c:ser>
          <c:idx val="0"/>
          <c:order val="0"/>
          <c:tx>
            <c:v>E[HML] = Historical Mean</c:v>
          </c:tx>
          <c:spPr>
            <a:ln>
              <a:noFill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'Solutions saved for graphing'!$Y$5:$AI$5</c:f>
              <c:strCache>
                <c:ptCount val="11"/>
                <c:pt idx="0">
                  <c:v>AAPL</c:v>
                </c:pt>
                <c:pt idx="1">
                  <c:v>AMZN</c:v>
                </c:pt>
                <c:pt idx="2">
                  <c:v>DIS</c:v>
                </c:pt>
                <c:pt idx="3">
                  <c:v>HON</c:v>
                </c:pt>
                <c:pt idx="4">
                  <c:v>GS</c:v>
                </c:pt>
                <c:pt idx="5">
                  <c:v>HD</c:v>
                </c:pt>
                <c:pt idx="6">
                  <c:v>JNJ</c:v>
                </c:pt>
                <c:pt idx="7">
                  <c:v>KO</c:v>
                </c:pt>
                <c:pt idx="8">
                  <c:v>MCD</c:v>
                </c:pt>
                <c:pt idx="9">
                  <c:v>NKE</c:v>
                </c:pt>
                <c:pt idx="10">
                  <c:v>MSFT</c:v>
                </c:pt>
              </c:strCache>
            </c:strRef>
          </c:cat>
          <c:val>
            <c:numRef>
              <c:f>'Solutions saved for graphing'!$Y$7:$AI$7</c:f>
              <c:numCache>
                <c:formatCode>General</c:formatCode>
                <c:ptCount val="11"/>
                <c:pt idx="0">
                  <c:v>-1.3853135978586673E-2</c:v>
                </c:pt>
                <c:pt idx="1">
                  <c:v>-3.0613644631675346E-2</c:v>
                </c:pt>
                <c:pt idx="2">
                  <c:v>5.5209343121465387E-2</c:v>
                </c:pt>
                <c:pt idx="3">
                  <c:v>0.17456784651128243</c:v>
                </c:pt>
                <c:pt idx="4">
                  <c:v>0.23177298473753555</c:v>
                </c:pt>
                <c:pt idx="5">
                  <c:v>8.1135024843360284E-2</c:v>
                </c:pt>
                <c:pt idx="6">
                  <c:v>0.16139524505240901</c:v>
                </c:pt>
                <c:pt idx="7">
                  <c:v>0.17980140459904753</c:v>
                </c:pt>
                <c:pt idx="8">
                  <c:v>0.15188614953360935</c:v>
                </c:pt>
                <c:pt idx="9">
                  <c:v>2.8292986571817183E-2</c:v>
                </c:pt>
                <c:pt idx="10">
                  <c:v>-1.9594204360264822E-2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7F-8B43-A487-2953E5C2C096}"/>
            </c:ext>
          </c:extLst>
        </c:ser>
        <c:ser>
          <c:idx val="1"/>
          <c:order val="1"/>
          <c:tx>
            <c:v>E[HML] = Historical Mean - 10 bps</c:v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val>
            <c:numRef>
              <c:f>'Solutions saved for graphing'!$Y$11:$AI$11</c:f>
              <c:numCache>
                <c:formatCode>General</c:formatCode>
                <c:ptCount val="11"/>
                <c:pt idx="0">
                  <c:v>3.2103349903439937E-2</c:v>
                </c:pt>
                <c:pt idx="1">
                  <c:v>1.28447493457301E-3</c:v>
                </c:pt>
                <c:pt idx="2">
                  <c:v>6.4196027906300121E-2</c:v>
                </c:pt>
                <c:pt idx="3">
                  <c:v>0.16290952828442823</c:v>
                </c:pt>
                <c:pt idx="4">
                  <c:v>0.24127331632640067</c:v>
                </c:pt>
                <c:pt idx="5">
                  <c:v>7.9458713200926998E-2</c:v>
                </c:pt>
                <c:pt idx="6">
                  <c:v>0.11606867216679338</c:v>
                </c:pt>
                <c:pt idx="7">
                  <c:v>0.1271181513421743</c:v>
                </c:pt>
                <c:pt idx="8">
                  <c:v>0.1207810749741472</c:v>
                </c:pt>
                <c:pt idx="9">
                  <c:v>3.79569309056665E-2</c:v>
                </c:pt>
                <c:pt idx="10">
                  <c:v>1.6849760055150043E-2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7F-8B43-A487-2953E5C2C096}"/>
            </c:ext>
          </c:extLst>
        </c:ser>
        <c:ser>
          <c:idx val="2"/>
          <c:order val="2"/>
          <c:tx>
            <c:v>E[HML] = Historical Mean - 20 bps</c:v>
          </c:tx>
          <c:spPr>
            <a:ln w="28575">
              <a:noFill/>
            </a:ln>
          </c:spPr>
          <c:marker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val>
            <c:numRef>
              <c:f>'Solutions saved for graphing'!$Y$15:$AI$15</c:f>
              <c:numCache>
                <c:formatCode>General</c:formatCode>
                <c:ptCount val="11"/>
                <c:pt idx="0">
                  <c:v>7.7511280222572032E-2</c:v>
                </c:pt>
                <c:pt idx="1">
                  <c:v>4.3240525005670771E-2</c:v>
                </c:pt>
                <c:pt idx="2">
                  <c:v>6.8447346553107913E-2</c:v>
                </c:pt>
                <c:pt idx="3">
                  <c:v>0.13570067881035919</c:v>
                </c:pt>
                <c:pt idx="4">
                  <c:v>0.22343104161720195</c:v>
                </c:pt>
                <c:pt idx="5">
                  <c:v>7.5351969274741096E-2</c:v>
                </c:pt>
                <c:pt idx="6">
                  <c:v>8.4783768152601788E-2</c:v>
                </c:pt>
                <c:pt idx="7">
                  <c:v>7.6726745160910756E-2</c:v>
                </c:pt>
                <c:pt idx="8">
                  <c:v>9.313087033734696E-2</c:v>
                </c:pt>
                <c:pt idx="9">
                  <c:v>4.5518162305004162E-2</c:v>
                </c:pt>
                <c:pt idx="10">
                  <c:v>7.6157612560484145E-2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7F-8B43-A487-2953E5C2C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569792"/>
        <c:axId val="179571712"/>
      </c:lineChart>
      <c:catAx>
        <c:axId val="17956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25400"/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179571712"/>
        <c:crosses val="autoZero"/>
        <c:auto val="1"/>
        <c:lblAlgn val="ctr"/>
        <c:lblOffset val="100"/>
        <c:noMultiLvlLbl val="0"/>
      </c:catAx>
      <c:valAx>
        <c:axId val="179571712"/>
        <c:scaling>
          <c:orientation val="minMax"/>
        </c:scaling>
        <c:delete val="0"/>
        <c:axPos val="l"/>
        <c:majorGridlines>
          <c:spPr>
            <a:ln w="3175"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Portfolio Weight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25400"/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17956979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68475590976257128"/>
          <c:y val="0.14807811505610982"/>
          <c:w val="0.28885630498533699"/>
          <c:h val="0.144796380090498"/>
        </c:manualLayout>
      </c:layout>
      <c:overlay val="1"/>
      <c:spPr>
        <a:ln w="6350">
          <a:solidFill>
            <a:schemeClr val="accent1"/>
          </a:solidFill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baseline="0"/>
            </a:pPr>
            <a:r>
              <a:rPr lang="en-US" sz="1600" b="0" i="0" baseline="0"/>
              <a:t>Portfolio Weights for Various Values of the AAPL Alpha</a:t>
            </a:r>
          </a:p>
        </c:rich>
      </c:tx>
      <c:layout>
        <c:manualLayout>
          <c:xMode val="edge"/>
          <c:yMode val="edge"/>
          <c:x val="0.246497679358995"/>
          <c:y val="4.4480885025118502E-2"/>
        </c:manualLayout>
      </c:layout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841642228739003E-2"/>
          <c:y val="7.69230769230769E-2"/>
          <c:w val="0.87829912023460399"/>
          <c:h val="0.855203619909502"/>
        </c:manualLayout>
      </c:layout>
      <c:lineChart>
        <c:grouping val="standard"/>
        <c:varyColors val="0"/>
        <c:ser>
          <c:idx val="0"/>
          <c:order val="0"/>
          <c:tx>
            <c:v>Alpha = 0</c:v>
          </c:tx>
          <c:spPr>
            <a:ln>
              <a:noFill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'Solutions saved for graphing'!$Y$5:$AI$5</c:f>
              <c:strCache>
                <c:ptCount val="11"/>
                <c:pt idx="0">
                  <c:v>AAPL</c:v>
                </c:pt>
                <c:pt idx="1">
                  <c:v>AMZN</c:v>
                </c:pt>
                <c:pt idx="2">
                  <c:v>DIS</c:v>
                </c:pt>
                <c:pt idx="3">
                  <c:v>HON</c:v>
                </c:pt>
                <c:pt idx="4">
                  <c:v>GS</c:v>
                </c:pt>
                <c:pt idx="5">
                  <c:v>HD</c:v>
                </c:pt>
                <c:pt idx="6">
                  <c:v>JNJ</c:v>
                </c:pt>
                <c:pt idx="7">
                  <c:v>KO</c:v>
                </c:pt>
                <c:pt idx="8">
                  <c:v>MCD</c:v>
                </c:pt>
                <c:pt idx="9">
                  <c:v>NKE</c:v>
                </c:pt>
                <c:pt idx="10">
                  <c:v>MSFT</c:v>
                </c:pt>
              </c:strCache>
            </c:strRef>
          </c:cat>
          <c:val>
            <c:numRef>
              <c:f>'Solutions saved for graphing'!$Y$7:$AI$7</c:f>
              <c:numCache>
                <c:formatCode>General</c:formatCode>
                <c:ptCount val="11"/>
                <c:pt idx="0">
                  <c:v>-1.3853135978586673E-2</c:v>
                </c:pt>
                <c:pt idx="1">
                  <c:v>-3.0613644631675346E-2</c:v>
                </c:pt>
                <c:pt idx="2">
                  <c:v>5.5209343121465387E-2</c:v>
                </c:pt>
                <c:pt idx="3">
                  <c:v>0.17456784651128243</c:v>
                </c:pt>
                <c:pt idx="4">
                  <c:v>0.23177298473753555</c:v>
                </c:pt>
                <c:pt idx="5">
                  <c:v>8.1135024843360284E-2</c:v>
                </c:pt>
                <c:pt idx="6">
                  <c:v>0.16139524505240901</c:v>
                </c:pt>
                <c:pt idx="7">
                  <c:v>0.17980140459904753</c:v>
                </c:pt>
                <c:pt idx="8">
                  <c:v>0.15188614953360935</c:v>
                </c:pt>
                <c:pt idx="9">
                  <c:v>2.8292986571817183E-2</c:v>
                </c:pt>
                <c:pt idx="10">
                  <c:v>-1.9594204360264822E-2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34-774F-BF4A-E3FAF3CDE888}"/>
            </c:ext>
          </c:extLst>
        </c:ser>
        <c:ser>
          <c:idx val="1"/>
          <c:order val="1"/>
          <c:tx>
            <c:v>Alpha = 10 bps</c:v>
          </c:tx>
          <c:spPr>
            <a:ln w="28575">
              <a:noFill/>
            </a:ln>
          </c:spPr>
          <c:marker>
            <c:spPr>
              <a:solidFill>
                <a:srgbClr val="C0504D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val>
            <c:numRef>
              <c:f>'Solutions saved for graphing'!$Y$20:$AI$20</c:f>
              <c:numCache>
                <c:formatCode>General</c:formatCode>
                <c:ptCount val="11"/>
                <c:pt idx="0">
                  <c:v>0.11414967865481879</c:v>
                </c:pt>
                <c:pt idx="1">
                  <c:v>-5.3744180155422372E-2</c:v>
                </c:pt>
                <c:pt idx="2">
                  <c:v>4.1407146796078625E-2</c:v>
                </c:pt>
                <c:pt idx="3">
                  <c:v>0.15623116719676569</c:v>
                </c:pt>
                <c:pt idx="4">
                  <c:v>0.19620434040278956</c:v>
                </c:pt>
                <c:pt idx="5">
                  <c:v>6.8569935017148559E-2</c:v>
                </c:pt>
                <c:pt idx="6">
                  <c:v>0.1791868930217495</c:v>
                </c:pt>
                <c:pt idx="7">
                  <c:v>0.19116283473259377</c:v>
                </c:pt>
                <c:pt idx="8">
                  <c:v>0.15265046686543737</c:v>
                </c:pt>
                <c:pt idx="9">
                  <c:v>1.3009865061903186E-2</c:v>
                </c:pt>
                <c:pt idx="10">
                  <c:v>-5.882814759386279E-2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34-774F-BF4A-E3FAF3CDE888}"/>
            </c:ext>
          </c:extLst>
        </c:ser>
        <c:ser>
          <c:idx val="2"/>
          <c:order val="2"/>
          <c:tx>
            <c:v>Alpha = 20 bps</c:v>
          </c:tx>
          <c:spPr>
            <a:ln w="28575">
              <a:noFill/>
            </a:ln>
          </c:spPr>
          <c:marker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val>
            <c:numRef>
              <c:f>'Solutions saved for graphing'!$Y$24:$AI$24</c:f>
              <c:numCache>
                <c:formatCode>General</c:formatCode>
                <c:ptCount val="11"/>
                <c:pt idx="0">
                  <c:v>0.20889896888354292</c:v>
                </c:pt>
                <c:pt idx="1">
                  <c:v>-6.8228195865240426E-2</c:v>
                </c:pt>
                <c:pt idx="2">
                  <c:v>2.6204208527784083E-2</c:v>
                </c:pt>
                <c:pt idx="3">
                  <c:v>0.13204294663739247</c:v>
                </c:pt>
                <c:pt idx="4">
                  <c:v>0.14771920180047721</c:v>
                </c:pt>
                <c:pt idx="5">
                  <c:v>5.7175322138892259E-2</c:v>
                </c:pt>
                <c:pt idx="6">
                  <c:v>0.20822929698314707</c:v>
                </c:pt>
                <c:pt idx="7">
                  <c:v>0.20758300150457121</c:v>
                </c:pt>
                <c:pt idx="8">
                  <c:v>0.1591928749055026</c:v>
                </c:pt>
                <c:pt idx="9">
                  <c:v>-1.5452585626985899E-3</c:v>
                </c:pt>
                <c:pt idx="10">
                  <c:v>-7.7272366953370364E-2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34-774F-BF4A-E3FAF3CDE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648000"/>
        <c:axId val="179649920"/>
      </c:lineChart>
      <c:catAx>
        <c:axId val="17964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25400"/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179649920"/>
        <c:crosses val="autoZero"/>
        <c:auto val="1"/>
        <c:lblAlgn val="ctr"/>
        <c:lblOffset val="100"/>
        <c:noMultiLvlLbl val="0"/>
      </c:catAx>
      <c:valAx>
        <c:axId val="179649920"/>
        <c:scaling>
          <c:orientation val="minMax"/>
        </c:scaling>
        <c:delete val="0"/>
        <c:axPos val="l"/>
        <c:majorGridlines>
          <c:spPr>
            <a:ln w="3175"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Portfolio Weight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25400"/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CN"/>
          </a:p>
        </c:txPr>
        <c:crossAx val="17964800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76831412148623912"/>
          <c:y val="8.2460556035235874E-2"/>
          <c:w val="0.20821114369501501"/>
          <c:h val="0.122171945701357"/>
        </c:manualLayout>
      </c:layout>
      <c:overlay val="1"/>
      <c:spPr>
        <a:ln>
          <a:solidFill>
            <a:srgbClr val="4F81BD"/>
          </a:solidFill>
        </a:ln>
      </c:spPr>
      <c:txPr>
        <a:bodyPr/>
        <a:lstStyle/>
        <a:p>
          <a:pPr>
            <a:defRPr sz="128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1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1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1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10" workbookViewId="0" zoomToFit="1"/>
  </sheetViews>
  <pageMargins left="0.7" right="0.7" top="0.75" bottom="0.75" header="0.3" footer="0.3"/>
  <drawing r:id="rId1"/>
</chartsheet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11</xdr:row>
      <xdr:rowOff>142875</xdr:rowOff>
    </xdr:from>
    <xdr:to>
      <xdr:col>15</xdr:col>
      <xdr:colOff>552450</xdr:colOff>
      <xdr:row>15</xdr:row>
      <xdr:rowOff>133350</xdr:rowOff>
    </xdr:to>
    <xdr:sp macro="" textlink="">
      <xdr:nvSpPr>
        <xdr:cNvPr id="2" name="Line Callout 1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0" y="2238375"/>
          <a:ext cx="4095750" cy="790575"/>
        </a:xfrm>
        <a:prstGeom prst="borderCallout1">
          <a:avLst>
            <a:gd name="adj1" fmla="val 22364"/>
            <a:gd name="adj2" fmla="val -1356"/>
            <a:gd name="adj3" fmla="val 69127"/>
            <a:gd name="adj4" fmla="val -22054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2"/>
              </a:solidFill>
            </a:rPr>
            <a:t>These</a:t>
          </a:r>
          <a:r>
            <a:rPr lang="en-US" sz="1100" baseline="0">
              <a:solidFill>
                <a:schemeClr val="tx2"/>
              </a:solidFill>
            </a:rPr>
            <a:t> 3 cells are for user input, so that the user can enter his/her estimates of the factor expected returns</a:t>
          </a:r>
          <a:endParaRPr lang="en-US" sz="1100">
            <a:solidFill>
              <a:schemeClr val="tx2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11</xdr:row>
      <xdr:rowOff>142875</xdr:rowOff>
    </xdr:from>
    <xdr:to>
      <xdr:col>15</xdr:col>
      <xdr:colOff>552450</xdr:colOff>
      <xdr:row>15</xdr:row>
      <xdr:rowOff>133350</xdr:rowOff>
    </xdr:to>
    <xdr:sp macro="" textlink="">
      <xdr:nvSpPr>
        <xdr:cNvPr id="2" name="Line Callout 1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248150" y="2238375"/>
          <a:ext cx="4076700" cy="790575"/>
        </a:xfrm>
        <a:prstGeom prst="borderCallout1">
          <a:avLst>
            <a:gd name="adj1" fmla="val 22364"/>
            <a:gd name="adj2" fmla="val -1356"/>
            <a:gd name="adj3" fmla="val 69127"/>
            <a:gd name="adj4" fmla="val -22054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tx2"/>
              </a:solidFill>
            </a:rPr>
            <a:t>These</a:t>
          </a:r>
          <a:r>
            <a:rPr lang="en-US" sz="1100" baseline="0">
              <a:solidFill>
                <a:schemeClr val="tx2"/>
              </a:solidFill>
            </a:rPr>
            <a:t> 3 cells are for user input, so that the user can enter his/her estimates of the factor expected returns</a:t>
          </a:r>
          <a:endParaRPr lang="en-US" sz="1100">
            <a:solidFill>
              <a:schemeClr val="tx2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171450</xdr:colOff>
      <xdr:row>35</xdr:row>
      <xdr:rowOff>28576</xdr:rowOff>
    </xdr:from>
    <xdr:to>
      <xdr:col>18</xdr:col>
      <xdr:colOff>590550</xdr:colOff>
      <xdr:row>40</xdr:row>
      <xdr:rowOff>47626</xdr:rowOff>
    </xdr:to>
    <xdr:sp macro="" textlink="">
      <xdr:nvSpPr>
        <xdr:cNvPr id="2" name="Line Callout 1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0029825" y="6858001"/>
          <a:ext cx="1638300" cy="981075"/>
        </a:xfrm>
        <a:prstGeom prst="borderCallout1">
          <a:avLst>
            <a:gd name="adj1" fmla="val 18750"/>
            <a:gd name="adj2" fmla="val -8333"/>
            <a:gd name="adj3" fmla="val 99758"/>
            <a:gd name="adj4" fmla="val -52727"/>
          </a:avLst>
        </a:prstGeom>
        <a:ln w="1270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It is convenient to also </a:t>
          </a:r>
        </a:p>
        <a:p>
          <a:pPr algn="ctr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t>have these vectors in the form of column vectors</a:t>
          </a:r>
        </a:p>
      </xdr:txBody>
    </xdr:sp>
    <xdr:clientData/>
  </xdr:twoCellAnchor>
  <xdr:twoCellAnchor>
    <xdr:from>
      <xdr:col>30</xdr:col>
      <xdr:colOff>352425</xdr:colOff>
      <xdr:row>5</xdr:row>
      <xdr:rowOff>171450</xdr:rowOff>
    </xdr:from>
    <xdr:to>
      <xdr:col>33</xdr:col>
      <xdr:colOff>161925</xdr:colOff>
      <xdr:row>12</xdr:row>
      <xdr:rowOff>0</xdr:rowOff>
    </xdr:to>
    <xdr:sp macro="" textlink="">
      <xdr:nvSpPr>
        <xdr:cNvPr id="3" name="Line Callout 1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8745200" y="1123950"/>
          <a:ext cx="1638300" cy="1219200"/>
        </a:xfrm>
        <a:prstGeom prst="borderCallout1">
          <a:avLst>
            <a:gd name="adj1" fmla="val 18750"/>
            <a:gd name="adj2" fmla="val -8333"/>
            <a:gd name="adj3" fmla="val 81465"/>
            <a:gd name="adj4" fmla="val -31797"/>
          </a:avLst>
        </a:prstGeom>
        <a:ln w="1270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100"/>
            <a:t>It is convenient</a:t>
          </a:r>
          <a:r>
            <a:rPr lang="en-US" sz="1100" baseline="0"/>
            <a:t> to also have the standard deviations in the form of a column vector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619125" cy="619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619125" cy="619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619125" cy="619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619125" cy="619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619125" cy="619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619125" cy="619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ddicks/Documents/Teaching/Bootcamp/From%20Neil/lectures/Pieces%20to%20include%20in%20MVAnalys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tinwiddicks/Dropbox/Martin%20Work/Teaching/FIN500/2024MSFE/StockReturns&amp;Factors.2019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ithRiskFreeAsse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ctor Loadings"/>
      <sheetName val="FF means"/>
      <sheetName val="returns data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tabSelected="1" topLeftCell="A22" workbookViewId="0">
      <selection activeCell="N29" sqref="N29"/>
    </sheetView>
  </sheetViews>
  <sheetFormatPr defaultColWidth="8.796875" defaultRowHeight="14.25"/>
  <cols>
    <col min="1" max="1" width="7.6640625" customWidth="1"/>
  </cols>
  <sheetData>
    <row r="1" spans="1:21">
      <c r="A1" t="s">
        <v>46</v>
      </c>
    </row>
    <row r="3" spans="1:21" ht="24.75" customHeight="1">
      <c r="A3" s="97" t="s">
        <v>48</v>
      </c>
      <c r="B3" s="97"/>
      <c r="C3" s="97"/>
      <c r="D3" s="97"/>
      <c r="K3" s="99" t="s">
        <v>43</v>
      </c>
      <c r="L3" s="99"/>
      <c r="M3" s="99"/>
      <c r="N3" s="99"/>
      <c r="O3" s="99"/>
      <c r="P3" s="99"/>
      <c r="Q3" s="99"/>
      <c r="R3" s="99"/>
      <c r="S3" s="99"/>
      <c r="T3" s="99"/>
      <c r="U3" s="99"/>
    </row>
    <row r="4" spans="1:21">
      <c r="B4" s="96" t="s">
        <v>78</v>
      </c>
      <c r="C4" s="96"/>
      <c r="D4" s="96"/>
      <c r="J4" s="1" t="s">
        <v>91</v>
      </c>
      <c r="K4" s="5">
        <f>'FactorLoadings&amp;ExpReturns'!D9</f>
        <v>1.3311275773972033</v>
      </c>
      <c r="L4" s="5">
        <f>'FactorLoadings&amp;ExpReturns'!E9</f>
        <v>1.190960640571969</v>
      </c>
      <c r="M4" s="5">
        <f>'FactorLoadings&amp;ExpReturns'!F9</f>
        <v>1.2880234354833278</v>
      </c>
      <c r="N4" s="5">
        <f>'FactorLoadings&amp;ExpReturns'!G9</f>
        <v>1.0376466901353281</v>
      </c>
      <c r="O4" s="5">
        <f>'FactorLoadings&amp;ExpReturns'!H9</f>
        <v>1.3416261050266225</v>
      </c>
      <c r="P4" s="5">
        <f>'FactorLoadings&amp;ExpReturns'!I9</f>
        <v>0.97389888285390436</v>
      </c>
      <c r="Q4" s="5">
        <f>'FactorLoadings&amp;ExpReturns'!J9</f>
        <v>0.54670834652169575</v>
      </c>
      <c r="R4" s="5">
        <f>'FactorLoadings&amp;ExpReturns'!K9</f>
        <v>0.63288915020073311</v>
      </c>
      <c r="S4" s="5">
        <f>'FactorLoadings&amp;ExpReturns'!L9</f>
        <v>0.73717029609032281</v>
      </c>
      <c r="T4" s="5">
        <f>'FactorLoadings&amp;ExpReturns'!M9</f>
        <v>1.1436948000673364</v>
      </c>
      <c r="U4" s="5">
        <f>'FactorLoadings&amp;ExpReturns'!N9</f>
        <v>0.9506441191055216</v>
      </c>
    </row>
    <row r="5" spans="1:21" ht="15.75">
      <c r="B5" s="53" t="s">
        <v>49</v>
      </c>
      <c r="C5" s="4" t="s">
        <v>75</v>
      </c>
      <c r="D5" s="4" t="s">
        <v>76</v>
      </c>
      <c r="J5" s="1" t="s">
        <v>92</v>
      </c>
      <c r="K5" s="5">
        <f>'FactorLoadings&amp;ExpReturns'!D10</f>
        <v>-0.43262870695653055</v>
      </c>
      <c r="L5" s="5">
        <f>'FactorLoadings&amp;ExpReturns'!E10</f>
        <v>-7.6090525376952017E-2</v>
      </c>
      <c r="M5" s="5">
        <f>'FactorLoadings&amp;ExpReturns'!F10</f>
        <v>0.27773256635417237</v>
      </c>
      <c r="N5" s="5">
        <f>'FactorLoadings&amp;ExpReturns'!G10</f>
        <v>-0.34166124695264438</v>
      </c>
      <c r="O5" s="5">
        <f>'FactorLoadings&amp;ExpReturns'!H10</f>
        <v>0.36012887445013075</v>
      </c>
      <c r="P5" s="5">
        <f>'FactorLoadings&amp;ExpReturns'!I10</f>
        <v>-0.38406211939944335</v>
      </c>
      <c r="Q5" s="5">
        <f>'FactorLoadings&amp;ExpReturns'!J10</f>
        <v>-0.36588596982354776</v>
      </c>
      <c r="R5" s="5">
        <f>'FactorLoadings&amp;ExpReturns'!K10</f>
        <v>-0.77087246842750079</v>
      </c>
      <c r="S5" s="5">
        <f>'FactorLoadings&amp;ExpReturns'!L10</f>
        <v>-0.54475146242053929</v>
      </c>
      <c r="T5" s="5">
        <f>'FactorLoadings&amp;ExpReturns'!M10</f>
        <v>-0.45265240724730382</v>
      </c>
      <c r="U5" s="5">
        <f>'FactorLoadings&amp;ExpReturns'!N10</f>
        <v>-0.59384170006061088</v>
      </c>
    </row>
    <row r="6" spans="1:21" ht="15.75">
      <c r="A6" s="55" t="s">
        <v>49</v>
      </c>
      <c r="B6" s="6">
        <f>COVAR('returns data'!$G$3:$G$62,'returns data'!G$3:G$62)</f>
        <v>3.0395768333333329E-3</v>
      </c>
      <c r="C6" s="6">
        <f>COVAR('returns data'!$G$3:$G$62,'returns data'!H$3:H$62)</f>
        <v>5.292334166666666E-4</v>
      </c>
      <c r="D6" s="6">
        <f>COVAR('returns data'!$G$3:$G$62,'returns data'!I$3:I$62)</f>
        <v>1.5486016666666679E-4</v>
      </c>
      <c r="J6" s="1" t="s">
        <v>93</v>
      </c>
      <c r="K6" s="5">
        <f>'FactorLoadings&amp;ExpReturns'!D11</f>
        <v>-0.47812099455514412</v>
      </c>
      <c r="L6" s="5">
        <f>'FactorLoadings&amp;ExpReturns'!E11</f>
        <v>-0.87656662046628486</v>
      </c>
      <c r="M6" s="5">
        <f>'FactorLoadings&amp;ExpReturns'!F11</f>
        <v>8.7191006961622353E-2</v>
      </c>
      <c r="N6" s="5">
        <f>'FactorLoadings&amp;ExpReturns'!G11</f>
        <v>0.38739524827443583</v>
      </c>
      <c r="O6" s="5">
        <f>'FactorLoadings&amp;ExpReturns'!H11</f>
        <v>0.4921279089433172</v>
      </c>
      <c r="P6" s="5">
        <f>'FactorLoadings&amp;ExpReturns'!I11</f>
        <v>8.287152816401086E-2</v>
      </c>
      <c r="Q6" s="5">
        <f>'FactorLoadings&amp;ExpReturns'!J11</f>
        <v>0.13289510478460798</v>
      </c>
      <c r="R6" s="5">
        <f>'FactorLoadings&amp;ExpReturns'!K11</f>
        <v>0.29498092641846174</v>
      </c>
      <c r="S6" s="5">
        <f>'FactorLoadings&amp;ExpReturns'!L11</f>
        <v>0.16294323141005065</v>
      </c>
      <c r="T6" s="5">
        <f>'FactorLoadings&amp;ExpReturns'!M11</f>
        <v>-0.11114040713240414</v>
      </c>
      <c r="U6" s="5">
        <f>'FactorLoadings&amp;ExpReturns'!N11</f>
        <v>-0.4894875546573616</v>
      </c>
    </row>
    <row r="7" spans="1:21">
      <c r="A7" s="7" t="s">
        <v>75</v>
      </c>
      <c r="B7" s="6">
        <f>COVAR('returns data'!$H$3:$H$62,'returns data'!G$3:G$62)</f>
        <v>5.292334166666666E-4</v>
      </c>
      <c r="C7" s="6">
        <f>COVAR('returns data'!$H$3:$H$62,'returns data'!H$3:H$62)</f>
        <v>8.3589649722222241E-4</v>
      </c>
      <c r="D7" s="6">
        <f>COVAR('returns data'!$H$3:$H$62,'returns data'!I$3:I$62)</f>
        <v>7.4828722222222235E-5</v>
      </c>
      <c r="K7" s="98" t="s">
        <v>45</v>
      </c>
      <c r="L7" s="98"/>
      <c r="M7" s="98"/>
      <c r="N7" s="98"/>
      <c r="O7" s="98"/>
      <c r="P7" s="98"/>
      <c r="Q7" s="98"/>
      <c r="R7" s="98"/>
      <c r="S7" s="98"/>
      <c r="T7" s="98"/>
      <c r="U7" s="98"/>
    </row>
    <row r="8" spans="1:21">
      <c r="A8" s="7" t="s">
        <v>76</v>
      </c>
      <c r="B8" s="6">
        <f>COVAR('returns data'!$I$3:$I$62,'returns data'!G$3:G$62)</f>
        <v>1.5486016666666679E-4</v>
      </c>
      <c r="C8" s="6">
        <f>COVAR('returns data'!$I$3:$I$62,'returns data'!H$3:H$62)</f>
        <v>7.4828722222222235E-5</v>
      </c>
      <c r="D8" s="6">
        <f>COVAR('returns data'!$I$3:$I$62,'returns data'!I$3:I$62)</f>
        <v>2.1836908888888886E-3</v>
      </c>
      <c r="G8" s="99" t="s">
        <v>44</v>
      </c>
      <c r="H8" s="99"/>
      <c r="I8" s="99"/>
      <c r="K8" s="47" t="str">
        <f>'FactorLoadings&amp;ExpReturns'!D2</f>
        <v>AAPL</v>
      </c>
      <c r="L8" s="47" t="str">
        <f>'FactorLoadings&amp;ExpReturns'!E2</f>
        <v>AMZN</v>
      </c>
      <c r="M8" s="47" t="str">
        <f>'FactorLoadings&amp;ExpReturns'!F2</f>
        <v>DIS</v>
      </c>
      <c r="N8" s="47" t="str">
        <f>'FactorLoadings&amp;ExpReturns'!G2</f>
        <v>HON</v>
      </c>
      <c r="O8" s="47" t="str">
        <f>'FactorLoadings&amp;ExpReturns'!H2</f>
        <v>GS</v>
      </c>
      <c r="P8" s="47" t="str">
        <f>'FactorLoadings&amp;ExpReturns'!I2</f>
        <v>HD</v>
      </c>
      <c r="Q8" s="47" t="str">
        <f>'FactorLoadings&amp;ExpReturns'!J2</f>
        <v>JNJ</v>
      </c>
      <c r="R8" s="47" t="str">
        <f>'FactorLoadings&amp;ExpReturns'!K2</f>
        <v>KO</v>
      </c>
      <c r="S8" s="47" t="str">
        <f>'FactorLoadings&amp;ExpReturns'!L2</f>
        <v>MCD</v>
      </c>
      <c r="T8" s="47" t="s">
        <v>107</v>
      </c>
      <c r="U8" s="47" t="str">
        <f>'FactorLoadings&amp;ExpReturns'!N2</f>
        <v>MSFT</v>
      </c>
    </row>
    <row r="9" spans="1:21">
      <c r="G9" s="5">
        <v>1.3311275773972033</v>
      </c>
      <c r="H9" s="5">
        <v>-0.43262870695653055</v>
      </c>
      <c r="I9" s="5">
        <v>-0.47812099455514412</v>
      </c>
      <c r="J9" s="46" t="str">
        <f>K8</f>
        <v>AAPL</v>
      </c>
      <c r="K9" s="5">
        <f>MMULT(MMULT($G9:$I9,$B$6:$D$8),K$4:K$6)+'Covariance Matrix from Factors'!C15^2</f>
        <v>7.4584852893203272E-3</v>
      </c>
      <c r="L9" s="5">
        <f t="shared" ref="L9:U9" si="0">MMULT(MMULT($G9:$I9,$B$6:$D$8),L$4:L$6)</f>
        <v>5.1973519679999408E-3</v>
      </c>
      <c r="M9" s="5">
        <f t="shared" si="0"/>
        <v>4.8305503678440975E-3</v>
      </c>
      <c r="N9" s="5">
        <f t="shared" si="0"/>
        <v>3.4419107836742352E-3</v>
      </c>
      <c r="O9" s="5">
        <f t="shared" si="0"/>
        <v>4.7040718872329813E-3</v>
      </c>
      <c r="P9" s="5">
        <f t="shared" si="0"/>
        <v>3.4553067993598812E-3</v>
      </c>
      <c r="Q9" s="5">
        <f t="shared" si="0"/>
        <v>1.8183521654027133E-3</v>
      </c>
      <c r="R9" s="5">
        <f t="shared" si="0"/>
        <v>1.8755103541810453E-3</v>
      </c>
      <c r="S9" s="5">
        <f t="shared" si="0"/>
        <v>2.4501881806864023E-3</v>
      </c>
      <c r="T9" s="5">
        <f t="shared" si="0"/>
        <v>4.2386506066448689E-3</v>
      </c>
      <c r="U9" s="5">
        <f t="shared" si="0"/>
        <v>3.8019721264564276E-3</v>
      </c>
    </row>
    <row r="10" spans="1:21">
      <c r="G10" s="5">
        <v>1.190960640571969</v>
      </c>
      <c r="H10" s="5">
        <v>-7.6090525376952017E-2</v>
      </c>
      <c r="I10" s="5">
        <v>-0.87656662046628486</v>
      </c>
      <c r="J10" s="46" t="str">
        <f>L8</f>
        <v>AMZN</v>
      </c>
      <c r="K10" s="5">
        <f t="shared" ref="K10:K19" si="1">MMULT(MMULT($G10:$I10,$B$6:$D$8),K$4:K$6)</f>
        <v>5.1973519679999417E-3</v>
      </c>
      <c r="L10" s="5">
        <f>MMULT(MMULT($G10:$I10,$B$6:$D$8),L$4:L$6)+'Covariance Matrix from Factors'!C21^2</f>
        <v>9.1719090073582102E-3</v>
      </c>
      <c r="M10" s="5">
        <f t="shared" ref="M10:U10" si="2">MMULT(MMULT($G10:$I10,$B$6:$D$8),M$4:M$6)</f>
        <v>4.4238140824969475E-3</v>
      </c>
      <c r="N10" s="5">
        <f t="shared" si="2"/>
        <v>2.730159936579496E-3</v>
      </c>
      <c r="O10" s="5">
        <f t="shared" si="2"/>
        <v>3.9469782125840696E-3</v>
      </c>
      <c r="P10" s="5">
        <f t="shared" si="2"/>
        <v>3.0178394158474793E-3</v>
      </c>
      <c r="Q10" s="5">
        <f t="shared" si="2"/>
        <v>1.4688911370848063E-3</v>
      </c>
      <c r="R10" s="5">
        <f t="shared" si="2"/>
        <v>1.2814735456436219E-3</v>
      </c>
      <c r="S10" s="5">
        <f t="shared" si="2"/>
        <v>1.983066994673848E-3</v>
      </c>
      <c r="T10" s="5">
        <f t="shared" si="2"/>
        <v>3.9049368391404077E-3</v>
      </c>
      <c r="U10" s="5">
        <f t="shared" si="2"/>
        <v>3.8259082104166392E-3</v>
      </c>
    </row>
    <row r="11" spans="1:21">
      <c r="A11" s="90" t="s">
        <v>47</v>
      </c>
      <c r="B11" s="91"/>
      <c r="C11" s="91"/>
      <c r="D11" s="91"/>
      <c r="E11" s="92"/>
      <c r="G11" s="5">
        <v>1.2880234354833278</v>
      </c>
      <c r="H11" s="5">
        <v>0.27773256635417237</v>
      </c>
      <c r="I11" s="5">
        <v>8.7191006961622353E-2</v>
      </c>
      <c r="J11" s="46" t="str">
        <f>M8</f>
        <v>DIS</v>
      </c>
      <c r="K11" s="5">
        <f t="shared" si="1"/>
        <v>4.8305503678440975E-3</v>
      </c>
      <c r="L11" s="5">
        <f t="shared" ref="L11:L19" si="3">MMULT(MMULT($G11:$I11,$B$6:$D$8),L$4:L$6)</f>
        <v>4.4238140824969484E-3</v>
      </c>
      <c r="M11" s="5">
        <f>MMULT(MMULT($G11:$I11,$B$6:$D$8),M$4:M$6)+'Covariance Matrix from Factors'!C27^2</f>
        <v>1.0525887971895156E-2</v>
      </c>
      <c r="N11" s="5">
        <f t="shared" ref="N11:U11" si="4">MMULT(MMULT($G11:$I11,$B$6:$D$8),N$4:N$6)</f>
        <v>4.073599643789008E-3</v>
      </c>
      <c r="O11" s="5">
        <f t="shared" si="4"/>
        <v>6.0013750328893447E-3</v>
      </c>
      <c r="P11" s="5">
        <f t="shared" si="4"/>
        <v>3.6497189839374512E-3</v>
      </c>
      <c r="Q11" s="5">
        <f t="shared" si="4"/>
        <v>1.9459596612305357E-3</v>
      </c>
      <c r="R11" s="5">
        <f t="shared" si="4"/>
        <v>1.9910246953117497E-3</v>
      </c>
      <c r="S11" s="5">
        <f t="shared" si="4"/>
        <v>2.5699149093579665E-3</v>
      </c>
      <c r="T11" s="5">
        <f t="shared" si="4"/>
        <v>4.1989314177714628E-3</v>
      </c>
      <c r="U11" s="5">
        <f t="shared" si="4"/>
        <v>3.1268379092772281E-3</v>
      </c>
    </row>
    <row r="12" spans="1:21">
      <c r="A12" s="93"/>
      <c r="B12" s="94"/>
      <c r="C12" s="94"/>
      <c r="D12" s="94"/>
      <c r="E12" s="95"/>
      <c r="G12" s="5">
        <v>1.0376466901353281</v>
      </c>
      <c r="H12" s="5">
        <v>-0.34166124695264438</v>
      </c>
      <c r="I12" s="5">
        <v>0.38739524827443583</v>
      </c>
      <c r="J12" s="46" t="str">
        <f>N8</f>
        <v>HON</v>
      </c>
      <c r="K12" s="5">
        <f t="shared" si="1"/>
        <v>3.4419107836742356E-3</v>
      </c>
      <c r="L12" s="5">
        <f t="shared" si="3"/>
        <v>2.7301599365794965E-3</v>
      </c>
      <c r="M12" s="5">
        <f t="shared" ref="M12:M19" si="5">MMULT(MMULT($G12:$I12,$B$6:$D$8),M$4:M$6)</f>
        <v>4.073599643789008E-3</v>
      </c>
      <c r="N12" s="5">
        <f>MMULT(MMULT($G12:$I12,$B$6:$D$8),N$4:N$6)+'Covariance Matrix from Factors'!C33^2</f>
        <v>5.2482617631167544E-3</v>
      </c>
      <c r="O12" s="5">
        <f t="shared" ref="O12:U12" si="6">MMULT(MMULT($G12:$I12,$B$6:$D$8),O$4:O$6)</f>
        <v>4.6575651164096135E-3</v>
      </c>
      <c r="P12" s="5">
        <f t="shared" si="6"/>
        <v>2.9229560161128407E-3</v>
      </c>
      <c r="Q12" s="5">
        <f t="shared" si="6"/>
        <v>1.6816044401260751E-3</v>
      </c>
      <c r="R12" s="5">
        <f t="shared" si="6"/>
        <v>1.9835451252414897E-3</v>
      </c>
      <c r="S12" s="5">
        <f t="shared" si="6"/>
        <v>2.2364618862000152E-3</v>
      </c>
      <c r="T12" s="5">
        <f t="shared" si="6"/>
        <v>3.2275710610243464E-3</v>
      </c>
      <c r="U12" s="5">
        <f t="shared" si="6"/>
        <v>2.229521158864294E-3</v>
      </c>
    </row>
    <row r="13" spans="1:21">
      <c r="A13" s="48" t="s">
        <v>99</v>
      </c>
      <c r="B13" s="5">
        <f t="array" ref="B13:E17">LINEST('excess returns'!D$3:D$62,'returns data'!$G$3:$I$62,,TRUE)</f>
        <v>-0.47812099455514412</v>
      </c>
      <c r="C13" s="5">
        <v>-0.43262870695653055</v>
      </c>
      <c r="D13" s="5">
        <v>1.3311275773972033</v>
      </c>
      <c r="E13" s="49">
        <v>1.3486347429341143E-2</v>
      </c>
      <c r="F13" s="5"/>
      <c r="G13" s="5">
        <v>1.3416261050266225</v>
      </c>
      <c r="H13" s="5">
        <v>0.36012887445013075</v>
      </c>
      <c r="I13" s="5">
        <v>0.4921279089433172</v>
      </c>
      <c r="J13" s="46" t="str">
        <f>O8</f>
        <v>GS</v>
      </c>
      <c r="K13" s="5">
        <f t="shared" si="1"/>
        <v>4.7040718872329804E-3</v>
      </c>
      <c r="L13" s="5">
        <f t="shared" si="3"/>
        <v>3.9469782125840704E-3</v>
      </c>
      <c r="M13" s="5">
        <f t="shared" si="5"/>
        <v>6.0013750328893455E-3</v>
      </c>
      <c r="N13" s="5">
        <f t="shared" ref="N13:N19" si="7">MMULT(MMULT($G13:$I13,$B$6:$D$8),N$4:N$6)</f>
        <v>4.6575651164096144E-3</v>
      </c>
      <c r="O13" s="5">
        <f>MMULT(MMULT($G13:$I13,$B$6:$D$8),O$4:O$6)+'Covariance Matrix from Factors'!C39^2</f>
        <v>8.6910972099599228E-3</v>
      </c>
      <c r="P13" s="5">
        <f t="shared" ref="P13:U13" si="8">MMULT(MMULT($G13:$I13,$B$6:$D$8),P$4:P$6)</f>
        <v>3.9374300668237579E-3</v>
      </c>
      <c r="Q13" s="5">
        <f t="shared" si="8"/>
        <v>2.1659274929856031E-3</v>
      </c>
      <c r="R13" s="5">
        <f t="shared" si="8"/>
        <v>2.3282130088694369E-3</v>
      </c>
      <c r="S13" s="5">
        <f t="shared" si="8"/>
        <v>2.8453553863592197E-3</v>
      </c>
      <c r="T13" s="5">
        <f t="shared" si="8"/>
        <v>4.3492478100998566E-3</v>
      </c>
      <c r="U13" s="5">
        <f t="shared" si="8"/>
        <v>2.8671390462918535E-3</v>
      </c>
    </row>
    <row r="14" spans="1:21">
      <c r="A14" s="48"/>
      <c r="B14" s="5">
        <v>0.12969252880702312</v>
      </c>
      <c r="C14" s="5">
        <v>0.22182537375442238</v>
      </c>
      <c r="D14" s="5">
        <v>0.11635894169716046</v>
      </c>
      <c r="E14" s="49">
        <v>6.2103839977765921E-3</v>
      </c>
      <c r="F14" s="5"/>
      <c r="G14" s="5">
        <v>0.97389888285390436</v>
      </c>
      <c r="H14" s="5">
        <v>-0.38406211939944335</v>
      </c>
      <c r="I14" s="5">
        <v>8.287152816401086E-2</v>
      </c>
      <c r="J14" s="46" t="str">
        <f>P8</f>
        <v>HD</v>
      </c>
      <c r="K14" s="5">
        <f t="shared" si="1"/>
        <v>3.4553067993598812E-3</v>
      </c>
      <c r="L14" s="5">
        <f t="shared" si="3"/>
        <v>3.0178394158474789E-3</v>
      </c>
      <c r="M14" s="5">
        <f t="shared" si="5"/>
        <v>3.6497189839374508E-3</v>
      </c>
      <c r="N14" s="5">
        <f t="shared" si="7"/>
        <v>2.9229560161128398E-3</v>
      </c>
      <c r="O14" s="5">
        <f t="shared" ref="O14:O19" si="9">MMULT(MMULT($G14:$I14,$B$6:$D$8),O$4:O$6)</f>
        <v>3.937430066823757E-3</v>
      </c>
      <c r="P14" s="5">
        <f>MMULT(MMULT($G14:$I14,$B$6:$D$8),P$4:P$6)+'Covariance Matrix from Factors'!C45^2</f>
        <v>5.2207079578439099E-3</v>
      </c>
      <c r="Q14" s="5">
        <f>MMULT(MMULT($G14:$I14,$B$6:$D$8),Q$4:Q$6)</f>
        <v>1.4811632708072169E-3</v>
      </c>
      <c r="R14" s="5">
        <f>MMULT(MMULT($G14:$I14,$B$6:$D$8),R$4:R$6)</f>
        <v>1.6877533576221126E-3</v>
      </c>
      <c r="S14" s="5">
        <f>MMULT(MMULT($G14:$I14,$B$6:$D$8),S$4:S$6)</f>
        <v>1.9819359590772406E-3</v>
      </c>
      <c r="T14" s="5">
        <f>MMULT(MMULT($G14:$I14,$B$6:$D$8),T$4:T$6)</f>
        <v>3.0433477986940298E-3</v>
      </c>
      <c r="U14" s="5">
        <f>MMULT(MMULT($G14:$I14,$B$6:$D$8),U$4:U$6)</f>
        <v>2.3656563695045678E-3</v>
      </c>
    </row>
    <row r="15" spans="1:21">
      <c r="A15" s="48"/>
      <c r="B15" s="5">
        <v>0.72012272854798631</v>
      </c>
      <c r="C15" s="11">
        <v>4.6826589316957837E-2</v>
      </c>
      <c r="D15" s="5" t="e">
        <v>#N/A</v>
      </c>
      <c r="E15" s="49" t="e">
        <v>#N/A</v>
      </c>
      <c r="F15" s="5"/>
      <c r="G15" s="5">
        <v>0.54670834652169575</v>
      </c>
      <c r="H15" s="5">
        <v>-0.36588596982354776</v>
      </c>
      <c r="I15" s="5">
        <v>0.13289510478460798</v>
      </c>
      <c r="J15" s="46" t="str">
        <f>Q8</f>
        <v>JNJ</v>
      </c>
      <c r="K15" s="5">
        <f t="shared" si="1"/>
        <v>1.8183521654027129E-3</v>
      </c>
      <c r="L15" s="5">
        <f t="shared" si="3"/>
        <v>1.4688911370848063E-3</v>
      </c>
      <c r="M15" s="5">
        <f t="shared" si="5"/>
        <v>1.9459596612305355E-3</v>
      </c>
      <c r="N15" s="5">
        <f t="shared" si="7"/>
        <v>1.6816044401260744E-3</v>
      </c>
      <c r="O15" s="5">
        <f t="shared" si="9"/>
        <v>2.1659274929856031E-3</v>
      </c>
      <c r="P15" s="5">
        <f>MMULT(MMULT($G15:$I15,$B$6:$D$8),P$4:P$6)</f>
        <v>1.4811632708072169E-3</v>
      </c>
      <c r="Q15" s="5">
        <f>MMULT(MMULT($G15:$I15,$B$6:$D$8),Q$4:Q$6)+'Covariance Matrix from Factors'!C51^2</f>
        <v>2.5222260289832574E-3</v>
      </c>
      <c r="R15" s="5">
        <f>MMULT(MMULT($G15:$I15,$B$6:$D$8),R$4:R$6)</f>
        <v>1.0497444442109296E-3</v>
      </c>
      <c r="S15" s="5">
        <f>MMULT(MMULT($G15:$I15,$B$6:$D$8),S$4:S$6)</f>
        <v>1.1576229772880555E-3</v>
      </c>
      <c r="T15" s="5">
        <f>MMULT(MMULT($G15:$I15,$B$6:$D$8),T$4:T$6)</f>
        <v>1.6669725677506419E-3</v>
      </c>
      <c r="U15" s="5">
        <f>MMULT(MMULT($G15:$I15,$B$6:$D$8),U$4:U$6)</f>
        <v>1.2490334325790827E-3</v>
      </c>
    </row>
    <row r="16" spans="1:21">
      <c r="A16" s="48"/>
      <c r="B16" s="5">
        <v>48.029233896545577</v>
      </c>
      <c r="C16" s="5">
        <v>56</v>
      </c>
      <c r="D16" s="5" t="e">
        <v>#N/A</v>
      </c>
      <c r="E16" s="49" t="e">
        <v>#N/A</v>
      </c>
      <c r="F16" s="5"/>
      <c r="G16" s="5">
        <v>0.63288915020073311</v>
      </c>
      <c r="H16" s="5">
        <v>-0.77087246842750079</v>
      </c>
      <c r="I16" s="5">
        <v>0.29498092641846174</v>
      </c>
      <c r="J16" s="46" t="str">
        <f>R8</f>
        <v>KO</v>
      </c>
      <c r="K16" s="5">
        <f t="shared" si="1"/>
        <v>1.8755103541810455E-3</v>
      </c>
      <c r="L16" s="5">
        <f t="shared" si="3"/>
        <v>1.2814735456436221E-3</v>
      </c>
      <c r="M16" s="5">
        <f t="shared" si="5"/>
        <v>1.9910246953117488E-3</v>
      </c>
      <c r="N16" s="5">
        <f t="shared" si="7"/>
        <v>1.9835451252414892E-3</v>
      </c>
      <c r="O16" s="5">
        <f t="shared" si="9"/>
        <v>2.3282130088694364E-3</v>
      </c>
      <c r="P16" s="5">
        <f>MMULT(MMULT($G16:$I16,$B$6:$D$8),P$4:P$6)</f>
        <v>1.6877533576221126E-3</v>
      </c>
      <c r="Q16" s="5">
        <f>MMULT(MMULT($G16:$I16,$B$6:$D$8),Q$4:Q$6)</f>
        <v>1.0497444442109296E-3</v>
      </c>
      <c r="R16" s="5">
        <f>MMULT(MMULT($G16:$I16,$B$6:$D$8),R$4:R$6)+'Covariance Matrix from Factors'!C57^2</f>
        <v>2.8632274753133029E-3</v>
      </c>
      <c r="S16" s="5">
        <f>MMULT(MMULT($G16:$I16,$B$6:$D$8),S$4:S$6)</f>
        <v>1.4191006190515758E-3</v>
      </c>
      <c r="T16" s="5">
        <f>MMULT(MMULT($G16:$I16,$B$6:$D$8),T$4:T$6)</f>
        <v>1.8397903711413004E-3</v>
      </c>
      <c r="U16" s="5">
        <f>MMULT(MMULT($G16:$I16,$B$6:$D$8),U$4:U$6)</f>
        <v>1.31995867518968E-3</v>
      </c>
    </row>
    <row r="17" spans="1:21">
      <c r="A17" s="48"/>
      <c r="B17">
        <v>0.31594534933567764</v>
      </c>
      <c r="C17">
        <v>0.12279285015530567</v>
      </c>
      <c r="D17" t="e">
        <v>#N/A</v>
      </c>
      <c r="E17" s="50" t="e">
        <v>#N/A</v>
      </c>
      <c r="G17" s="5">
        <v>0.73717029609032281</v>
      </c>
      <c r="H17" s="5">
        <v>-0.54475146242053929</v>
      </c>
      <c r="I17" s="5">
        <v>0.16294323141005065</v>
      </c>
      <c r="J17" s="46" t="str">
        <f>S8</f>
        <v>MCD</v>
      </c>
      <c r="K17" s="5">
        <f t="shared" si="1"/>
        <v>2.4501881806864028E-3</v>
      </c>
      <c r="L17" s="5">
        <f t="shared" si="3"/>
        <v>1.9830669946738484E-3</v>
      </c>
      <c r="M17" s="5">
        <f t="shared" si="5"/>
        <v>2.5699149093579665E-3</v>
      </c>
      <c r="N17" s="5">
        <f t="shared" si="7"/>
        <v>2.2364618862000152E-3</v>
      </c>
      <c r="O17" s="5">
        <f t="shared" si="9"/>
        <v>2.8453553863592193E-3</v>
      </c>
      <c r="P17" s="5">
        <f>MMULT(MMULT($G17:$I17,$B$6:$D$8),P$4:P$6)</f>
        <v>1.9819359590772406E-3</v>
      </c>
      <c r="Q17" s="5">
        <f>MMULT(MMULT($G17:$I17,$B$6:$D$8),Q$4:Q$6)</f>
        <v>1.1576229772880557E-3</v>
      </c>
      <c r="R17" s="5">
        <f>MMULT(MMULT($G17:$I17,$B$6:$D$8),R$4:R$6)</f>
        <v>1.419100619051576E-3</v>
      </c>
      <c r="S17" s="5">
        <f>MMULT(MMULT($G17:$I17,$B$6:$D$8),S$4:S$6)+'Covariance Matrix from Factors'!C63^2</f>
        <v>3.1122111795815889E-3</v>
      </c>
      <c r="T17" s="5">
        <f>MMULT(MMULT($G17:$I17,$B$6:$D$8),T$4:T$6)</f>
        <v>2.238092273367734E-3</v>
      </c>
      <c r="U17" s="5">
        <f>MMULT(MMULT($G17:$I17,$B$6:$D$8),U$4:U$6)</f>
        <v>1.7014071617349525E-3</v>
      </c>
    </row>
    <row r="18" spans="1:21">
      <c r="A18" s="48"/>
      <c r="B18" s="10"/>
      <c r="C18" s="8"/>
      <c r="E18" s="50"/>
      <c r="G18" s="5">
        <v>1.1436948000673364</v>
      </c>
      <c r="H18" s="5">
        <v>-0.45265240724730382</v>
      </c>
      <c r="I18" s="5">
        <v>-0.11114040713240414</v>
      </c>
      <c r="J18" s="46" t="str">
        <f>T8</f>
        <v>NKE</v>
      </c>
      <c r="K18" s="5">
        <f t="shared" si="1"/>
        <v>4.2386506066448689E-3</v>
      </c>
      <c r="L18" s="5">
        <f t="shared" si="3"/>
        <v>3.9049368391404081E-3</v>
      </c>
      <c r="M18" s="5">
        <f t="shared" si="5"/>
        <v>4.1989314177714628E-3</v>
      </c>
      <c r="N18" s="5">
        <f t="shared" si="7"/>
        <v>3.2275710610243464E-3</v>
      </c>
      <c r="O18" s="5">
        <f t="shared" si="9"/>
        <v>4.3492478100998566E-3</v>
      </c>
      <c r="P18" s="5">
        <f>MMULT(MMULT($G18:$I18,$B$6:$D$8),P$4:P$6)</f>
        <v>3.0433477986940307E-3</v>
      </c>
      <c r="Q18" s="5">
        <f>MMULT(MMULT($G18:$I18,$B$6:$D$8),Q$4:Q$6)</f>
        <v>1.6669725677506424E-3</v>
      </c>
      <c r="R18" s="5">
        <f>MMULT(MMULT($G18:$I18,$B$6:$D$8),R$4:R$6)</f>
        <v>1.8397903711413006E-3</v>
      </c>
      <c r="S18" s="5">
        <f>MMULT(MMULT($G18:$I18,$B$6:$D$8),S$4:S$6)</f>
        <v>2.2380922733677348E-3</v>
      </c>
      <c r="T18" s="5">
        <f>MMULT(MMULT($G18:$I18,$B$6:$D$8),T$4:T$6)+'Covariance Matrix from Factors'!C69^2</f>
        <v>7.6487942212154492E-3</v>
      </c>
      <c r="U18" s="5">
        <f>MMULT(MMULT($G18:$I18,$B$6:$D$8),U$4:U$6)</f>
        <v>2.9795445473331551E-3</v>
      </c>
    </row>
    <row r="19" spans="1:21">
      <c r="A19" s="48" t="s">
        <v>100</v>
      </c>
      <c r="B19" s="5">
        <f t="array" ref="B19:E23">LINEST('excess returns'!E$3:E$62,'returns data'!$G$3:$I$62,,TRUE)</f>
        <v>-0.87656662046628486</v>
      </c>
      <c r="C19" s="5">
        <v>-7.6090525376952017E-2</v>
      </c>
      <c r="D19" s="5">
        <v>1.190960640571969</v>
      </c>
      <c r="E19" s="49">
        <v>3.3706060879297748E-4</v>
      </c>
      <c r="F19" s="5"/>
      <c r="G19" s="5">
        <v>0.9506441191055216</v>
      </c>
      <c r="H19" s="5">
        <v>-0.59384170006061088</v>
      </c>
      <c r="I19" s="5">
        <v>-0.4894875546573616</v>
      </c>
      <c r="J19" s="46" t="str">
        <f>U8</f>
        <v>MSFT</v>
      </c>
      <c r="K19" s="5">
        <f t="shared" si="1"/>
        <v>3.8019721264564276E-3</v>
      </c>
      <c r="L19" s="5">
        <f t="shared" si="3"/>
        <v>3.8259082104166401E-3</v>
      </c>
      <c r="M19" s="5">
        <f t="shared" si="5"/>
        <v>3.1268379092772277E-3</v>
      </c>
      <c r="N19" s="5">
        <f t="shared" si="7"/>
        <v>2.2295211588642936E-3</v>
      </c>
      <c r="O19" s="5">
        <f t="shared" si="9"/>
        <v>2.8671390462918539E-3</v>
      </c>
      <c r="P19" s="5">
        <f>MMULT(MMULT($G19:$I19,$B$6:$D$8),P$4:P$6)</f>
        <v>2.3656563695045683E-3</v>
      </c>
      <c r="Q19" s="5">
        <f>MMULT(MMULT($G19:$I19,$B$6:$D$8),Q$4:Q$6)</f>
        <v>1.2490334325790829E-3</v>
      </c>
      <c r="R19" s="5">
        <f>MMULT(MMULT($G19:$I19,$B$6:$D$8),R$4:R$6)</f>
        <v>1.3199586751896802E-3</v>
      </c>
      <c r="S19" s="5">
        <f>MMULT(MMULT($G19:$I19,$B$6:$D$8),S$4:S$6)</f>
        <v>1.701407161734953E-3</v>
      </c>
      <c r="T19" s="5">
        <f>MMULT(MMULT($G19:$I19,$B$6:$D$8),T$4:T$6)</f>
        <v>2.9795445473331547E-3</v>
      </c>
      <c r="U19" s="5">
        <f>MMULT(MMULT($G19:$I19,$B$6:$D$8),U$4:U$6)+'Covariance Matrix from Factors'!C75^2</f>
        <v>4.0298373358509136E-3</v>
      </c>
    </row>
    <row r="20" spans="1:21">
      <c r="A20" s="48"/>
      <c r="B20" s="5">
        <v>0.16588152669085438</v>
      </c>
      <c r="C20" s="5">
        <v>0.28372283273082688</v>
      </c>
      <c r="D20" s="5">
        <v>0.14882737710803168</v>
      </c>
      <c r="E20" s="49">
        <v>7.9433101379379218E-3</v>
      </c>
      <c r="F20" s="5"/>
    </row>
    <row r="21" spans="1:21">
      <c r="A21" s="48"/>
      <c r="B21" s="5">
        <v>0.62519785938852457</v>
      </c>
      <c r="C21" s="11">
        <v>5.9892934443282919E-2</v>
      </c>
      <c r="D21" s="5" t="e">
        <v>#N/A</v>
      </c>
      <c r="E21" s="49" t="e">
        <v>#N/A</v>
      </c>
      <c r="F21" s="5"/>
      <c r="G21" cm="1">
        <f t="array" ref="G21:H25">LINEST('excess returns'!D$3:D$62,'returns data'!G$3:G$62,,TRUE)</f>
        <v>1.231441508497263</v>
      </c>
      <c r="H21">
        <v>1.5003434790974105E-2</v>
      </c>
      <c r="J21" cm="1">
        <f t="array" ref="J21:K25">LINEST('excess returns'!E$3:E$62,'returns data'!G$3:G$62,,TRUE)</f>
        <v>1.1330529411413131</v>
      </c>
      <c r="K21">
        <v>1.2672393141421046E-3</v>
      </c>
      <c r="M21" cm="1">
        <f t="array" ref="M21:N25">LINEST('excess returns'!J$3:J$62,'returns data'!G$3:G$62,,TRUE)</f>
        <v>0.48977314358616064</v>
      </c>
      <c r="N21">
        <v>-5.6109508482933296E-4</v>
      </c>
    </row>
    <row r="22" spans="1:21">
      <c r="A22" s="48"/>
      <c r="B22" s="5">
        <v>31.137388977766708</v>
      </c>
      <c r="C22" s="5">
        <v>56</v>
      </c>
      <c r="D22" s="5" t="e">
        <v>#N/A</v>
      </c>
      <c r="E22" s="49" t="e">
        <v>#N/A</v>
      </c>
      <c r="F22" s="5"/>
      <c r="G22">
        <v>0.12382200928498703</v>
      </c>
      <c r="H22">
        <v>6.9825067078994711E-3</v>
      </c>
      <c r="J22">
        <v>0.16892201719734057</v>
      </c>
      <c r="K22">
        <v>9.5257630287489646E-3</v>
      </c>
      <c r="M22">
        <v>9.7690052616339229E-2</v>
      </c>
      <c r="N22">
        <v>5.5088869226688096E-3</v>
      </c>
    </row>
    <row r="23" spans="1:21">
      <c r="A23" s="48"/>
      <c r="B23">
        <v>0.33508472466784978</v>
      </c>
      <c r="C23">
        <v>0.2008811613887336</v>
      </c>
      <c r="D23" t="e">
        <v>#N/A</v>
      </c>
      <c r="E23" s="50" t="e">
        <v>#N/A</v>
      </c>
      <c r="G23">
        <v>0.6303568901627209</v>
      </c>
      <c r="H23" s="120">
        <v>5.2878610574411553E-2</v>
      </c>
      <c r="J23">
        <v>0.43684526541796537</v>
      </c>
      <c r="K23" s="120">
        <v>7.2138722480779821E-2</v>
      </c>
      <c r="M23">
        <v>0.30234459879404402</v>
      </c>
      <c r="N23" s="120">
        <v>4.1718869521845989E-2</v>
      </c>
    </row>
    <row r="24" spans="1:21">
      <c r="A24" s="48"/>
      <c r="E24" s="50"/>
      <c r="G24">
        <v>98.90810529521903</v>
      </c>
      <c r="H24">
        <v>58</v>
      </c>
      <c r="J24">
        <v>44.991232139860763</v>
      </c>
      <c r="K24">
        <v>58</v>
      </c>
      <c r="M24">
        <v>25.135599466071824</v>
      </c>
      <c r="N24">
        <v>58</v>
      </c>
    </row>
    <row r="25" spans="1:21">
      <c r="A25" s="48" t="s">
        <v>66</v>
      </c>
      <c r="B25" s="5">
        <f t="array" ref="B25:E29">LINEST('excess returns'!F$3:F$62,'returns data'!$G$3:$I$62,,TRUE)</f>
        <v>8.7191006961622353E-2</v>
      </c>
      <c r="C25" s="5">
        <v>0.27773256635417237</v>
      </c>
      <c r="D25" s="5">
        <v>1.2880234354833278</v>
      </c>
      <c r="E25" s="49">
        <v>-1.4580891761959473E-2</v>
      </c>
      <c r="F25" s="5"/>
      <c r="G25">
        <v>0.2765616470267277</v>
      </c>
      <c r="H25">
        <v>0.16217655246425561</v>
      </c>
      <c r="J25">
        <v>0.23413415974936314</v>
      </c>
      <c r="K25">
        <v>0.30183172630722022</v>
      </c>
      <c r="M25">
        <v>4.3747607853696358E-2</v>
      </c>
      <c r="N25">
        <v>0.10094691630248698</v>
      </c>
    </row>
    <row r="26" spans="1:21">
      <c r="A26" s="48"/>
      <c r="B26" s="5">
        <v>0.19555050975896374</v>
      </c>
      <c r="C26" s="5">
        <v>0.33446849494078906</v>
      </c>
      <c r="D26" s="5">
        <v>0.1754461153097748</v>
      </c>
      <c r="E26" s="49">
        <v>9.3640224902327533E-3</v>
      </c>
      <c r="F26" s="5"/>
    </row>
    <row r="27" spans="1:21">
      <c r="A27" s="48"/>
      <c r="B27" s="5">
        <v>0.5435592406111498</v>
      </c>
      <c r="C27" s="11">
        <v>7.0605172830193769E-2</v>
      </c>
      <c r="D27" s="5" t="e">
        <v>#N/A</v>
      </c>
      <c r="E27" s="49" t="e">
        <v>#N/A</v>
      </c>
      <c r="F27" s="5"/>
      <c r="G27" cm="1">
        <f t="array" ref="G27:H31">LINEST('excess returns'!V$3:V$62,'returns data'!G$3:G$62,,TRUE)</f>
        <v>1.4507128973898822</v>
      </c>
      <c r="H27">
        <v>1.5160039439797452E-2</v>
      </c>
      <c r="J27" cm="1">
        <f t="array" ref="J27:K31">LINEST('excess returns'!W$3:W$62,'returns data'!G$3:G$62,,TRUE)</f>
        <v>1.4591457054157488</v>
      </c>
      <c r="K27">
        <v>-1.6917393825174841E-2</v>
      </c>
      <c r="M27" cm="1">
        <f t="array" ref="M27:N31">LINEST('excess returns'!X$3:X$62,'returns data'!G$3:G$62,,TRUE)</f>
        <v>0.89533654771691729</v>
      </c>
      <c r="N27">
        <v>-5.2154927339130332E-3</v>
      </c>
    </row>
    <row r="28" spans="1:21">
      <c r="A28" s="48"/>
      <c r="B28" s="5">
        <v>22.229476551700454</v>
      </c>
      <c r="C28" s="5">
        <v>56</v>
      </c>
      <c r="D28" s="5" t="e">
        <v>#N/A</v>
      </c>
      <c r="E28" s="49" t="e">
        <v>#N/A</v>
      </c>
      <c r="F28" s="5"/>
      <c r="G28">
        <v>0.19815621852112189</v>
      </c>
      <c r="H28">
        <v>1.1174322990117128E-2</v>
      </c>
      <c r="J28">
        <v>0.43900170020780455</v>
      </c>
      <c r="K28">
        <v>2.4755956830139474E-2</v>
      </c>
      <c r="M28">
        <v>0.17316316148831684</v>
      </c>
      <c r="N28">
        <v>9.7649274441216176E-3</v>
      </c>
    </row>
    <row r="29" spans="1:21">
      <c r="A29" s="48"/>
      <c r="B29">
        <v>0.33244785249081776</v>
      </c>
      <c r="C29">
        <v>0.27916506410136577</v>
      </c>
      <c r="D29" t="e">
        <v>#N/A</v>
      </c>
      <c r="E29" s="50" t="e">
        <v>#N/A</v>
      </c>
      <c r="G29">
        <v>0.48027681974364522</v>
      </c>
      <c r="H29" s="120">
        <v>8.4623287673840461E-2</v>
      </c>
      <c r="J29">
        <v>0.15999883266374834</v>
      </c>
      <c r="K29" s="120">
        <v>0.18747717050338361</v>
      </c>
      <c r="M29">
        <v>0.31550383314329833</v>
      </c>
      <c r="N29" s="120">
        <v>7.3949917587751934E-2</v>
      </c>
    </row>
    <row r="30" spans="1:21">
      <c r="A30" s="48"/>
      <c r="E30" s="50"/>
      <c r="G30">
        <v>53.597870180412876</v>
      </c>
      <c r="H30">
        <v>58</v>
      </c>
      <c r="J30">
        <v>11.047523093241912</v>
      </c>
      <c r="K30">
        <v>58</v>
      </c>
      <c r="M30">
        <v>26.733856533256844</v>
      </c>
      <c r="N30">
        <v>58</v>
      </c>
    </row>
    <row r="31" spans="1:21">
      <c r="A31" s="48" t="s">
        <v>101</v>
      </c>
      <c r="B31" s="5">
        <f t="array" ref="B31:E35">LINEST('excess returns'!G$3:G$62,'returns data'!$G$3:$I$62,,TRUE)</f>
        <v>0.38739524827443583</v>
      </c>
      <c r="C31" s="5">
        <v>-0.34166124695264438</v>
      </c>
      <c r="D31" s="5">
        <v>1.0376466901353281</v>
      </c>
      <c r="E31" s="49">
        <v>-1.9359987998433924E-3</v>
      </c>
      <c r="F31" s="5"/>
      <c r="G31">
        <v>0.38381975192391948</v>
      </c>
      <c r="H31">
        <v>0.41534384737031438</v>
      </c>
      <c r="J31">
        <v>0.38829491098294566</v>
      </c>
      <c r="K31">
        <v>2.0385659886773766</v>
      </c>
      <c r="M31">
        <v>0.14619650881972296</v>
      </c>
      <c r="N31">
        <v>0.31717823805164752</v>
      </c>
    </row>
    <row r="32" spans="1:21">
      <c r="A32" s="48"/>
      <c r="B32" s="5">
        <v>0.11818201673333194</v>
      </c>
      <c r="C32" s="5">
        <v>0.20213785847240814</v>
      </c>
      <c r="D32" s="5">
        <v>0.10603181633684004</v>
      </c>
      <c r="E32" s="49">
        <v>5.6591980455384947E-3</v>
      </c>
      <c r="F32" s="5"/>
    </row>
    <row r="33" spans="1:6">
      <c r="A33" s="48"/>
      <c r="B33" s="5">
        <v>0.66853180218703578</v>
      </c>
      <c r="C33" s="11">
        <v>4.2670621146234392E-2</v>
      </c>
      <c r="D33" s="5" t="e">
        <v>#N/A</v>
      </c>
      <c r="E33" s="49" t="e">
        <v>#N/A</v>
      </c>
      <c r="F33" s="5"/>
    </row>
    <row r="34" spans="1:6">
      <c r="A34" s="48"/>
      <c r="B34" s="5">
        <v>37.648439246449051</v>
      </c>
      <c r="C34" s="5">
        <v>56</v>
      </c>
      <c r="D34" s="5" t="e">
        <v>#N/A</v>
      </c>
      <c r="E34" s="49" t="e">
        <v>#N/A</v>
      </c>
      <c r="F34" s="5"/>
    </row>
    <row r="35" spans="1:6">
      <c r="A35" s="48"/>
      <c r="B35">
        <v>0.20564879124667734</v>
      </c>
      <c r="C35">
        <v>0.10196378690430606</v>
      </c>
      <c r="D35" t="e">
        <v>#N/A</v>
      </c>
      <c r="E35" s="50" t="e">
        <v>#N/A</v>
      </c>
    </row>
    <row r="36" spans="1:6">
      <c r="A36" s="48"/>
      <c r="E36" s="50"/>
    </row>
    <row r="37" spans="1:6">
      <c r="A37" s="48" t="s">
        <v>102</v>
      </c>
      <c r="B37" s="5">
        <f t="array" ref="B37:E41">LINEST('excess returns'!H$3:H$62,'returns data'!$G$3:$I$62,,TRUE)</f>
        <v>0.4921279089433172</v>
      </c>
      <c r="C37" s="5">
        <v>0.36012887445013075</v>
      </c>
      <c r="D37" s="5">
        <v>1.3416261050266225</v>
      </c>
      <c r="E37" s="49">
        <v>3.2225773007779511E-3</v>
      </c>
      <c r="F37" s="5"/>
    </row>
    <row r="38" spans="1:6">
      <c r="A38" s="48"/>
      <c r="B38" s="5">
        <v>0.11881301741137611</v>
      </c>
      <c r="C38" s="5">
        <v>0.20321711849250318</v>
      </c>
      <c r="D38" s="5">
        <v>0.10659794433035508</v>
      </c>
      <c r="E38" s="49">
        <v>5.6894137915769003E-3</v>
      </c>
      <c r="F38" s="5"/>
    </row>
    <row r="39" spans="1:6">
      <c r="A39" s="48"/>
      <c r="B39" s="5">
        <v>0.7995437420229824</v>
      </c>
      <c r="C39" s="11">
        <v>4.2898449301651591E-2</v>
      </c>
      <c r="D39" s="5" t="e">
        <v>#N/A</v>
      </c>
      <c r="E39" s="49" t="e">
        <v>#N/A</v>
      </c>
      <c r="F39" s="5"/>
    </row>
    <row r="40" spans="1:6">
      <c r="A40" s="48"/>
      <c r="B40" s="5">
        <v>74.454230904946229</v>
      </c>
      <c r="C40" s="5">
        <v>56</v>
      </c>
      <c r="D40" s="5" t="e">
        <v>#N/A</v>
      </c>
      <c r="E40" s="49" t="e">
        <v>#N/A</v>
      </c>
      <c r="F40" s="5"/>
    </row>
    <row r="41" spans="1:6">
      <c r="A41" s="48"/>
      <c r="B41">
        <v>0.41104921544841322</v>
      </c>
      <c r="C41">
        <v>0.10305550933923682</v>
      </c>
      <c r="D41" t="e">
        <v>#N/A</v>
      </c>
      <c r="E41" s="50" t="e">
        <v>#N/A</v>
      </c>
    </row>
    <row r="42" spans="1:6">
      <c r="A42" s="48"/>
      <c r="E42" s="50"/>
    </row>
    <row r="43" spans="1:6">
      <c r="A43" s="48" t="s">
        <v>103</v>
      </c>
      <c r="B43" s="5">
        <f t="array" ref="B43:E47">LINEST('excess returns'!I$3:I$62,'returns data'!$G$3:$I$62,,TRUE)</f>
        <v>8.287152816401086E-2</v>
      </c>
      <c r="C43" s="5">
        <v>-0.38406211939944335</v>
      </c>
      <c r="D43" s="5">
        <v>0.97389888285390436</v>
      </c>
      <c r="E43" s="49">
        <v>3.1316627295307851E-3</v>
      </c>
      <c r="F43" s="5"/>
    </row>
    <row r="44" spans="1:6">
      <c r="A44" s="48"/>
      <c r="B44" s="5">
        <v>0.14054662069791932</v>
      </c>
      <c r="C44" s="5">
        <v>0.24039015163800787</v>
      </c>
      <c r="D44" s="5">
        <v>0.1260971329185504</v>
      </c>
      <c r="E44" s="49">
        <v>6.730136979769246E-3</v>
      </c>
      <c r="F44" s="5"/>
    </row>
    <row r="45" spans="1:6">
      <c r="A45" s="48"/>
      <c r="B45" s="5">
        <v>0.5239808302168204</v>
      </c>
      <c r="C45" s="11">
        <v>5.0745551404124692E-2</v>
      </c>
      <c r="D45" s="5" t="e">
        <v>#N/A</v>
      </c>
      <c r="E45" s="49" t="e">
        <v>#N/A</v>
      </c>
      <c r="F45" s="5"/>
    </row>
    <row r="46" spans="1:6">
      <c r="A46" s="48"/>
      <c r="B46" s="5">
        <v>20.547440351689517</v>
      </c>
      <c r="C46" s="5">
        <v>56</v>
      </c>
      <c r="D46" s="5" t="e">
        <v>#N/A</v>
      </c>
      <c r="E46" s="49" t="e">
        <v>#N/A</v>
      </c>
      <c r="F46" s="5"/>
    </row>
    <row r="47" spans="1:6">
      <c r="A47" s="48"/>
      <c r="B47">
        <v>0.15873581823211505</v>
      </c>
      <c r="C47">
        <v>0.14420621528928504</v>
      </c>
      <c r="D47" t="e">
        <v>#N/A</v>
      </c>
      <c r="E47" s="50" t="e">
        <v>#N/A</v>
      </c>
    </row>
    <row r="48" spans="1:6">
      <c r="A48" s="48"/>
      <c r="E48" s="50"/>
    </row>
    <row r="49" spans="1:6">
      <c r="A49" s="48" t="s">
        <v>104</v>
      </c>
      <c r="B49" s="5">
        <f t="array" ref="B49:E53">LINEST('excess returns'!J$3:J$62,'returns data'!$G$3:$I$62,,TRUE)</f>
        <v>0.13289510478460798</v>
      </c>
      <c r="C49" s="5">
        <v>-0.36588596982354776</v>
      </c>
      <c r="D49" s="5">
        <v>0.54670834652169575</v>
      </c>
      <c r="E49" s="49">
        <v>-1.3944192761908875E-3</v>
      </c>
      <c r="F49" s="5"/>
    </row>
    <row r="50" spans="1:6">
      <c r="A50" s="48"/>
      <c r="B50" s="5">
        <v>0.11283530310394582</v>
      </c>
      <c r="C50" s="5">
        <v>0.19299286947337946</v>
      </c>
      <c r="D50" s="5">
        <v>0.10123479413983387</v>
      </c>
      <c r="E50" s="49">
        <v>5.4031683029614076E-3</v>
      </c>
      <c r="F50" s="5"/>
    </row>
    <row r="51" spans="1:6">
      <c r="A51" s="48"/>
      <c r="B51" s="5">
        <v>0.35763618767602706</v>
      </c>
      <c r="C51" s="11">
        <v>4.0740144767821083E-2</v>
      </c>
      <c r="D51" s="5" t="e">
        <v>#N/A</v>
      </c>
      <c r="E51" s="49" t="e">
        <v>#N/A</v>
      </c>
      <c r="F51" s="5"/>
    </row>
    <row r="52" spans="1:6">
      <c r="A52" s="48"/>
      <c r="B52" s="5">
        <v>10.392670594461968</v>
      </c>
      <c r="C52" s="5">
        <v>56</v>
      </c>
      <c r="D52" s="5" t="e">
        <v>#N/A</v>
      </c>
      <c r="E52" s="49" t="e">
        <v>#N/A</v>
      </c>
      <c r="F52" s="5"/>
    </row>
    <row r="53" spans="1:6">
      <c r="A53" s="48"/>
      <c r="B53">
        <v>5.1747997996814218E-2</v>
      </c>
      <c r="C53">
        <v>9.2946526159369117E-2</v>
      </c>
      <c r="D53" t="e">
        <v>#N/A</v>
      </c>
      <c r="E53" s="50" t="e">
        <v>#N/A</v>
      </c>
    </row>
    <row r="54" spans="1:6">
      <c r="A54" s="48"/>
      <c r="E54" s="50"/>
    </row>
    <row r="55" spans="1:6">
      <c r="A55" s="48" t="s">
        <v>105</v>
      </c>
      <c r="B55" s="5">
        <f t="array" ref="B55:E59">LINEST('excess returns'!K$3:K$62,'returns data'!$G$3:$I$62,,TRUE)</f>
        <v>0.29498092641846174</v>
      </c>
      <c r="C55" s="5">
        <v>-0.77087246842750079</v>
      </c>
      <c r="D55" s="5">
        <v>0.63288915020073311</v>
      </c>
      <c r="E55" s="49">
        <v>-1.6174597765159678E-3</v>
      </c>
      <c r="F55" s="5"/>
    </row>
    <row r="56" spans="1:6">
      <c r="A56" s="48"/>
      <c r="B56" s="5">
        <v>0.10552276846562113</v>
      </c>
      <c r="C56" s="5">
        <v>0.18048555124803928</v>
      </c>
      <c r="D56" s="5">
        <v>9.467405544913135E-2</v>
      </c>
      <c r="E56" s="49">
        <v>5.0530043535128447E-3</v>
      </c>
      <c r="F56" s="5"/>
    </row>
    <row r="57" spans="1:6">
      <c r="A57" s="48"/>
      <c r="B57" s="5">
        <v>0.51026537642515646</v>
      </c>
      <c r="C57" s="11">
        <v>3.8099892013675418E-2</v>
      </c>
      <c r="D57" s="5" t="e">
        <v>#N/A</v>
      </c>
      <c r="E57" s="49" t="e">
        <v>#N/A</v>
      </c>
      <c r="F57" s="5"/>
    </row>
    <row r="58" spans="1:6">
      <c r="A58" s="48"/>
      <c r="B58" s="5">
        <v>19.44921440052919</v>
      </c>
      <c r="C58" s="5">
        <v>56</v>
      </c>
      <c r="D58" s="5" t="e">
        <v>#N/A</v>
      </c>
      <c r="E58" s="49" t="e">
        <v>#N/A</v>
      </c>
      <c r="F58" s="5"/>
    </row>
    <row r="59" spans="1:6">
      <c r="A59" s="48"/>
      <c r="B59">
        <v>8.469754223157458E-2</v>
      </c>
      <c r="C59">
        <v>8.1289699201408772E-2</v>
      </c>
      <c r="D59" t="e">
        <v>#N/A</v>
      </c>
      <c r="E59" s="50" t="e">
        <v>#N/A</v>
      </c>
    </row>
    <row r="60" spans="1:6">
      <c r="A60" s="48"/>
      <c r="E60" s="50"/>
    </row>
    <row r="61" spans="1:6">
      <c r="A61" s="48" t="s">
        <v>106</v>
      </c>
      <c r="B61" s="5">
        <f t="array" ref="B61:E65">LINEST('excess returns'!L$3:L$62,'returns data'!$G$3:$I$62,,TRUE)</f>
        <v>0.16294323141005065</v>
      </c>
      <c r="C61" s="5">
        <v>-0.54475146242053929</v>
      </c>
      <c r="D61" s="5">
        <v>0.73717029609032281</v>
      </c>
      <c r="E61" s="49">
        <v>1.5544059039707104E-3</v>
      </c>
      <c r="F61" s="5"/>
    </row>
    <row r="62" spans="1:6">
      <c r="A62" s="48"/>
      <c r="B62" s="5">
        <v>0.10923548819880387</v>
      </c>
      <c r="C62" s="5">
        <v>0.18683576625297704</v>
      </c>
      <c r="D62" s="5">
        <v>9.8005073380118837E-2</v>
      </c>
      <c r="E62" s="49">
        <v>5.2307895770047535E-3</v>
      </c>
      <c r="F62" s="5"/>
    </row>
    <row r="63" spans="1:6">
      <c r="A63" s="48"/>
      <c r="B63" s="5">
        <v>0.51742121426739895</v>
      </c>
      <c r="C63" s="11">
        <v>3.9440401014416711E-2</v>
      </c>
      <c r="D63" s="5" t="e">
        <v>#N/A</v>
      </c>
      <c r="E63" s="49" t="e">
        <v>#N/A</v>
      </c>
      <c r="F63" s="5"/>
    </row>
    <row r="64" spans="1:6">
      <c r="A64" s="48"/>
      <c r="B64" s="5">
        <v>20.01440929138414</v>
      </c>
      <c r="C64" s="5">
        <v>56</v>
      </c>
      <c r="D64" s="5" t="e">
        <v>#N/A</v>
      </c>
      <c r="E64" s="49" t="e">
        <v>#N/A</v>
      </c>
      <c r="F64" s="5"/>
    </row>
    <row r="65" spans="1:6">
      <c r="A65" s="48"/>
      <c r="B65">
        <v>9.3399956844215148E-2</v>
      </c>
      <c r="C65">
        <v>8.7110533001968138E-2</v>
      </c>
      <c r="D65" t="e">
        <v>#N/A</v>
      </c>
      <c r="E65" s="50" t="e">
        <v>#N/A</v>
      </c>
    </row>
    <row r="66" spans="1:6">
      <c r="A66" s="48"/>
      <c r="E66" s="50"/>
    </row>
    <row r="67" spans="1:6">
      <c r="A67" s="48" t="s">
        <v>107</v>
      </c>
      <c r="B67" s="5">
        <f t="array" ref="B67:E71">LINEST('excess returns'!M$3:M$62,'returns data'!$G$3:$I$62,,TRUE)</f>
        <v>-0.11114040713240414</v>
      </c>
      <c r="C67" s="5">
        <v>-0.45265240724730382</v>
      </c>
      <c r="D67" s="5">
        <v>1.1436948000673364</v>
      </c>
      <c r="E67" s="49">
        <v>-4.3141409735520126E-3</v>
      </c>
      <c r="F67" s="5"/>
    </row>
    <row r="68" spans="1:6">
      <c r="A68" s="48"/>
      <c r="B68" s="5">
        <v>0.17635576005128897</v>
      </c>
      <c r="C68" s="5">
        <v>0.30163790271474733</v>
      </c>
      <c r="D68" s="5">
        <v>0.15822476275638109</v>
      </c>
      <c r="E68" s="49">
        <v>8.4448734265018359E-3</v>
      </c>
      <c r="F68" s="5"/>
    </row>
    <row r="69" spans="1:6">
      <c r="A69" s="48"/>
      <c r="B69" s="5">
        <v>0.48713464343172186</v>
      </c>
      <c r="C69" s="11">
        <v>6.367474538097273E-2</v>
      </c>
      <c r="D69" s="5" t="e">
        <v>#N/A</v>
      </c>
      <c r="E69" s="49" t="e">
        <v>#N/A</v>
      </c>
      <c r="F69" s="5"/>
    </row>
    <row r="70" spans="1:6">
      <c r="A70" s="48"/>
      <c r="B70" s="5">
        <v>17.730150602431834</v>
      </c>
      <c r="C70" s="5">
        <v>56</v>
      </c>
      <c r="D70" s="5" t="e">
        <v>#N/A</v>
      </c>
      <c r="E70" s="49" t="e">
        <v>#N/A</v>
      </c>
      <c r="F70" s="5"/>
    </row>
    <row r="71" spans="1:6">
      <c r="A71" s="48"/>
      <c r="B71">
        <v>0.21565926131302443</v>
      </c>
      <c r="C71">
        <v>0.22705049916257564</v>
      </c>
      <c r="D71" t="e">
        <v>#N/A</v>
      </c>
      <c r="E71" s="50" t="e">
        <v>#N/A</v>
      </c>
    </row>
    <row r="72" spans="1:6">
      <c r="A72" s="48"/>
      <c r="E72" s="50"/>
    </row>
    <row r="73" spans="1:6">
      <c r="A73" s="48" t="s">
        <v>69</v>
      </c>
      <c r="B73" s="5">
        <f t="array" ref="B73:E77">LINEST('excess returns'!N$3:N$62,'returns data'!$G$3:$I$62,,TRUE)</f>
        <v>-0.4894875546573616</v>
      </c>
      <c r="C73" s="5">
        <v>-0.59384170006061088</v>
      </c>
      <c r="D73" s="5">
        <v>0.9506441191055216</v>
      </c>
      <c r="E73" s="49">
        <v>1.1710478811314774E-2</v>
      </c>
      <c r="F73" s="5"/>
    </row>
    <row r="74" spans="1:6">
      <c r="A74" s="48"/>
      <c r="B74" s="5">
        <v>9.4455121856262439E-2</v>
      </c>
      <c r="C74" s="5">
        <v>0.16155551057194209</v>
      </c>
      <c r="D74" s="5">
        <v>8.4744264902296043E-2</v>
      </c>
      <c r="E74" s="49">
        <v>4.5230252095478027E-3</v>
      </c>
      <c r="F74" s="5"/>
    </row>
    <row r="75" spans="1:6">
      <c r="A75" s="48"/>
      <c r="B75" s="5">
        <v>0.725341455264082</v>
      </c>
      <c r="C75" s="11">
        <v>3.4103824181172832E-2</v>
      </c>
      <c r="D75" s="5" t="e">
        <v>#N/A</v>
      </c>
      <c r="E75" s="49" t="e">
        <v>#N/A</v>
      </c>
      <c r="F75" s="5"/>
    </row>
    <row r="76" spans="1:6">
      <c r="A76" s="48"/>
      <c r="B76" s="5">
        <v>49.296508062211764</v>
      </c>
      <c r="C76" s="5">
        <v>56</v>
      </c>
      <c r="D76" s="5" t="e">
        <v>#N/A</v>
      </c>
      <c r="E76" s="49" t="e">
        <v>#N/A</v>
      </c>
      <c r="F76" s="5"/>
    </row>
    <row r="77" spans="1:6">
      <c r="A77" s="51"/>
      <c r="B77" s="3">
        <v>0.17200599072423373</v>
      </c>
      <c r="C77" s="3">
        <v>6.513196613169954E-2</v>
      </c>
      <c r="D77" s="3" t="e">
        <v>#N/A</v>
      </c>
      <c r="E77" s="52" t="e">
        <v>#N/A</v>
      </c>
    </row>
  </sheetData>
  <mergeCells count="6">
    <mergeCell ref="A11:E12"/>
    <mergeCell ref="B4:D4"/>
    <mergeCell ref="A3:D3"/>
    <mergeCell ref="K7:U7"/>
    <mergeCell ref="K3:U3"/>
    <mergeCell ref="G8:I8"/>
  </mergeCells>
  <phoneticPr fontId="3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P98"/>
  <sheetViews>
    <sheetView workbookViewId="0">
      <selection activeCell="P20" sqref="P20"/>
    </sheetView>
  </sheetViews>
  <sheetFormatPr defaultColWidth="8.796875" defaultRowHeight="14.25"/>
  <cols>
    <col min="2" max="2" width="8.46484375" customWidth="1"/>
    <col min="4" max="5" width="7.33203125" customWidth="1"/>
    <col min="6" max="6" width="8.6640625" customWidth="1"/>
    <col min="7" max="14" width="7.33203125" customWidth="1"/>
    <col min="16" max="16" width="17.46484375" customWidth="1"/>
  </cols>
  <sheetData>
    <row r="1" spans="2:42">
      <c r="D1" s="100" t="s">
        <v>51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</row>
    <row r="2" spans="2:42" ht="15.4">
      <c r="D2" s="68" t="s">
        <v>99</v>
      </c>
      <c r="E2" s="69" t="s">
        <v>100</v>
      </c>
      <c r="F2" s="69" t="s">
        <v>66</v>
      </c>
      <c r="G2" s="69" t="s">
        <v>101</v>
      </c>
      <c r="H2" s="69" t="s">
        <v>102</v>
      </c>
      <c r="I2" s="69" t="s">
        <v>103</v>
      </c>
      <c r="J2" s="69" t="s">
        <v>104</v>
      </c>
      <c r="K2" s="69" t="s">
        <v>105</v>
      </c>
      <c r="L2" s="69" t="s">
        <v>106</v>
      </c>
      <c r="M2" s="69" t="s">
        <v>107</v>
      </c>
      <c r="N2" s="69" t="s">
        <v>69</v>
      </c>
      <c r="AP2" s="1"/>
    </row>
    <row r="3" spans="2:42">
      <c r="B3" s="102" t="s">
        <v>84</v>
      </c>
      <c r="C3" s="8" t="s">
        <v>89</v>
      </c>
      <c r="D3" s="5">
        <f>INDEX(LINEST('excess returns'!D$3:D$62,'returns data'!$G$3:$G$62),2)</f>
        <v>1.5003434790974105E-2</v>
      </c>
      <c r="E3" s="5">
        <f>INDEX(LINEST('excess returns'!E$3:E$62,'returns data'!$G$3:$G$62),2)</f>
        <v>1.2672393141421046E-3</v>
      </c>
      <c r="F3" s="5">
        <f>INDEX(LINEST('excess returns'!F$3:F$62,'returns data'!$G$3:$G$62),2)</f>
        <v>-1.5370867016962131E-2</v>
      </c>
      <c r="G3" s="5">
        <f>INDEX(LINEST('excess returns'!G$3:G$62,'returns data'!$G$3:$G$62),2)</f>
        <v>-1.3782463349348208E-3</v>
      </c>
      <c r="H3" s="5">
        <f>INDEX(LINEST('excess returns'!H$3:H$62,'returns data'!$G$3:$G$62),2)</f>
        <v>1.8809297980459036E-3</v>
      </c>
      <c r="I3" s="5">
        <f>INDEX(LINEST('excess returns'!I$3:I$62,'returns data'!$G$3:$G$62),2)</f>
        <v>4.0537832741136468E-3</v>
      </c>
      <c r="J3" s="5">
        <f>INDEX(LINEST('excess returns'!J$3:J$62,'returns data'!$G$3:$G$62),2)</f>
        <v>-5.6109508482933296E-4</v>
      </c>
      <c r="K3" s="5">
        <f>INDEX(LINEST('excess returns'!K$3:K$62,'returns data'!$G$3:$G$62),2)</f>
        <v>1.2569542889952386E-4</v>
      </c>
      <c r="L3" s="5">
        <f>INDEX(LINEST('excess returns'!L$3:L$62,'returns data'!$G$3:$G$62),2)</f>
        <v>2.8243345280976016E-3</v>
      </c>
      <c r="M3" s="5">
        <f>INDEX(LINEST('excess returns'!M$3:M$62,'returns data'!$G$3:$G$62),2)</f>
        <v>-3.0525478120994997E-3</v>
      </c>
      <c r="N3" s="5">
        <f>INDEX(LINEST('excess returns'!N$3:N$62,'returns data'!$G$3:$G$62),2)</f>
        <v>1.3653265996262681E-2</v>
      </c>
      <c r="AP3" s="5"/>
    </row>
    <row r="4" spans="2:42">
      <c r="B4" s="102"/>
      <c r="C4" s="8" t="s">
        <v>90</v>
      </c>
      <c r="D4" s="5">
        <f>INDEX(LINEST('excess returns'!D$3:D$62,'returns data'!$G$3:$G$62),1)</f>
        <v>1.231441508497263</v>
      </c>
      <c r="E4" s="5">
        <f>INDEX(LINEST('excess returns'!E$3:E$62,'returns data'!$G$3:$G$62),1)</f>
        <v>1.1330529411413131</v>
      </c>
      <c r="F4" s="5">
        <f>INDEX(LINEST('excess returns'!F$3:F$62,'returns data'!$G$3:$G$62),1)</f>
        <v>1.3408228143709255</v>
      </c>
      <c r="G4" s="5">
        <f>INDEX(LINEST('excess returns'!G$3:G$62,'returns data'!$G$3:$G$62),1)</f>
        <v>0.99789561194949228</v>
      </c>
      <c r="H4" s="5">
        <f>INDEX(LINEST('excess returns'!H$3:H$62,'returns data'!$G$3:$G$62),1)</f>
        <v>1.4294025486881095</v>
      </c>
      <c r="I4" s="5">
        <f>INDEX(LINEST('excess returns'!I$3:I$62,'returns data'!$G$3:$G$62),1)</f>
        <v>0.91125035661488163</v>
      </c>
      <c r="J4" s="5">
        <f>INDEX(LINEST('excess returns'!J$3:J$62,'returns data'!$G$3:$G$62),1)</f>
        <v>0.48977314358616064</v>
      </c>
      <c r="K4" s="5">
        <f>INDEX(LINEST('excess returns'!K$3:K$62,'returns data'!$G$3:$G$62),1)</f>
        <v>0.51369799474828204</v>
      </c>
      <c r="L4" s="5">
        <f>INDEX(LINEST('excess returns'!L$3:L$62,'returns data'!$G$3:$G$62),1)</f>
        <v>0.65062296528009012</v>
      </c>
      <c r="M4" s="5">
        <f>INDEX(LINEST('excess returns'!M$3:M$62,'returns data'!$G$3:$G$62),1)</f>
        <v>1.0592192246497472</v>
      </c>
      <c r="N4" s="5">
        <f>INDEX(LINEST('excess returns'!N$3:N$62,'returns data'!$G$3:$G$62),1)</f>
        <v>0.82230947992157466</v>
      </c>
      <c r="AP4" s="5"/>
    </row>
    <row r="5" spans="2:42">
      <c r="B5" s="12"/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AP5" s="5"/>
    </row>
    <row r="6" spans="2:42">
      <c r="B6" s="12"/>
      <c r="C6" s="8"/>
      <c r="D6" s="101" t="s">
        <v>52</v>
      </c>
      <c r="E6" s="101"/>
      <c r="F6" s="101"/>
      <c r="G6" s="101"/>
      <c r="H6" s="101"/>
      <c r="I6" s="101"/>
      <c r="J6" s="101"/>
      <c r="K6" s="101"/>
      <c r="L6" s="101"/>
      <c r="M6" s="101"/>
      <c r="N6" s="101"/>
      <c r="S6" s="37"/>
      <c r="AP6" s="5"/>
    </row>
    <row r="7" spans="2:42" ht="15.4">
      <c r="B7" s="5"/>
      <c r="C7" s="8"/>
      <c r="D7" s="68" t="s">
        <v>99</v>
      </c>
      <c r="E7" s="69" t="s">
        <v>100</v>
      </c>
      <c r="F7" s="69" t="s">
        <v>66</v>
      </c>
      <c r="G7" s="69" t="s">
        <v>101</v>
      </c>
      <c r="H7" s="69" t="s">
        <v>102</v>
      </c>
      <c r="I7" s="69" t="s">
        <v>103</v>
      </c>
      <c r="J7" s="69" t="s">
        <v>104</v>
      </c>
      <c r="K7" s="69" t="s">
        <v>105</v>
      </c>
      <c r="L7" s="69" t="s">
        <v>106</v>
      </c>
      <c r="M7" s="69" t="s">
        <v>107</v>
      </c>
      <c r="N7" s="69" t="s">
        <v>69</v>
      </c>
      <c r="AP7" s="5"/>
    </row>
    <row r="8" spans="2:42">
      <c r="B8" s="103" t="s">
        <v>94</v>
      </c>
      <c r="C8" s="8" t="s">
        <v>89</v>
      </c>
      <c r="D8" s="5">
        <f>INDEX(LINEST('excess returns'!D$3:D$62,'returns data'!$G3:$I62),4)</f>
        <v>1.3486347429341143E-2</v>
      </c>
      <c r="E8" s="5">
        <f>INDEX(LINEST('excess returns'!E$3:E$62,'returns data'!$G3:$I62),4)</f>
        <v>3.3706060879297748E-4</v>
      </c>
      <c r="F8" s="5">
        <f>INDEX(LINEST('excess returns'!F$3:F$62,'returns data'!$G3:$I62),4)</f>
        <v>-1.4580891761959473E-2</v>
      </c>
      <c r="G8" s="5">
        <f>INDEX(LINEST('excess returns'!G$3:G$62,'returns data'!$G3:$I62),4)</f>
        <v>-1.9359987998433924E-3</v>
      </c>
      <c r="H8" s="5">
        <f>INDEX(LINEST('excess returns'!H$3:H$62,'returns data'!$G3:$I62),4)</f>
        <v>3.2225773007779511E-3</v>
      </c>
      <c r="I8" s="5">
        <f>INDEX(LINEST('excess returns'!I$3:I$62,'returns data'!$G3:$I62),4)</f>
        <v>3.1316627295307851E-3</v>
      </c>
      <c r="J8" s="5">
        <f>INDEX(LINEST('excess returns'!J$3:J$62,'returns data'!$G3:$I62),4)</f>
        <v>-1.3944192761908875E-3</v>
      </c>
      <c r="K8" s="5">
        <f>INDEX(LINEST('excess returns'!K$3:K$62,'returns data'!$G3:$I62),4)</f>
        <v>-1.6174597765159678E-3</v>
      </c>
      <c r="L8" s="5">
        <f>INDEX(LINEST('excess returns'!L$3:L$62,'returns data'!$G3:$I62),4)</f>
        <v>1.5544059039707104E-3</v>
      </c>
      <c r="M8" s="5">
        <f>INDEX(LINEST('excess returns'!M$3:M$62,'returns data'!$G3:$I62),4)</f>
        <v>-4.3141409735520126E-3</v>
      </c>
      <c r="N8" s="5">
        <f>INDEX(LINEST('excess returns'!N$3:N$62,'returns data'!$G3:$I62),4)</f>
        <v>1.1710478811314774E-2</v>
      </c>
      <c r="AP8" s="5"/>
    </row>
    <row r="9" spans="2:42">
      <c r="B9" s="103"/>
      <c r="C9" s="8" t="s">
        <v>91</v>
      </c>
      <c r="D9" s="5">
        <f>INDEX(LINEST('excess returns'!D3:D62,'returns data'!$G3:$I62),3)</f>
        <v>1.3311275773972033</v>
      </c>
      <c r="E9" s="5">
        <f>INDEX(LINEST('excess returns'!E3:E62,'returns data'!$G3:$I62),3)</f>
        <v>1.190960640571969</v>
      </c>
      <c r="F9" s="5">
        <f>INDEX(LINEST('excess returns'!F3:F62,'returns data'!$G3:$I62),3)</f>
        <v>1.2880234354833278</v>
      </c>
      <c r="G9" s="5">
        <f>INDEX(LINEST('excess returns'!G3:G62,'returns data'!$G3:$I62),3)</f>
        <v>1.0376466901353281</v>
      </c>
      <c r="H9" s="5">
        <f>INDEX(LINEST('excess returns'!H3:H62,'returns data'!$G3:$I62),3)</f>
        <v>1.3416261050266225</v>
      </c>
      <c r="I9" s="5">
        <f>INDEX(LINEST('excess returns'!I3:I62,'returns data'!$G3:$I62),3)</f>
        <v>0.97389888285390436</v>
      </c>
      <c r="J9" s="5">
        <f>INDEX(LINEST('excess returns'!J3:J62,'returns data'!$G3:$I62),3)</f>
        <v>0.54670834652169575</v>
      </c>
      <c r="K9" s="5">
        <f>INDEX(LINEST('excess returns'!K3:K62,'returns data'!$G3:$I62),3)</f>
        <v>0.63288915020073311</v>
      </c>
      <c r="L9" s="5">
        <f>INDEX(LINEST('excess returns'!L3:L62,'returns data'!$G3:$I62),3)</f>
        <v>0.73717029609032281</v>
      </c>
      <c r="M9" s="5">
        <f>INDEX(LINEST('excess returns'!M3:M62,'returns data'!$G3:$I62),3)</f>
        <v>1.1436948000673364</v>
      </c>
      <c r="N9" s="5">
        <f>INDEX(LINEST('excess returns'!N3:N62,'returns data'!$G3:$I62),3)</f>
        <v>0.9506441191055216</v>
      </c>
      <c r="AP9" s="5"/>
    </row>
    <row r="10" spans="2:42">
      <c r="B10" s="103"/>
      <c r="C10" s="8" t="s">
        <v>92</v>
      </c>
      <c r="D10" s="5">
        <f>INDEX(LINEST('excess returns'!D3:D62,'returns data'!$G3:$I62),2)</f>
        <v>-0.43262870695653055</v>
      </c>
      <c r="E10" s="5">
        <f>INDEX(LINEST('excess returns'!E3:E62,'returns data'!$G3:$I62),2)</f>
        <v>-7.6090525376952017E-2</v>
      </c>
      <c r="F10" s="5">
        <f>INDEX(LINEST('excess returns'!F3:F62,'returns data'!$G3:$I62),2)</f>
        <v>0.27773256635417237</v>
      </c>
      <c r="G10" s="5">
        <f>INDEX(LINEST('excess returns'!G3:G62,'returns data'!$G3:$I62),2)</f>
        <v>-0.34166124695264438</v>
      </c>
      <c r="H10" s="5">
        <f>INDEX(LINEST('excess returns'!H3:H62,'returns data'!$G3:$I62),2)</f>
        <v>0.36012887445013075</v>
      </c>
      <c r="I10" s="5">
        <f>INDEX(LINEST('excess returns'!I3:I62,'returns data'!$G3:$I62),2)</f>
        <v>-0.38406211939944335</v>
      </c>
      <c r="J10" s="5">
        <f>INDEX(LINEST('excess returns'!J3:J62,'returns data'!$G3:$I62),2)</f>
        <v>-0.36588596982354776</v>
      </c>
      <c r="K10" s="5">
        <f>INDEX(LINEST('excess returns'!K3:K62,'returns data'!$G3:$I62),2)</f>
        <v>-0.77087246842750079</v>
      </c>
      <c r="L10" s="5">
        <f>INDEX(LINEST('excess returns'!L3:L62,'returns data'!$G3:$I62),2)</f>
        <v>-0.54475146242053929</v>
      </c>
      <c r="M10" s="5">
        <f>INDEX(LINEST('excess returns'!M3:M62,'returns data'!$G3:$I62),2)</f>
        <v>-0.45265240724730382</v>
      </c>
      <c r="N10" s="5">
        <f>INDEX(LINEST('excess returns'!N3:N62,'returns data'!$G3:$I62),2)</f>
        <v>-0.59384170006061088</v>
      </c>
      <c r="AP10" s="5"/>
    </row>
    <row r="11" spans="2:42">
      <c r="B11" s="103"/>
      <c r="C11" s="8" t="s">
        <v>93</v>
      </c>
      <c r="D11" s="5">
        <f>INDEX(LINEST('excess returns'!D$3:D$62,'returns data'!$G$3:$I$62),1)</f>
        <v>-0.47812099455514412</v>
      </c>
      <c r="E11" s="5">
        <f>INDEX(LINEST('excess returns'!E3:E62,'returns data'!$G3:$I62),1)</f>
        <v>-0.87656662046628486</v>
      </c>
      <c r="F11" s="5">
        <f>INDEX(LINEST('excess returns'!F3:F62,'returns data'!$G3:$I62),1)</f>
        <v>8.7191006961622353E-2</v>
      </c>
      <c r="G11" s="5">
        <f>INDEX(LINEST('excess returns'!G3:G62,'returns data'!$G3:$I62),1)</f>
        <v>0.38739524827443583</v>
      </c>
      <c r="H11" s="5">
        <f>INDEX(LINEST('excess returns'!H3:H62,'returns data'!$G3:$I62),1)</f>
        <v>0.4921279089433172</v>
      </c>
      <c r="I11" s="5">
        <f>INDEX(LINEST('excess returns'!I3:I62,'returns data'!$G3:$I62),1)</f>
        <v>8.287152816401086E-2</v>
      </c>
      <c r="J11" s="5">
        <f>INDEX(LINEST('excess returns'!J3:J62,'returns data'!$G3:$I62),1)</f>
        <v>0.13289510478460798</v>
      </c>
      <c r="K11" s="5">
        <f>INDEX(LINEST('excess returns'!K3:K62,'returns data'!$G3:$I62),1)</f>
        <v>0.29498092641846174</v>
      </c>
      <c r="L11" s="5">
        <f>INDEX(LINEST('excess returns'!L3:L62,'returns data'!$G3:$I62),1)</f>
        <v>0.16294323141005065</v>
      </c>
      <c r="M11" s="5">
        <f>INDEX(LINEST('excess returns'!M3:M62,'returns data'!$G3:$I62),1)</f>
        <v>-0.11114040713240414</v>
      </c>
      <c r="N11" s="5">
        <f>INDEX(LINEST('excess returns'!N3:N62,'returns data'!$G3:$I62),1)</f>
        <v>-0.4894875546573616</v>
      </c>
      <c r="AP11" s="5"/>
    </row>
    <row r="13" spans="2:42" ht="15.75">
      <c r="D13" s="36" t="s">
        <v>36</v>
      </c>
      <c r="E13" s="9" t="s">
        <v>75</v>
      </c>
      <c r="F13" s="9" t="s">
        <v>76</v>
      </c>
      <c r="G13" s="38"/>
      <c r="H13" s="38"/>
      <c r="I13" s="38"/>
      <c r="J13" s="38"/>
      <c r="K13" s="38"/>
      <c r="L13" s="38"/>
      <c r="M13" s="38"/>
      <c r="N13" s="3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2:42">
      <c r="B14" s="100" t="s">
        <v>138</v>
      </c>
      <c r="C14" s="100"/>
      <c r="D14" s="37">
        <f>'FF means'!B3</f>
        <v>6.5023504273504342E-3</v>
      </c>
      <c r="E14" s="37">
        <f>'FF means'!C3</f>
        <v>1.0696581196581196E-3</v>
      </c>
      <c r="F14" s="37">
        <f>'FF means'!D3</f>
        <v>3.0130341880341854E-3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2:42">
      <c r="B15" s="100" t="s">
        <v>35</v>
      </c>
      <c r="C15" s="100"/>
      <c r="D15" s="41">
        <f>D14</f>
        <v>6.5023504273504342E-3</v>
      </c>
      <c r="E15" s="41">
        <f>E14</f>
        <v>1.0696581196581196E-3</v>
      </c>
      <c r="F15" s="41">
        <v>3.0100000000000001E-3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2:42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2:30" ht="15.75">
      <c r="B17" s="39" t="s">
        <v>37</v>
      </c>
      <c r="C17" s="41">
        <f>0.04/12</f>
        <v>3.3333333333333335E-3</v>
      </c>
      <c r="D17" s="40" t="s">
        <v>38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2:30"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2:30" ht="15.75">
      <c r="D19" s="101" t="s">
        <v>54</v>
      </c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2:30" ht="15.4">
      <c r="D20" s="68" t="s">
        <v>99</v>
      </c>
      <c r="E20" s="69" t="s">
        <v>100</v>
      </c>
      <c r="F20" s="69" t="s">
        <v>66</v>
      </c>
      <c r="G20" s="69" t="s">
        <v>101</v>
      </c>
      <c r="H20" s="69" t="s">
        <v>102</v>
      </c>
      <c r="I20" s="69" t="s">
        <v>103</v>
      </c>
      <c r="J20" s="69" t="s">
        <v>104</v>
      </c>
      <c r="K20" s="69" t="s">
        <v>105</v>
      </c>
      <c r="L20" s="69" t="s">
        <v>106</v>
      </c>
      <c r="M20" s="69" t="s">
        <v>107</v>
      </c>
      <c r="N20" s="69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2:30" ht="15.75">
      <c r="C21" s="56" t="s">
        <v>53</v>
      </c>
      <c r="D21" s="57">
        <f>D9*$D15+D10*$E15+D11*$F15+$C17+0.2%</f>
        <v>1.2086882302275757E-2</v>
      </c>
      <c r="E21" s="57">
        <f t="shared" ref="E21:N21" si="0">E9*$D15+E10*$E15+E11*$F15+$C17</f>
        <v>8.3575203876119965E-3</v>
      </c>
      <c r="F21" s="57">
        <f t="shared" si="0"/>
        <v>1.2268036895134435E-2</v>
      </c>
      <c r="G21" s="57">
        <f t="shared" si="0"/>
        <v>1.0881074702704186E-2</v>
      </c>
      <c r="H21" s="57">
        <f t="shared" si="0"/>
        <v>1.3923576191295998E-2</v>
      </c>
      <c r="I21" s="57">
        <f t="shared" si="0"/>
        <v>9.5045932857594807E-3</v>
      </c>
      <c r="J21" s="57">
        <f t="shared" si="0"/>
        <v>6.896863950885658E-3</v>
      </c>
      <c r="K21" s="57">
        <f t="shared" si="0"/>
        <v>7.5119229630517207E-3</v>
      </c>
      <c r="L21" s="59">
        <f>L9*$D15+L10*$E15+L11*$F15+$C17</f>
        <v>8.0344342247167782E-3</v>
      </c>
      <c r="M21" s="57">
        <f>M9*$D15+M10*$E15+M11*$F15+$C17</f>
        <v>9.951321757046239E-3</v>
      </c>
      <c r="N21" s="57">
        <f t="shared" si="0"/>
        <v>7.4061893916772259E-3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2:30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83" spans="10:15">
      <c r="J83" s="5"/>
      <c r="K83" s="5"/>
      <c r="L83" s="5"/>
      <c r="M83" s="5"/>
    </row>
    <row r="84" spans="10:15">
      <c r="J84" s="5"/>
      <c r="K84" s="5"/>
      <c r="L84" s="5"/>
      <c r="M84" s="5"/>
    </row>
    <row r="85" spans="10:15">
      <c r="J85" s="5"/>
      <c r="K85" s="5"/>
      <c r="L85" s="5"/>
      <c r="M85" s="5"/>
    </row>
    <row r="86" spans="10:15">
      <c r="J86" s="5"/>
      <c r="K86" s="5"/>
      <c r="L86" s="5"/>
      <c r="M86" s="5"/>
    </row>
    <row r="89" spans="10:15">
      <c r="K89" s="5"/>
      <c r="L89" s="5"/>
      <c r="M89" s="5"/>
      <c r="N89" s="5"/>
    </row>
    <row r="90" spans="10:15">
      <c r="K90" s="5"/>
      <c r="L90" s="5"/>
      <c r="M90" s="5"/>
      <c r="N90" s="5"/>
    </row>
    <row r="91" spans="10:15">
      <c r="K91" s="5"/>
      <c r="L91" s="5"/>
      <c r="M91" s="5"/>
      <c r="N91" s="5"/>
    </row>
    <row r="92" spans="10:15">
      <c r="K92" s="5"/>
      <c r="L92" s="5"/>
      <c r="M92" s="5"/>
      <c r="N92" s="5"/>
    </row>
    <row r="95" spans="10:15">
      <c r="L95" s="5"/>
      <c r="M95" s="5"/>
      <c r="N95" s="5"/>
      <c r="O95" s="5"/>
    </row>
    <row r="96" spans="10:15">
      <c r="L96" s="5"/>
      <c r="M96" s="5"/>
      <c r="N96" s="5"/>
      <c r="O96" s="5"/>
    </row>
    <row r="97" spans="12:15">
      <c r="L97" s="5"/>
      <c r="M97" s="5"/>
      <c r="N97" s="5"/>
      <c r="O97" s="5"/>
    </row>
    <row r="98" spans="12:15">
      <c r="L98" s="5"/>
      <c r="M98" s="5"/>
      <c r="N98" s="5"/>
      <c r="O98" s="5"/>
    </row>
  </sheetData>
  <mergeCells count="7">
    <mergeCell ref="D1:N1"/>
    <mergeCell ref="D6:N6"/>
    <mergeCell ref="D19:N19"/>
    <mergeCell ref="B3:B4"/>
    <mergeCell ref="B8:B11"/>
    <mergeCell ref="B14:C14"/>
    <mergeCell ref="B15:C15"/>
  </mergeCells>
  <phoneticPr fontId="40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P98"/>
  <sheetViews>
    <sheetView workbookViewId="0">
      <selection activeCell="I3" sqref="I3"/>
    </sheetView>
  </sheetViews>
  <sheetFormatPr defaultColWidth="8.796875" defaultRowHeight="14.25"/>
  <cols>
    <col min="2" max="2" width="8.46484375" customWidth="1"/>
    <col min="4" max="5" width="7.33203125" customWidth="1"/>
    <col min="6" max="6" width="10.33203125" customWidth="1"/>
    <col min="7" max="14" width="7.33203125" customWidth="1"/>
    <col min="16" max="16" width="17.46484375" customWidth="1"/>
  </cols>
  <sheetData>
    <row r="1" spans="2:42">
      <c r="D1" s="100" t="s">
        <v>51</v>
      </c>
      <c r="E1" s="100"/>
      <c r="F1" s="100"/>
      <c r="G1" s="100"/>
      <c r="H1" s="100"/>
      <c r="I1" s="100"/>
      <c r="J1" s="100"/>
      <c r="K1" s="100"/>
      <c r="L1" s="100"/>
      <c r="M1" s="100"/>
      <c r="N1" s="100"/>
    </row>
    <row r="2" spans="2:42" ht="15.4">
      <c r="D2" s="71" t="s">
        <v>108</v>
      </c>
      <c r="E2" s="71" t="s">
        <v>109</v>
      </c>
      <c r="F2" s="71" t="s">
        <v>110</v>
      </c>
      <c r="G2" s="71" t="s">
        <v>111</v>
      </c>
      <c r="H2" s="71" t="s">
        <v>112</v>
      </c>
      <c r="I2" s="71" t="s">
        <v>113</v>
      </c>
      <c r="J2" s="71" t="s">
        <v>114</v>
      </c>
      <c r="K2" s="71" t="s">
        <v>115</v>
      </c>
      <c r="L2" s="71" t="s">
        <v>116</v>
      </c>
      <c r="M2" s="72" t="s">
        <v>117</v>
      </c>
      <c r="N2" s="71" t="s">
        <v>118</v>
      </c>
      <c r="AP2" s="1"/>
    </row>
    <row r="3" spans="2:42">
      <c r="B3" s="102" t="s">
        <v>84</v>
      </c>
      <c r="C3" s="8" t="s">
        <v>89</v>
      </c>
      <c r="D3" s="5">
        <f>INDEX(LINEST('excess returns'!O$3:O$62,'returns data'!$G$3:$G$62),2)</f>
        <v>1.4260697297834191E-2</v>
      </c>
      <c r="E3" s="5">
        <f>INDEX(LINEST('excess returns'!P$3:P$62,'returns data'!$G$3:$G$62),2)</f>
        <v>-9.5763558899809569E-3</v>
      </c>
      <c r="F3" s="5">
        <f>INDEX(LINEST('excess returns'!Q$3:Q$62,'returns data'!$G$3:$G$62),2)</f>
        <v>-6.0020646118879237E-3</v>
      </c>
      <c r="G3" s="5">
        <f>INDEX(LINEST('excess returns'!R$3:R$62,'returns data'!$G$3:$G$62),2)</f>
        <v>-3.6741390635601674E-3</v>
      </c>
      <c r="H3" s="5">
        <f>INDEX(LINEST('excess returns'!S$3:S$62,'returns data'!$G$3:$G$62),2)</f>
        <v>-7.3492370046642462E-4</v>
      </c>
      <c r="I3" s="5">
        <f>INDEX(LINEST('excess returns'!T$3:T$62,'returns data'!$G$3:$G$62),2)</f>
        <v>2.5061721034573738E-3</v>
      </c>
      <c r="J3" s="5">
        <f>INDEX(LINEST('excess returns'!U$3:U$62,'returns data'!$G$3:$G$62),2)</f>
        <v>-7.1789989723363033E-3</v>
      </c>
      <c r="K3" s="5">
        <f>INDEX(LINEST('excess returns'!V$3:V$62,'returns data'!$G$3:$G$62),2)</f>
        <v>1.5160039439797452E-2</v>
      </c>
      <c r="L3" s="5">
        <f>INDEX(LINEST('excess returns'!W$3:W$62,'returns data'!$G$3:$G$62),2)</f>
        <v>-1.6917393825174841E-2</v>
      </c>
      <c r="M3" s="5">
        <f>INDEX(LINEST('excess returns'!X$3:X$62,'returns data'!$G$3:$G$62),2)</f>
        <v>-5.2154927339130332E-3</v>
      </c>
      <c r="N3" s="5">
        <f>INDEX(LINEST('excess returns'!Y$3:Y$62,'returns data'!$G$3:$G$62),2)</f>
        <v>-5.9646066667483014E-3</v>
      </c>
      <c r="AP3" s="5"/>
    </row>
    <row r="4" spans="2:42">
      <c r="B4" s="102"/>
      <c r="C4" s="8" t="s">
        <v>90</v>
      </c>
      <c r="D4" s="5">
        <f>INDEX(LINEST('excess returns'!O$3:O$62,'returns data'!$G$3:$G$62),1)</f>
        <v>1.1091472692804663</v>
      </c>
      <c r="E4" s="5">
        <f>INDEX(LINEST('excess returns'!P$3:P$62,'returns data'!$G$3:$G$62),1)</f>
        <v>0.76791845058165353</v>
      </c>
      <c r="F4" s="5">
        <f>INDEX(LINEST('excess returns'!Q$3:Q$62,'returns data'!$G$3:$G$62),1)</f>
        <v>1.2242167452489938</v>
      </c>
      <c r="G4" s="5">
        <f>INDEX(LINEST('excess returns'!R$3:R$62,'returns data'!$G$3:$G$62),1)</f>
        <v>1.1367817961322744</v>
      </c>
      <c r="H4" s="5">
        <f>INDEX(LINEST('excess returns'!S$3:S$62,'returns data'!$G$3:$G$62),1)</f>
        <v>0.26550219916511808</v>
      </c>
      <c r="I4" s="5">
        <f>INDEX(LINEST('excess returns'!T$3:T$62,'returns data'!$G$3:$G$62),1)</f>
        <v>1.1278369039660536</v>
      </c>
      <c r="J4" s="5">
        <f>INDEX(LINEST('excess returns'!U$3:U$62,'returns data'!$G$3:$G$62),1)</f>
        <v>1.0647623453365644</v>
      </c>
      <c r="K4" s="5">
        <f>INDEX(LINEST('excess returns'!V$3:V$62,'returns data'!$G$3:$G$62),1)</f>
        <v>1.4507128973898822</v>
      </c>
      <c r="L4" s="5">
        <f>INDEX(LINEST('excess returns'!W$3:W$62,'returns data'!$G$3:$G$62),1)</f>
        <v>1.4591457054157488</v>
      </c>
      <c r="M4" s="5">
        <f>INDEX(LINEST('excess returns'!X$3:X$62,'returns data'!$G$3:$G$62),1)</f>
        <v>0.89533654771691729</v>
      </c>
      <c r="N4" s="5">
        <f>INDEX(LINEST('excess returns'!Y$3:Y$62,'returns data'!$G$3:$G$62),1)</f>
        <v>1.1854130477412821</v>
      </c>
      <c r="AP4" s="5"/>
    </row>
    <row r="5" spans="2:42">
      <c r="B5" s="12"/>
      <c r="C5" s="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AP5" s="5"/>
    </row>
    <row r="6" spans="2:42">
      <c r="B6" s="12"/>
      <c r="C6" s="8"/>
      <c r="D6" s="101" t="s">
        <v>52</v>
      </c>
      <c r="E6" s="101"/>
      <c r="F6" s="101"/>
      <c r="G6" s="101"/>
      <c r="H6" s="101"/>
      <c r="I6" s="101"/>
      <c r="J6" s="101"/>
      <c r="K6" s="101"/>
      <c r="L6" s="101"/>
      <c r="M6" s="101"/>
      <c r="N6" s="101"/>
      <c r="S6" s="37"/>
      <c r="AP6" s="5"/>
    </row>
    <row r="7" spans="2:42" ht="15.4">
      <c r="B7" s="5"/>
      <c r="C7" s="8"/>
      <c r="D7" s="71" t="s">
        <v>108</v>
      </c>
      <c r="E7" s="71" t="s">
        <v>109</v>
      </c>
      <c r="F7" s="71" t="s">
        <v>110</v>
      </c>
      <c r="G7" s="71" t="s">
        <v>111</v>
      </c>
      <c r="H7" s="71" t="s">
        <v>112</v>
      </c>
      <c r="I7" s="71" t="s">
        <v>113</v>
      </c>
      <c r="J7" s="71" t="s">
        <v>114</v>
      </c>
      <c r="K7" s="71" t="s">
        <v>115</v>
      </c>
      <c r="L7" s="71" t="s">
        <v>116</v>
      </c>
      <c r="M7" s="72" t="s">
        <v>117</v>
      </c>
      <c r="N7" s="71" t="s">
        <v>118</v>
      </c>
      <c r="AP7" s="5"/>
    </row>
    <row r="8" spans="2:42">
      <c r="B8" s="103" t="s">
        <v>94</v>
      </c>
      <c r="C8" s="8" t="s">
        <v>89</v>
      </c>
      <c r="D8" s="5">
        <f>INDEX(LINEST('excess returns'!O$3:O$62,'returns data'!$G3:$I62),4)</f>
        <v>1.5933678980722978E-2</v>
      </c>
      <c r="E8" s="5">
        <f>INDEX(LINEST('excess returns'!P$3:P$62,'returns data'!$G3:$I62),4)</f>
        <v>-7.1148543622649779E-3</v>
      </c>
      <c r="F8" s="5">
        <f>INDEX(LINEST('excess returns'!Q$3:Q$62,'returns data'!$G3:$I62),4)</f>
        <v>-4.293235736748024E-3</v>
      </c>
      <c r="G8" s="5">
        <f>INDEX(LINEST('excess returns'!R$3:R$62,'returns data'!$G3:$I62),4)</f>
        <v>-2.0317024945212315E-3</v>
      </c>
      <c r="H8" s="5">
        <f>INDEX(LINEST('excess returns'!S$3:S$62,'returns data'!$G3:$I62),4)</f>
        <v>-9.6105129192925192E-4</v>
      </c>
      <c r="I8" s="5">
        <f>INDEX(LINEST('excess returns'!T$3:T$62,'returns data'!$G3:$I62),4)</f>
        <v>2.8153204533611304E-3</v>
      </c>
      <c r="J8" s="5">
        <f>INDEX(LINEST('excess returns'!U$3:U$62,'returns data'!$G3:$I62),4)</f>
        <v>-6.31796749446347E-3</v>
      </c>
      <c r="K8" s="5">
        <f>INDEX(LINEST('excess returns'!V$3:V$62,'returns data'!$G3:$I62),4)</f>
        <v>1.4753740948479258E-2</v>
      </c>
      <c r="L8" s="5">
        <f>INDEX(LINEST('excess returns'!W$3:W$62,'returns data'!$G3:$I62),4)</f>
        <v>-1.2953062206544496E-2</v>
      </c>
      <c r="M8" s="5">
        <f>INDEX(LINEST('excess returns'!X$3:X$62,'returns data'!$G3:$I62),4)</f>
        <v>-1.3153058122472863E-3</v>
      </c>
      <c r="N8" s="5">
        <f>INDEX(LINEST('excess returns'!Y$3:Y$62,'returns data'!$G3:$I62),4)</f>
        <v>-4.0915824319424079E-3</v>
      </c>
      <c r="AP8" s="5"/>
    </row>
    <row r="9" spans="2:42">
      <c r="B9" s="103"/>
      <c r="C9" s="8" t="s">
        <v>91</v>
      </c>
      <c r="D9" s="5">
        <f>INDEX(LINEST('excess returns'!O3:O62,'returns data'!$G3:$I62),3)</f>
        <v>0.99995663273323754</v>
      </c>
      <c r="E9" s="5">
        <f>INDEX(LINEST('excess returns'!P3:P62,'returns data'!$G3:$I62),3)</f>
        <v>0.60329933807443947</v>
      </c>
      <c r="F9" s="5">
        <f>INDEX(LINEST('excess returns'!Q3:Q62,'returns data'!$G3:$I62),3)</f>
        <v>1.111222417694693</v>
      </c>
      <c r="G9" s="5">
        <f>INDEX(LINEST('excess returns'!R3:R62,'returns data'!$G3:$I62),3)</f>
        <v>1.0280424517553322</v>
      </c>
      <c r="H9" s="5">
        <f>INDEX(LINEST('excess returns'!S3:S62,'returns data'!$G3:$I62),3)</f>
        <v>0.27993959620441766</v>
      </c>
      <c r="I9" s="5">
        <f>INDEX(LINEST('excess returns'!T3:T62,'returns data'!$G3:$I62),3)</f>
        <v>1.1053929777501859</v>
      </c>
      <c r="J9" s="5">
        <f>INDEX(LINEST('excess returns'!U3:U62,'returns data'!$G3:$I62),3)</f>
        <v>1.0034145547003186</v>
      </c>
      <c r="K9" s="5">
        <f>INDEX(LINEST('excess returns'!V3:V62,'returns data'!$G3:$I62),3)</f>
        <v>1.4754814849002011</v>
      </c>
      <c r="L9" s="5">
        <f>INDEX(LINEST('excess returns'!W3:W62,'returns data'!$G3:$I62),3)</f>
        <v>1.1874995685461607</v>
      </c>
      <c r="M9" s="5">
        <f>INDEX(LINEST('excess returns'!X3:X62,'returns data'!$G3:$I62),3)</f>
        <v>0.63793767265851031</v>
      </c>
      <c r="N9" s="5">
        <f>INDEX(LINEST('excess returns'!Y3:Y62,'returns data'!$G3:$I62),3)</f>
        <v>1.0625542745746559</v>
      </c>
      <c r="AP9" s="5"/>
    </row>
    <row r="10" spans="2:42">
      <c r="B10" s="103"/>
      <c r="C10" s="8" t="s">
        <v>92</v>
      </c>
      <c r="D10" s="5">
        <f>INDEX(LINEST('excess returns'!O3:O62,'returns data'!$G3:$I62),2)</f>
        <v>0.43357535766539812</v>
      </c>
      <c r="E10" s="5">
        <f>INDEX(LINEST('excess returns'!P3:P62,'returns data'!$G3:$I62),2)</f>
        <v>0.87130078572972514</v>
      </c>
      <c r="F10" s="5">
        <f>INDEX(LINEST('excess returns'!Q3:Q62,'returns data'!$G3:$I62),2)</f>
        <v>0.52905583815366353</v>
      </c>
      <c r="G10" s="5">
        <f>INDEX(LINEST('excess returns'!R3:R62,'returns data'!$G3:$I62),2)</f>
        <v>0.51645600194893082</v>
      </c>
      <c r="H10" s="5">
        <f>INDEX(LINEST('excess returns'!S3:S62,'returns data'!$G3:$I62),2)</f>
        <v>-3.9689170548655839E-2</v>
      </c>
      <c r="I10" s="5">
        <f>INDEX(LINEST('excess returns'!T3:T62,'returns data'!$G3:$I62),2)</f>
        <v>0.21356390380946288</v>
      </c>
      <c r="J10" s="5">
        <f>INDEX(LINEST('excess returns'!U3:U62,'returns data'!$G3:$I62),2)</f>
        <v>0.52637964138650084</v>
      </c>
      <c r="K10" s="5">
        <f>INDEX(LINEST('excess returns'!V3:V62,'returns data'!$G3:$I62),2)</f>
        <v>-2.3126142840823199E-3</v>
      </c>
      <c r="L10" s="5">
        <f>INDEX(LINEST('excess returns'!W3:W62,'returns data'!$G3:$I62),2)</f>
        <v>1.7871860871513152</v>
      </c>
      <c r="M10" s="5">
        <f>INDEX(LINEST('excess returns'!X3:X62,'returns data'!$G3:$I62),2)</f>
        <v>1.1782761281050695</v>
      </c>
      <c r="N10" s="5">
        <f>INDEX(LINEST('excess returns'!Y3:Y62,'returns data'!$G3:$I62),2)</f>
        <v>0.52144476901696779</v>
      </c>
      <c r="AP10" s="5"/>
    </row>
    <row r="11" spans="2:42">
      <c r="B11" s="103"/>
      <c r="C11" s="8" t="s">
        <v>93</v>
      </c>
      <c r="D11" s="5">
        <f>INDEX(LINEST('excess returns'!O$3:O$62,'returns data'!$G$3:$I$62),1)</f>
        <v>0.66144034034669452</v>
      </c>
      <c r="E11" s="5">
        <f>INDEX(LINEST('excess returns'!P$3:P$62,'returns data'!$G$3:$I$62),1)</f>
        <v>0.25346058815250283</v>
      </c>
      <c r="F11" s="5">
        <f>INDEX(LINEST('excess returns'!Q$3:Q$62,'returns data'!$G$3:$I$62),1)</f>
        <v>0.40979493219336627</v>
      </c>
      <c r="G11" s="5">
        <f>INDEX(LINEST('excess returns'!R$3:R$62,'returns data'!$G$3:$I$62),1)</f>
        <v>0.36933847355131988</v>
      </c>
      <c r="H11" s="5">
        <f>INDEX(LINEST('excess returns'!S$3:S$62,'returns data'!$G$3:$I$62),1)</f>
        <v>-0.14773807062603134</v>
      </c>
      <c r="I11" s="5">
        <f>INDEX(LINEST('excess returns'!T$3:T$62,'returns data'!$G$3:$I$62),1)</f>
        <v>-0.28932628240934904</v>
      </c>
      <c r="J11" s="5">
        <f>INDEX(LINEST('excess returns'!U$3:U$62,'returns data'!$G$3:$I$62),1)</f>
        <v>-0.59477123693720868</v>
      </c>
      <c r="K11" s="5">
        <f>INDEX(LINEST('excess returns'!V$3:V$62,'returns data'!$G$3:$I$62),1)</f>
        <v>-0.47825153250141572</v>
      </c>
      <c r="L11" s="5">
        <f>INDEX(LINEST('excess returns'!W$3:W$62,'returns data'!$G$3:$I$62),1)</f>
        <v>-0.77585667906159794</v>
      </c>
      <c r="M11" s="5">
        <f>INDEX(LINEST('excess returns'!X$3:X$62,'returns data'!$G$3:$I$62),1)</f>
        <v>1.0254448249535528</v>
      </c>
      <c r="N11" s="5">
        <f>INDEX(LINEST('excess returns'!Y$3:Y$62,'returns data'!$G$3:$I$62),1)</f>
        <v>0.62942386074676748</v>
      </c>
      <c r="AP11" s="5"/>
    </row>
    <row r="13" spans="2:42" ht="15.75">
      <c r="D13" s="36" t="s">
        <v>36</v>
      </c>
      <c r="E13" s="9" t="s">
        <v>75</v>
      </c>
      <c r="F13" s="9" t="s">
        <v>76</v>
      </c>
      <c r="G13" s="38"/>
      <c r="H13" s="38"/>
      <c r="I13" s="38"/>
      <c r="J13" s="38"/>
      <c r="K13" s="38"/>
      <c r="L13" s="38"/>
      <c r="M13" s="38"/>
      <c r="N13" s="3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2:42">
      <c r="B14" s="100" t="s">
        <v>138</v>
      </c>
      <c r="C14" s="100"/>
      <c r="D14" s="37">
        <f>'FF means'!B3</f>
        <v>6.5023504273504342E-3</v>
      </c>
      <c r="E14" s="37">
        <f>'FF means'!C3</f>
        <v>1.0696581196581196E-3</v>
      </c>
      <c r="F14" s="37">
        <f>'FF means'!D3</f>
        <v>3.0130341880341854E-3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2:42">
      <c r="B15" s="100" t="s">
        <v>35</v>
      </c>
      <c r="C15" s="100"/>
      <c r="D15" s="41">
        <f>D14</f>
        <v>6.5023504273504342E-3</v>
      </c>
      <c r="E15" s="41">
        <f>E14</f>
        <v>1.0696581196581196E-3</v>
      </c>
      <c r="F15" s="41">
        <f>F14</f>
        <v>3.0130341880341854E-3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2:42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2:30" ht="15.75">
      <c r="B17" s="39" t="s">
        <v>37</v>
      </c>
      <c r="C17" s="41">
        <f>0.04/12</f>
        <v>3.3333333333333335E-3</v>
      </c>
      <c r="D17" s="40" t="s">
        <v>38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2:30"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2:30" ht="15.75">
      <c r="D19" s="101" t="s">
        <v>54</v>
      </c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2:30" ht="15.4">
      <c r="D20" s="71" t="s">
        <v>108</v>
      </c>
      <c r="E20" s="71" t="s">
        <v>109</v>
      </c>
      <c r="F20" s="71" t="s">
        <v>110</v>
      </c>
      <c r="G20" s="71" t="s">
        <v>111</v>
      </c>
      <c r="H20" s="71" t="s">
        <v>112</v>
      </c>
      <c r="I20" s="71" t="s">
        <v>113</v>
      </c>
      <c r="J20" s="71" t="s">
        <v>114</v>
      </c>
      <c r="K20" s="71" t="s">
        <v>115</v>
      </c>
      <c r="L20" s="71" t="s">
        <v>116</v>
      </c>
      <c r="M20" s="72" t="s">
        <v>117</v>
      </c>
      <c r="N20" s="71" t="s">
        <v>118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2:30" ht="15.75">
      <c r="C21" s="56" t="s">
        <v>53</v>
      </c>
      <c r="D21" s="57">
        <f>D9*$D15+D10*$E15+D11*$F15+$C17</f>
        <v>1.2292121532138227E-2</v>
      </c>
      <c r="E21" s="57">
        <f t="shared" ref="E21:N21" si="0">E9*$D15+E10*$E15+E11*$F15+$C17</f>
        <v>8.9518764196249417E-3</v>
      </c>
      <c r="F21" s="57">
        <f t="shared" si="0"/>
        <v>1.2359525909727165E-2</v>
      </c>
      <c r="G21" s="57">
        <f t="shared" si="0"/>
        <v>1.1683286412536336E-2</v>
      </c>
      <c r="H21" s="57">
        <f t="shared" si="0"/>
        <v>4.6660049851351294E-3</v>
      </c>
      <c r="I21" s="57">
        <f t="shared" si="0"/>
        <v>9.8776762179768988E-3</v>
      </c>
      <c r="J21" s="57">
        <f t="shared" si="0"/>
        <v>8.6288665783792063E-3</v>
      </c>
      <c r="K21" s="57">
        <f t="shared" si="0"/>
        <v>1.1483969072668698E-2</v>
      </c>
      <c r="L21" s="59">
        <f>L9*$D15+L10*$E15+L11*$F15+$C17</f>
        <v>1.0628867070782083E-2</v>
      </c>
      <c r="M21" s="57">
        <f>M9*$D15+M10*$E15+M11*$F15+$C17</f>
        <v>1.1831480574922042E-2</v>
      </c>
      <c r="N21" s="57">
        <f t="shared" si="0"/>
        <v>1.2696676817023609E-2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2:30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83" spans="10:15">
      <c r="J83" s="5"/>
      <c r="K83" s="5"/>
      <c r="L83" s="5"/>
      <c r="M83" s="5"/>
    </row>
    <row r="84" spans="10:15">
      <c r="J84" s="5"/>
      <c r="K84" s="5"/>
      <c r="L84" s="5"/>
      <c r="M84" s="5"/>
    </row>
    <row r="85" spans="10:15">
      <c r="J85" s="5"/>
      <c r="K85" s="5"/>
      <c r="L85" s="5"/>
      <c r="M85" s="5"/>
    </row>
    <row r="86" spans="10:15">
      <c r="J86" s="5"/>
      <c r="K86" s="5"/>
      <c r="L86" s="5"/>
      <c r="M86" s="5"/>
    </row>
    <row r="89" spans="10:15">
      <c r="K89" s="5"/>
      <c r="L89" s="5"/>
      <c r="M89" s="5"/>
      <c r="N89" s="5"/>
    </row>
    <row r="90" spans="10:15">
      <c r="K90" s="5"/>
      <c r="L90" s="5"/>
      <c r="M90" s="5"/>
      <c r="N90" s="5"/>
    </row>
    <row r="91" spans="10:15">
      <c r="K91" s="5"/>
      <c r="L91" s="5"/>
      <c r="M91" s="5"/>
      <c r="N91" s="5"/>
    </row>
    <row r="92" spans="10:15">
      <c r="K92" s="5"/>
      <c r="L92" s="5"/>
      <c r="M92" s="5"/>
      <c r="N92" s="5"/>
    </row>
    <row r="95" spans="10:15">
      <c r="L95" s="5"/>
      <c r="M95" s="5"/>
      <c r="N95" s="5"/>
      <c r="O95" s="5"/>
    </row>
    <row r="96" spans="10:15">
      <c r="L96" s="5"/>
      <c r="M96" s="5"/>
      <c r="N96" s="5"/>
      <c r="O96" s="5"/>
    </row>
    <row r="97" spans="12:15">
      <c r="L97" s="5"/>
      <c r="M97" s="5"/>
      <c r="N97" s="5"/>
      <c r="O97" s="5"/>
    </row>
    <row r="98" spans="12:15">
      <c r="L98" s="5"/>
      <c r="M98" s="5"/>
      <c r="N98" s="5"/>
      <c r="O98" s="5"/>
    </row>
  </sheetData>
  <mergeCells count="7">
    <mergeCell ref="D19:N19"/>
    <mergeCell ref="D1:N1"/>
    <mergeCell ref="B3:B4"/>
    <mergeCell ref="D6:N6"/>
    <mergeCell ref="B8:B11"/>
    <mergeCell ref="B14:C14"/>
    <mergeCell ref="B15:C15"/>
  </mergeCells>
  <phoneticPr fontId="4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108"/>
  <sheetViews>
    <sheetView topLeftCell="A10" workbookViewId="0">
      <selection activeCell="H20" sqref="H20"/>
    </sheetView>
  </sheetViews>
  <sheetFormatPr defaultColWidth="8.796875" defaultRowHeight="12.4"/>
  <cols>
    <col min="1" max="1" width="3.6640625" style="15" customWidth="1"/>
    <col min="2" max="2" width="13.33203125" style="15" customWidth="1"/>
    <col min="3" max="3" width="9.46484375" style="15" customWidth="1"/>
    <col min="4" max="13" width="9.33203125" style="15" bestFit="1" customWidth="1"/>
    <col min="14" max="14" width="8" style="15" customWidth="1"/>
    <col min="15" max="15" width="8.796875" style="15"/>
    <col min="16" max="16" width="12.33203125" style="15" bestFit="1" customWidth="1"/>
    <col min="17" max="16384" width="8.796875" style="15"/>
  </cols>
  <sheetData>
    <row r="1" spans="1:30" ht="14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30" ht="14.25">
      <c r="B2" s="14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30" ht="14.65">
      <c r="B3" s="14" t="s">
        <v>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30" ht="14.25">
      <c r="B4" s="14" t="s">
        <v>3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30" ht="14.25">
      <c r="A5" s="16"/>
      <c r="B5" s="14" t="s">
        <v>4</v>
      </c>
      <c r="C5" s="14" t="s">
        <v>5</v>
      </c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30" ht="15.75">
      <c r="A6" s="16"/>
      <c r="B6" s="17" t="s">
        <v>6</v>
      </c>
      <c r="C6" s="14" t="s">
        <v>7</v>
      </c>
      <c r="D6" s="14"/>
      <c r="E6" s="14"/>
      <c r="F6" s="14"/>
      <c r="G6" s="14"/>
      <c r="H6" s="14"/>
      <c r="I6" s="14"/>
      <c r="J6" s="14"/>
      <c r="K6" s="14"/>
      <c r="L6" s="18"/>
      <c r="M6" s="18"/>
    </row>
    <row r="7" spans="1:30" ht="14.65">
      <c r="A7" s="16"/>
      <c r="B7" s="17" t="s">
        <v>8</v>
      </c>
      <c r="C7" s="14" t="s">
        <v>9</v>
      </c>
      <c r="D7" s="14"/>
      <c r="E7" s="14"/>
      <c r="F7" s="14"/>
      <c r="G7" s="14"/>
      <c r="H7" s="14"/>
      <c r="I7" s="14"/>
      <c r="J7" s="14"/>
      <c r="K7" s="14"/>
      <c r="L7" s="18"/>
      <c r="M7" s="1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30" ht="14.25">
      <c r="A8" s="16"/>
      <c r="B8" s="17" t="s">
        <v>10</v>
      </c>
      <c r="C8" s="14" t="s">
        <v>11</v>
      </c>
      <c r="D8" s="14"/>
      <c r="E8" s="14"/>
      <c r="F8" s="14"/>
      <c r="G8" s="14"/>
      <c r="H8" s="14"/>
      <c r="I8" s="14"/>
      <c r="J8" s="14"/>
      <c r="K8" s="14"/>
      <c r="L8" s="18"/>
      <c r="M8" s="18"/>
      <c r="P8" s="19"/>
      <c r="Q8" s="22"/>
      <c r="R8" s="22"/>
      <c r="S8" s="22"/>
      <c r="T8" s="22"/>
      <c r="U8" s="22"/>
      <c r="V8" s="24"/>
      <c r="W8" s="24"/>
      <c r="X8" s="24"/>
      <c r="Y8" s="24"/>
      <c r="Z8" s="24"/>
      <c r="AA8" s="24"/>
    </row>
    <row r="9" spans="1:30" ht="14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P9" s="19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 spans="1:30" ht="14.65">
      <c r="A10" s="14"/>
      <c r="B10" s="105" t="s">
        <v>50</v>
      </c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C10" s="20"/>
      <c r="AD10" s="20"/>
    </row>
    <row r="11" spans="1:30" ht="14.25">
      <c r="C11" s="47" t="s">
        <v>99</v>
      </c>
      <c r="D11" s="47" t="s">
        <v>100</v>
      </c>
      <c r="E11" s="47" t="s">
        <v>66</v>
      </c>
      <c r="F11" s="47" t="s">
        <v>101</v>
      </c>
      <c r="G11" s="47" t="s">
        <v>102</v>
      </c>
      <c r="H11" s="47" t="s">
        <v>103</v>
      </c>
      <c r="I11" s="47" t="s">
        <v>104</v>
      </c>
      <c r="J11" s="47" t="s">
        <v>105</v>
      </c>
      <c r="K11" s="47" t="s">
        <v>106</v>
      </c>
      <c r="L11" s="47" t="s">
        <v>96</v>
      </c>
      <c r="M11" s="47" t="s">
        <v>69</v>
      </c>
      <c r="P11" s="14"/>
      <c r="Q11" s="22"/>
      <c r="R11" s="22"/>
      <c r="S11" s="22"/>
      <c r="T11" s="22"/>
      <c r="U11" s="22"/>
      <c r="V11" s="24"/>
      <c r="W11" s="24"/>
      <c r="X11" s="24"/>
      <c r="Y11" s="24"/>
      <c r="Z11" s="24"/>
      <c r="AA11" s="24"/>
      <c r="AC11" s="21" t="s">
        <v>13</v>
      </c>
      <c r="AD11" s="21" t="s">
        <v>12</v>
      </c>
    </row>
    <row r="12" spans="1:30" ht="14.25">
      <c r="B12" s="47" t="s">
        <v>99</v>
      </c>
      <c r="C12" s="58">
        <f>'Covariance Matrix from Factors'!K9</f>
        <v>7.4584852893203272E-3</v>
      </c>
      <c r="D12" s="58">
        <f>'Covariance Matrix from Factors'!L9</f>
        <v>5.1973519679999408E-3</v>
      </c>
      <c r="E12" s="58">
        <f>'Covariance Matrix from Factors'!M9</f>
        <v>4.8305503678440975E-3</v>
      </c>
      <c r="F12" s="58">
        <f>'Covariance Matrix from Factors'!N9</f>
        <v>3.4419107836742352E-3</v>
      </c>
      <c r="G12" s="58">
        <f>'Covariance Matrix from Factors'!O9</f>
        <v>4.7040718872329813E-3</v>
      </c>
      <c r="H12" s="58">
        <f>'Covariance Matrix from Factors'!P9</f>
        <v>3.4553067993598812E-3</v>
      </c>
      <c r="I12" s="58">
        <f>'Covariance Matrix from Factors'!Q9</f>
        <v>1.8183521654027133E-3</v>
      </c>
      <c r="J12" s="58">
        <f>'Covariance Matrix from Factors'!R9</f>
        <v>1.8755103541810453E-3</v>
      </c>
      <c r="K12" s="58">
        <f>'Covariance Matrix from Factors'!S9</f>
        <v>2.4501881806864023E-3</v>
      </c>
      <c r="L12" s="58">
        <f>'Covariance Matrix from Factors'!T9</f>
        <v>4.2386506066448689E-3</v>
      </c>
      <c r="M12" s="58">
        <f>'Covariance Matrix from Factors'!U9</f>
        <v>3.8019721264564276E-3</v>
      </c>
      <c r="P12" s="22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C12" s="22" t="s">
        <v>59</v>
      </c>
      <c r="AD12" s="23">
        <v>5.8774655499722959E-2</v>
      </c>
    </row>
    <row r="13" spans="1:30" ht="14.25">
      <c r="B13" s="47" t="s">
        <v>100</v>
      </c>
      <c r="C13" s="58">
        <f>'Covariance Matrix from Factors'!K10</f>
        <v>5.1973519679999417E-3</v>
      </c>
      <c r="D13" s="58">
        <f>'Covariance Matrix from Factors'!L10</f>
        <v>9.1719090073582102E-3</v>
      </c>
      <c r="E13" s="58">
        <f>'Covariance Matrix from Factors'!M10</f>
        <v>4.4238140824969475E-3</v>
      </c>
      <c r="F13" s="58">
        <f>'Covariance Matrix from Factors'!N10</f>
        <v>2.730159936579496E-3</v>
      </c>
      <c r="G13" s="58">
        <f>'Covariance Matrix from Factors'!O10</f>
        <v>3.9469782125840696E-3</v>
      </c>
      <c r="H13" s="58">
        <f>'Covariance Matrix from Factors'!P10</f>
        <v>3.0178394158474793E-3</v>
      </c>
      <c r="I13" s="58">
        <f>'Covariance Matrix from Factors'!Q10</f>
        <v>1.4688911370848063E-3</v>
      </c>
      <c r="J13" s="58">
        <f>'Covariance Matrix from Factors'!R10</f>
        <v>1.2814735456436219E-3</v>
      </c>
      <c r="K13" s="58">
        <f>'Covariance Matrix from Factors'!S10</f>
        <v>1.983066994673848E-3</v>
      </c>
      <c r="L13" s="58">
        <f>'Covariance Matrix from Factors'!T10</f>
        <v>3.9049368391404077E-3</v>
      </c>
      <c r="M13" s="58">
        <f>'Covariance Matrix from Factors'!U10</f>
        <v>3.8259082104166392E-3</v>
      </c>
      <c r="P13" s="22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C13" s="22" t="s">
        <v>60</v>
      </c>
      <c r="AD13" s="23">
        <v>9.3511515421788385E-2</v>
      </c>
    </row>
    <row r="14" spans="1:30" ht="14.25">
      <c r="B14" s="47" t="s">
        <v>66</v>
      </c>
      <c r="C14" s="58">
        <f>'Covariance Matrix from Factors'!K11</f>
        <v>4.8305503678440975E-3</v>
      </c>
      <c r="D14" s="58">
        <f>'Covariance Matrix from Factors'!L11</f>
        <v>4.4238140824969484E-3</v>
      </c>
      <c r="E14" s="58">
        <f>'Covariance Matrix from Factors'!M11</f>
        <v>1.0525887971895156E-2</v>
      </c>
      <c r="F14" s="58">
        <f>'Covariance Matrix from Factors'!N11</f>
        <v>4.073599643789008E-3</v>
      </c>
      <c r="G14" s="58">
        <f>'Covariance Matrix from Factors'!O11</f>
        <v>6.0013750328893447E-3</v>
      </c>
      <c r="H14" s="58">
        <f>'Covariance Matrix from Factors'!P11</f>
        <v>3.6497189839374512E-3</v>
      </c>
      <c r="I14" s="58">
        <f>'Covariance Matrix from Factors'!Q11</f>
        <v>1.9459596612305357E-3</v>
      </c>
      <c r="J14" s="58">
        <f>'Covariance Matrix from Factors'!R11</f>
        <v>1.9910246953117497E-3</v>
      </c>
      <c r="K14" s="58">
        <f>'Covariance Matrix from Factors'!S11</f>
        <v>2.5699149093579665E-3</v>
      </c>
      <c r="L14" s="58">
        <f>'Covariance Matrix from Factors'!T11</f>
        <v>4.1989314177714628E-3</v>
      </c>
      <c r="M14" s="58">
        <f>'Covariance Matrix from Factors'!U11</f>
        <v>3.1268379092772281E-3</v>
      </c>
      <c r="P14" s="22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C14" s="22" t="s">
        <v>61</v>
      </c>
      <c r="AD14" s="23">
        <v>6.3148718875985235E-2</v>
      </c>
    </row>
    <row r="15" spans="1:30" ht="14.25">
      <c r="B15" s="47" t="s">
        <v>101</v>
      </c>
      <c r="C15" s="58">
        <f>'Covariance Matrix from Factors'!K12</f>
        <v>3.4419107836742356E-3</v>
      </c>
      <c r="D15" s="58">
        <f>'Covariance Matrix from Factors'!L12</f>
        <v>2.7301599365794965E-3</v>
      </c>
      <c r="E15" s="58">
        <f>'Covariance Matrix from Factors'!M12</f>
        <v>4.073599643789008E-3</v>
      </c>
      <c r="F15" s="58">
        <f>'Covariance Matrix from Factors'!N12</f>
        <v>5.2482617631167544E-3</v>
      </c>
      <c r="G15" s="58">
        <f>'Covariance Matrix from Factors'!O12</f>
        <v>4.6575651164096135E-3</v>
      </c>
      <c r="H15" s="58">
        <f>'Covariance Matrix from Factors'!P12</f>
        <v>2.9229560161128407E-3</v>
      </c>
      <c r="I15" s="58">
        <f>'Covariance Matrix from Factors'!Q12</f>
        <v>1.6816044401260751E-3</v>
      </c>
      <c r="J15" s="58">
        <f>'Covariance Matrix from Factors'!R12</f>
        <v>1.9835451252414897E-3</v>
      </c>
      <c r="K15" s="58">
        <f>'Covariance Matrix from Factors'!S12</f>
        <v>2.2364618862000152E-3</v>
      </c>
      <c r="L15" s="58">
        <f>'Covariance Matrix from Factors'!T12</f>
        <v>3.2275710610243464E-3</v>
      </c>
      <c r="M15" s="58">
        <f>'Covariance Matrix from Factors'!U12</f>
        <v>2.229521158864294E-3</v>
      </c>
      <c r="P15" s="22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C15" s="22" t="s">
        <v>62</v>
      </c>
      <c r="AD15" s="23">
        <v>4.9100310204939504E-2</v>
      </c>
    </row>
    <row r="16" spans="1:30" ht="14.25">
      <c r="B16" s="47" t="s">
        <v>102</v>
      </c>
      <c r="C16" s="58">
        <f>'Covariance Matrix from Factors'!K13</f>
        <v>4.7040718872329804E-3</v>
      </c>
      <c r="D16" s="58">
        <f>'Covariance Matrix from Factors'!L13</f>
        <v>3.9469782125840704E-3</v>
      </c>
      <c r="E16" s="58">
        <f>'Covariance Matrix from Factors'!M13</f>
        <v>6.0013750328893455E-3</v>
      </c>
      <c r="F16" s="58">
        <f>'Covariance Matrix from Factors'!N13</f>
        <v>4.6575651164096144E-3</v>
      </c>
      <c r="G16" s="58">
        <f>'Covariance Matrix from Factors'!O13</f>
        <v>8.6910972099599228E-3</v>
      </c>
      <c r="H16" s="58">
        <f>'Covariance Matrix from Factors'!P13</f>
        <v>3.9374300668237579E-3</v>
      </c>
      <c r="I16" s="58">
        <f>'Covariance Matrix from Factors'!Q13</f>
        <v>2.1659274929856031E-3</v>
      </c>
      <c r="J16" s="58">
        <f>'Covariance Matrix from Factors'!R13</f>
        <v>2.3282130088694369E-3</v>
      </c>
      <c r="K16" s="58">
        <f>'Covariance Matrix from Factors'!S13</f>
        <v>2.8453553863592197E-3</v>
      </c>
      <c r="L16" s="58">
        <f>'Covariance Matrix from Factors'!T13</f>
        <v>4.3492478100998566E-3</v>
      </c>
      <c r="M16" s="58">
        <f>'Covariance Matrix from Factors'!U13</f>
        <v>2.8671390462918535E-3</v>
      </c>
      <c r="P16" s="22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C16" s="22" t="s">
        <v>63</v>
      </c>
      <c r="AD16" s="23">
        <v>7.0007557862610134E-2</v>
      </c>
    </row>
    <row r="17" spans="2:30" ht="14.25">
      <c r="B17" s="47" t="s">
        <v>103</v>
      </c>
      <c r="C17" s="58">
        <f>'Covariance Matrix from Factors'!K14</f>
        <v>3.4553067993598812E-3</v>
      </c>
      <c r="D17" s="58">
        <f>'Covariance Matrix from Factors'!L14</f>
        <v>3.0178394158474789E-3</v>
      </c>
      <c r="E17" s="58">
        <f>'Covariance Matrix from Factors'!M14</f>
        <v>3.6497189839374508E-3</v>
      </c>
      <c r="F17" s="58">
        <f>'Covariance Matrix from Factors'!N14</f>
        <v>2.9229560161128398E-3</v>
      </c>
      <c r="G17" s="58">
        <f>'Covariance Matrix from Factors'!O14</f>
        <v>3.937430066823757E-3</v>
      </c>
      <c r="H17" s="58">
        <f>'Covariance Matrix from Factors'!P14</f>
        <v>5.2207079578439099E-3</v>
      </c>
      <c r="I17" s="58">
        <f>'Covariance Matrix from Factors'!Q14</f>
        <v>1.4811632708072169E-3</v>
      </c>
      <c r="J17" s="58">
        <f>'Covariance Matrix from Factors'!R14</f>
        <v>1.6877533576221126E-3</v>
      </c>
      <c r="K17" s="58">
        <f>'Covariance Matrix from Factors'!S14</f>
        <v>1.9819359590772406E-3</v>
      </c>
      <c r="L17" s="58">
        <f>'Covariance Matrix from Factors'!T14</f>
        <v>3.0433477986940298E-3</v>
      </c>
      <c r="M17" s="58">
        <f>'Covariance Matrix from Factors'!U14</f>
        <v>2.3656563695045678E-3</v>
      </c>
      <c r="P17" s="2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C17" s="24" t="s">
        <v>64</v>
      </c>
      <c r="AD17" s="23">
        <v>6.5402391065951249E-2</v>
      </c>
    </row>
    <row r="18" spans="2:30" ht="14.25">
      <c r="B18" s="47" t="s">
        <v>104</v>
      </c>
      <c r="C18" s="58">
        <f>'Covariance Matrix from Factors'!K15</f>
        <v>1.8183521654027129E-3</v>
      </c>
      <c r="D18" s="58">
        <f>'Covariance Matrix from Factors'!L15</f>
        <v>1.4688911370848063E-3</v>
      </c>
      <c r="E18" s="58">
        <f>'Covariance Matrix from Factors'!M15</f>
        <v>1.9459596612305355E-3</v>
      </c>
      <c r="F18" s="58">
        <f>'Covariance Matrix from Factors'!N15</f>
        <v>1.6816044401260744E-3</v>
      </c>
      <c r="G18" s="58">
        <f>'Covariance Matrix from Factors'!O15</f>
        <v>2.1659274929856031E-3</v>
      </c>
      <c r="H18" s="58">
        <f>'Covariance Matrix from Factors'!P15</f>
        <v>1.4811632708072169E-3</v>
      </c>
      <c r="I18" s="58">
        <f>'Covariance Matrix from Factors'!Q15</f>
        <v>2.5222260289832574E-3</v>
      </c>
      <c r="J18" s="58">
        <f>'Covariance Matrix from Factors'!R15</f>
        <v>1.0497444442109296E-3</v>
      </c>
      <c r="K18" s="58">
        <f>'Covariance Matrix from Factors'!S15</f>
        <v>1.1576229772880555E-3</v>
      </c>
      <c r="L18" s="58">
        <f>'Covariance Matrix from Factors'!T15</f>
        <v>1.6669725677506419E-3</v>
      </c>
      <c r="M18" s="58">
        <f>'Covariance Matrix from Factors'!U15</f>
        <v>1.2490334325790827E-3</v>
      </c>
      <c r="P18" s="2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C18" s="24" t="s">
        <v>65</v>
      </c>
      <c r="AD18" s="23">
        <v>8.150985160762643E-2</v>
      </c>
    </row>
    <row r="19" spans="2:30" ht="14.25">
      <c r="B19" s="47" t="s">
        <v>105</v>
      </c>
      <c r="C19" s="58">
        <f>'Covariance Matrix from Factors'!K16</f>
        <v>1.8755103541810455E-3</v>
      </c>
      <c r="D19" s="58">
        <f>'Covariance Matrix from Factors'!L16</f>
        <v>1.2814735456436221E-3</v>
      </c>
      <c r="E19" s="58">
        <f>'Covariance Matrix from Factors'!M16</f>
        <v>1.9910246953117488E-3</v>
      </c>
      <c r="F19" s="58">
        <f>'Covariance Matrix from Factors'!N16</f>
        <v>1.9835451252414892E-3</v>
      </c>
      <c r="G19" s="58">
        <f>'Covariance Matrix from Factors'!O16</f>
        <v>2.3282130088694364E-3</v>
      </c>
      <c r="H19" s="58">
        <f>'Covariance Matrix from Factors'!P16</f>
        <v>1.6877533576221126E-3</v>
      </c>
      <c r="I19" s="58">
        <f>'Covariance Matrix from Factors'!Q16</f>
        <v>1.0497444442109296E-3</v>
      </c>
      <c r="J19" s="58">
        <f>'Covariance Matrix from Factors'!R16</f>
        <v>2.8632274753133029E-3</v>
      </c>
      <c r="K19" s="58">
        <f>'Covariance Matrix from Factors'!S16</f>
        <v>1.4191006190515758E-3</v>
      </c>
      <c r="L19" s="58">
        <f>'Covariance Matrix from Factors'!T16</f>
        <v>1.8397903711413004E-3</v>
      </c>
      <c r="M19" s="58">
        <f>'Covariance Matrix from Factors'!U16</f>
        <v>1.31995867518968E-3</v>
      </c>
      <c r="P19" s="2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C19" s="24" t="s">
        <v>66</v>
      </c>
      <c r="AD19" s="23">
        <v>6.6284433623673727E-2</v>
      </c>
    </row>
    <row r="20" spans="2:30" ht="14.25">
      <c r="B20" s="47" t="s">
        <v>106</v>
      </c>
      <c r="C20" s="58">
        <f>'Covariance Matrix from Factors'!K17</f>
        <v>2.4501881806864028E-3</v>
      </c>
      <c r="D20" s="58">
        <f>'Covariance Matrix from Factors'!L17</f>
        <v>1.9830669946738484E-3</v>
      </c>
      <c r="E20" s="58">
        <f>'Covariance Matrix from Factors'!M17</f>
        <v>2.5699149093579665E-3</v>
      </c>
      <c r="F20" s="58">
        <f>'Covariance Matrix from Factors'!N17</f>
        <v>2.2364618862000152E-3</v>
      </c>
      <c r="G20" s="58">
        <f>'Covariance Matrix from Factors'!O17</f>
        <v>2.8453553863592193E-3</v>
      </c>
      <c r="H20" s="58">
        <f>'Covariance Matrix from Factors'!P17</f>
        <v>1.9819359590772406E-3</v>
      </c>
      <c r="I20" s="58">
        <f>'Covariance Matrix from Factors'!Q17</f>
        <v>1.1576229772880557E-3</v>
      </c>
      <c r="J20" s="58">
        <f>'Covariance Matrix from Factors'!R17</f>
        <v>1.419100619051576E-3</v>
      </c>
      <c r="K20" s="58">
        <f>'Covariance Matrix from Factors'!S17</f>
        <v>3.1122111795815889E-3</v>
      </c>
      <c r="L20" s="58">
        <f>'Covariance Matrix from Factors'!T17</f>
        <v>2.238092273367734E-3</v>
      </c>
      <c r="M20" s="58">
        <f>'Covariance Matrix from Factors'!U17</f>
        <v>1.7014071617349525E-3</v>
      </c>
      <c r="P20" s="2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C20" s="24" t="s">
        <v>67</v>
      </c>
      <c r="AD20" s="23">
        <v>8.0522967773339935E-2</v>
      </c>
    </row>
    <row r="21" spans="2:30" ht="14.25">
      <c r="B21" s="47" t="s">
        <v>96</v>
      </c>
      <c r="C21" s="58">
        <f>'Covariance Matrix from Factors'!K18</f>
        <v>4.2386506066448689E-3</v>
      </c>
      <c r="D21" s="58">
        <f>'Covariance Matrix from Factors'!L18</f>
        <v>3.9049368391404081E-3</v>
      </c>
      <c r="E21" s="58">
        <f>'Covariance Matrix from Factors'!M18</f>
        <v>4.1989314177714628E-3</v>
      </c>
      <c r="F21" s="58">
        <f>'Covariance Matrix from Factors'!N18</f>
        <v>3.2275710610243464E-3</v>
      </c>
      <c r="G21" s="58">
        <f>'Covariance Matrix from Factors'!O18</f>
        <v>4.3492478100998566E-3</v>
      </c>
      <c r="H21" s="58">
        <f>'Covariance Matrix from Factors'!P18</f>
        <v>3.0433477986940307E-3</v>
      </c>
      <c r="I21" s="58">
        <f>'Covariance Matrix from Factors'!Q18</f>
        <v>1.6669725677506424E-3</v>
      </c>
      <c r="J21" s="58">
        <f>'Covariance Matrix from Factors'!R18</f>
        <v>1.8397903711413006E-3</v>
      </c>
      <c r="K21" s="58">
        <f>'Covariance Matrix from Factors'!S18</f>
        <v>2.2380922733677348E-3</v>
      </c>
      <c r="L21" s="58">
        <f>'Covariance Matrix from Factors'!T18</f>
        <v>7.6487942212154492E-3</v>
      </c>
      <c r="M21" s="58">
        <f>'Covariance Matrix from Factors'!U18</f>
        <v>2.9795445473331551E-3</v>
      </c>
      <c r="P21" s="2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C21" s="24" t="s">
        <v>68</v>
      </c>
      <c r="AD21" s="23">
        <v>0.13810535333980234</v>
      </c>
    </row>
    <row r="22" spans="2:30" ht="14.25">
      <c r="B22" s="47" t="s">
        <v>69</v>
      </c>
      <c r="C22" s="58">
        <f>'Covariance Matrix from Factors'!K19</f>
        <v>3.8019721264564276E-3</v>
      </c>
      <c r="D22" s="58">
        <f>'Covariance Matrix from Factors'!L19</f>
        <v>3.8259082104166401E-3</v>
      </c>
      <c r="E22" s="58">
        <f>'Covariance Matrix from Factors'!M19</f>
        <v>3.1268379092772277E-3</v>
      </c>
      <c r="F22" s="58">
        <f>'Covariance Matrix from Factors'!N19</f>
        <v>2.2295211588642936E-3</v>
      </c>
      <c r="G22" s="58">
        <f>'Covariance Matrix from Factors'!O19</f>
        <v>2.8671390462918539E-3</v>
      </c>
      <c r="H22" s="58">
        <f>'Covariance Matrix from Factors'!P19</f>
        <v>2.3656563695045683E-3</v>
      </c>
      <c r="I22" s="58">
        <f>'Covariance Matrix from Factors'!Q19</f>
        <v>1.2490334325790829E-3</v>
      </c>
      <c r="J22" s="58">
        <f>'Covariance Matrix from Factors'!R19</f>
        <v>1.3199586751896802E-3</v>
      </c>
      <c r="K22" s="58">
        <f>'Covariance Matrix from Factors'!S19</f>
        <v>1.701407161734953E-3</v>
      </c>
      <c r="L22" s="58">
        <f>'Covariance Matrix from Factors'!T19</f>
        <v>2.9795445473331547E-3</v>
      </c>
      <c r="M22" s="58">
        <f>'Covariance Matrix from Factors'!U19</f>
        <v>4.0298373358509136E-3</v>
      </c>
      <c r="P22" s="2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C22" s="24" t="s">
        <v>69</v>
      </c>
      <c r="AD22" s="23">
        <v>7.3343986670522374E-2</v>
      </c>
    </row>
    <row r="23" spans="2:30" ht="14.25">
      <c r="I23" s="14"/>
      <c r="J23" s="14"/>
      <c r="K23" s="14"/>
      <c r="L23" s="14"/>
      <c r="M23" s="14"/>
    </row>
    <row r="25" spans="2:30" ht="18">
      <c r="C25" s="106" t="s">
        <v>14</v>
      </c>
      <c r="D25" s="106"/>
      <c r="E25" s="106"/>
      <c r="F25" s="106"/>
      <c r="G25" s="106"/>
      <c r="H25" s="106"/>
      <c r="I25" s="106"/>
      <c r="J25" s="106"/>
      <c r="K25" s="106"/>
      <c r="L25" s="106"/>
      <c r="M25" s="106"/>
    </row>
    <row r="26" spans="2:30" ht="14.25">
      <c r="C26" s="25">
        <f t="array" ref="C26:M36">MINVERSE(C12:M22)</f>
        <v>360.14253603141373</v>
      </c>
      <c r="D26" s="26">
        <v>-72.523161759266131</v>
      </c>
      <c r="E26" s="26">
        <v>-24.131798410033564</v>
      </c>
      <c r="F26" s="26">
        <v>-24.403161035770964</v>
      </c>
      <c r="G26" s="26">
        <v>-33.989953139096336</v>
      </c>
      <c r="H26" s="26">
        <v>-33.216860521414361</v>
      </c>
      <c r="I26" s="26">
        <v>-20.329056548090069</v>
      </c>
      <c r="J26" s="26">
        <v>-10.513006601229604</v>
      </c>
      <c r="K26" s="26">
        <v>-30.736327454688901</v>
      </c>
      <c r="L26" s="26">
        <v>-32.855462068760659</v>
      </c>
      <c r="M26" s="26">
        <v>-148.00349550130443</v>
      </c>
    </row>
    <row r="27" spans="2:30" ht="14.25">
      <c r="C27" s="26">
        <v>-72.523161759266273</v>
      </c>
      <c r="D27" s="25">
        <v>211.77308112129074</v>
      </c>
      <c r="E27" s="26">
        <v>-17.072014089635392</v>
      </c>
      <c r="F27" s="26">
        <v>9.4529793102565485</v>
      </c>
      <c r="G27" s="26">
        <v>-9.5639493643089075</v>
      </c>
      <c r="H27" s="26">
        <v>-12.770244595498692</v>
      </c>
      <c r="I27" s="26">
        <v>2.8458668959837938</v>
      </c>
      <c r="J27" s="26">
        <v>33.205310885979593</v>
      </c>
      <c r="K27" s="26">
        <v>3.7323890028650584</v>
      </c>
      <c r="L27" s="26">
        <v>-19.040757665600051</v>
      </c>
      <c r="M27" s="26">
        <v>-109.5721875740949</v>
      </c>
    </row>
    <row r="28" spans="2:30" ht="14.25">
      <c r="C28" s="26">
        <v>-24.131798410033507</v>
      </c>
      <c r="D28" s="26">
        <v>-17.072014089635413</v>
      </c>
      <c r="E28" s="25">
        <v>179.3882139781893</v>
      </c>
      <c r="F28" s="26">
        <v>-28.779527456371213</v>
      </c>
      <c r="G28" s="26">
        <v>-65.686987093976938</v>
      </c>
      <c r="H28" s="26">
        <v>-15.822243127763258</v>
      </c>
      <c r="I28" s="26">
        <v>-8.5497013029125046</v>
      </c>
      <c r="J28" s="26">
        <v>3.111036108770318</v>
      </c>
      <c r="K28" s="26">
        <v>-9.9485753259819845</v>
      </c>
      <c r="L28" s="26">
        <v>-11.000221524504946</v>
      </c>
      <c r="M28" s="26">
        <v>-14.30592531197885</v>
      </c>
    </row>
    <row r="29" spans="2:30" ht="14.25">
      <c r="C29" s="26">
        <v>-24.403161035771056</v>
      </c>
      <c r="D29" s="26">
        <v>9.452979310256568</v>
      </c>
      <c r="E29" s="26">
        <v>-28.77952745637123</v>
      </c>
      <c r="F29" s="25">
        <v>452.49560574830446</v>
      </c>
      <c r="G29" s="26">
        <v>-119.44727345987611</v>
      </c>
      <c r="H29" s="26">
        <v>-45.110393121653615</v>
      </c>
      <c r="I29" s="26">
        <v>-49.202425033635109</v>
      </c>
      <c r="J29" s="26">
        <v>-84.201368898588555</v>
      </c>
      <c r="K29" s="26">
        <v>-69.202568120435444</v>
      </c>
      <c r="L29" s="26">
        <v>-24.561042362693417</v>
      </c>
      <c r="M29" s="26">
        <v>-12.292755826024312</v>
      </c>
    </row>
    <row r="30" spans="2:30" ht="14.25">
      <c r="C30" s="26">
        <v>-33.989953139096201</v>
      </c>
      <c r="D30" s="26">
        <v>-9.5639493643089697</v>
      </c>
      <c r="E30" s="26">
        <v>-65.686987093976995</v>
      </c>
      <c r="F30" s="26">
        <v>-119.44727345987629</v>
      </c>
      <c r="G30" s="25">
        <v>304.36568054616902</v>
      </c>
      <c r="H30" s="26">
        <v>-51.354370745609316</v>
      </c>
      <c r="I30" s="26">
        <v>-37.573191491801964</v>
      </c>
      <c r="J30" s="26">
        <v>-22.33723435224811</v>
      </c>
      <c r="K30" s="26">
        <v>-45.239723164473965</v>
      </c>
      <c r="L30" s="26">
        <v>-27.381515615051129</v>
      </c>
      <c r="M30" s="26">
        <v>30.105565557864708</v>
      </c>
    </row>
    <row r="31" spans="2:30" ht="14.25">
      <c r="C31" s="26">
        <v>-33.216860521414411</v>
      </c>
      <c r="D31" s="26">
        <v>-12.77024459549866</v>
      </c>
      <c r="E31" s="26">
        <v>-15.82224312776324</v>
      </c>
      <c r="F31" s="26">
        <v>-45.110393121653559</v>
      </c>
      <c r="G31" s="26">
        <v>-51.35437074560933</v>
      </c>
      <c r="H31" s="25">
        <v>361.67417168472787</v>
      </c>
      <c r="I31" s="26">
        <v>-26.237522476385074</v>
      </c>
      <c r="J31" s="26">
        <v>-41.366357198944854</v>
      </c>
      <c r="K31" s="26">
        <v>-37.870409393311398</v>
      </c>
      <c r="L31" s="26">
        <v>-18.178234483525596</v>
      </c>
      <c r="M31" s="26">
        <v>-43.969985523141943</v>
      </c>
    </row>
    <row r="32" spans="2:30" ht="14.25">
      <c r="C32" s="26">
        <v>-20.329056548089973</v>
      </c>
      <c r="D32" s="26">
        <v>2.8458668959837854</v>
      </c>
      <c r="E32" s="26">
        <v>-8.5497013029125135</v>
      </c>
      <c r="F32" s="26">
        <v>-49.202425033634924</v>
      </c>
      <c r="G32" s="26">
        <v>-37.573191491802028</v>
      </c>
      <c r="H32" s="26">
        <v>-26.237522476385081</v>
      </c>
      <c r="I32" s="25">
        <v>570.70743489867721</v>
      </c>
      <c r="J32" s="26">
        <v>-62.802469867039093</v>
      </c>
      <c r="K32" s="26">
        <v>-46.883712134711573</v>
      </c>
      <c r="L32" s="26">
        <v>-15.900392441621982</v>
      </c>
      <c r="M32" s="26">
        <v>-32.299419108060967</v>
      </c>
    </row>
    <row r="33" spans="2:23" ht="14.25">
      <c r="C33" s="26">
        <v>-10.513006601229682</v>
      </c>
      <c r="D33" s="26">
        <v>33.205310885979586</v>
      </c>
      <c r="E33" s="26">
        <v>3.1110361087703997</v>
      </c>
      <c r="F33" s="26">
        <v>-84.201368898588498</v>
      </c>
      <c r="G33" s="26">
        <v>-22.337234352248149</v>
      </c>
      <c r="H33" s="26">
        <v>-41.36635719894484</v>
      </c>
      <c r="I33" s="26">
        <v>-62.802469867039051</v>
      </c>
      <c r="J33" s="25">
        <v>542.14583459288826</v>
      </c>
      <c r="K33" s="26">
        <v>-94.916884196510225</v>
      </c>
      <c r="L33" s="26">
        <v>-21.834664347803354</v>
      </c>
      <c r="M33" s="26">
        <v>-39.154144611415255</v>
      </c>
      <c r="P33" s="14"/>
      <c r="Q33" s="14"/>
    </row>
    <row r="34" spans="2:23" ht="14.25">
      <c r="C34" s="26">
        <v>-30.736327454688979</v>
      </c>
      <c r="D34" s="26">
        <v>3.7323890028650153</v>
      </c>
      <c r="E34" s="26">
        <v>-9.9485753259819933</v>
      </c>
      <c r="F34" s="26">
        <v>-69.202568120435544</v>
      </c>
      <c r="G34" s="26">
        <v>-45.239723164473922</v>
      </c>
      <c r="H34" s="26">
        <v>-37.870409393311327</v>
      </c>
      <c r="I34" s="26">
        <v>-46.883712134711544</v>
      </c>
      <c r="J34" s="26">
        <v>-94.916884196510225</v>
      </c>
      <c r="K34" s="25">
        <v>573.16497668402178</v>
      </c>
      <c r="L34" s="26">
        <v>-23.345581288055808</v>
      </c>
      <c r="M34" s="26">
        <v>-53.23046154679772</v>
      </c>
      <c r="P34" s="14"/>
      <c r="Q34" s="14"/>
    </row>
    <row r="35" spans="2:23" ht="14.25">
      <c r="B35" s="14"/>
      <c r="C35" s="26">
        <v>-32.855462068760623</v>
      </c>
      <c r="D35" s="26">
        <v>-19.040757665600037</v>
      </c>
      <c r="E35" s="26">
        <v>-11.000221524504958</v>
      </c>
      <c r="F35" s="26">
        <v>-24.561042362693399</v>
      </c>
      <c r="G35" s="26">
        <v>-27.381515615051086</v>
      </c>
      <c r="H35" s="26">
        <v>-18.178234483525642</v>
      </c>
      <c r="I35" s="26">
        <v>-15.90039244162201</v>
      </c>
      <c r="J35" s="26">
        <v>-21.83466434780334</v>
      </c>
      <c r="K35" s="26">
        <v>-23.345581288055893</v>
      </c>
      <c r="L35" s="25">
        <v>232.30235850835328</v>
      </c>
      <c r="M35" s="26">
        <v>-48.469655134099924</v>
      </c>
      <c r="N35" s="14"/>
      <c r="O35" s="14"/>
      <c r="P35" s="14"/>
      <c r="Q35" s="14"/>
    </row>
    <row r="36" spans="2:23" ht="14.25">
      <c r="B36" s="14"/>
      <c r="C36" s="26">
        <v>-148.00349550130431</v>
      </c>
      <c r="D36" s="26">
        <v>-109.57218757409503</v>
      </c>
      <c r="E36" s="26">
        <v>-14.305925311978781</v>
      </c>
      <c r="F36" s="26">
        <v>-12.292755826024253</v>
      </c>
      <c r="G36" s="26">
        <v>30.105565557864583</v>
      </c>
      <c r="H36" s="26">
        <v>-43.969985523141951</v>
      </c>
      <c r="I36" s="26">
        <v>-32.299419108060931</v>
      </c>
      <c r="J36" s="26">
        <v>-39.154144611415305</v>
      </c>
      <c r="K36" s="26">
        <v>-53.230461546797848</v>
      </c>
      <c r="L36" s="26">
        <v>-48.469655134099852</v>
      </c>
      <c r="M36" s="25">
        <v>595.25174135071802</v>
      </c>
      <c r="N36" s="14"/>
      <c r="O36" s="14"/>
      <c r="P36" s="14"/>
      <c r="Q36" s="14"/>
    </row>
    <row r="37" spans="2:23" ht="14.25">
      <c r="B37" s="14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5"/>
      <c r="N37" s="14"/>
      <c r="O37" s="14"/>
      <c r="P37" s="14"/>
      <c r="Q37" s="14"/>
    </row>
    <row r="38" spans="2:23" ht="14.25">
      <c r="B38" s="14"/>
      <c r="C38" s="107" t="s">
        <v>15</v>
      </c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4"/>
      <c r="O38" s="14"/>
      <c r="P38" s="14"/>
      <c r="Q38" s="14"/>
    </row>
    <row r="39" spans="2:23" ht="14.25">
      <c r="B39" s="14"/>
      <c r="C39" s="47" t="s">
        <v>99</v>
      </c>
      <c r="D39" s="47" t="s">
        <v>100</v>
      </c>
      <c r="E39" s="47" t="s">
        <v>66</v>
      </c>
      <c r="F39" s="47" t="s">
        <v>101</v>
      </c>
      <c r="G39" s="47" t="s">
        <v>102</v>
      </c>
      <c r="H39" s="47" t="s">
        <v>103</v>
      </c>
      <c r="I39" s="47" t="s">
        <v>104</v>
      </c>
      <c r="J39" s="47" t="s">
        <v>105</v>
      </c>
      <c r="K39" s="47" t="s">
        <v>106</v>
      </c>
      <c r="L39" s="47" t="s">
        <v>96</v>
      </c>
      <c r="M39" s="47" t="s">
        <v>69</v>
      </c>
      <c r="N39" s="14"/>
      <c r="O39" s="21" t="s">
        <v>16</v>
      </c>
      <c r="P39" s="21" t="s">
        <v>17</v>
      </c>
      <c r="Q39" s="14"/>
    </row>
    <row r="40" spans="2:23" ht="14.25">
      <c r="B40" s="19" t="s">
        <v>18</v>
      </c>
      <c r="C40" s="27">
        <f>'FactorLoadings&amp;ExpReturns'!D21</f>
        <v>1.2086882302275757E-2</v>
      </c>
      <c r="D40" s="27">
        <f>'FactorLoadings&amp;ExpReturns'!E21</f>
        <v>8.3575203876119965E-3</v>
      </c>
      <c r="E40" s="27">
        <f>'FactorLoadings&amp;ExpReturns'!F21</f>
        <v>1.2268036895134435E-2</v>
      </c>
      <c r="F40" s="27">
        <f>'FactorLoadings&amp;ExpReturns'!G21</f>
        <v>1.0881074702704186E-2</v>
      </c>
      <c r="G40" s="27">
        <f>'FactorLoadings&amp;ExpReturns'!H21</f>
        <v>1.3923576191295998E-2</v>
      </c>
      <c r="H40" s="27">
        <f>'FactorLoadings&amp;ExpReturns'!I21</f>
        <v>9.5045932857594807E-3</v>
      </c>
      <c r="I40" s="27">
        <f>'FactorLoadings&amp;ExpReturns'!J21</f>
        <v>6.896863950885658E-3</v>
      </c>
      <c r="J40" s="27">
        <f>'FactorLoadings&amp;ExpReturns'!K21</f>
        <v>7.5119229630517207E-3</v>
      </c>
      <c r="K40" s="27">
        <f>'FactorLoadings&amp;ExpReturns'!L21</f>
        <v>8.0344342247167782E-3</v>
      </c>
      <c r="L40" s="27">
        <f>'FactorLoadings&amp;ExpReturns'!M21</f>
        <v>9.951321757046239E-3</v>
      </c>
      <c r="M40" s="27">
        <f>'FactorLoadings&amp;ExpReturns'!N21</f>
        <v>7.4061893916772259E-3</v>
      </c>
      <c r="N40" s="14"/>
      <c r="O40" s="26">
        <f>C40</f>
        <v>1.2086882302275757E-2</v>
      </c>
      <c r="P40" s="22">
        <v>1</v>
      </c>
      <c r="Q40" s="14"/>
    </row>
    <row r="41" spans="2:23" ht="14.25">
      <c r="B41" s="19" t="s">
        <v>19</v>
      </c>
      <c r="C41" s="22">
        <v>1</v>
      </c>
      <c r="D41" s="22">
        <v>1</v>
      </c>
      <c r="E41" s="22">
        <v>1</v>
      </c>
      <c r="F41" s="22">
        <v>1</v>
      </c>
      <c r="G41" s="22">
        <v>1</v>
      </c>
      <c r="H41" s="24">
        <v>1</v>
      </c>
      <c r="I41" s="24">
        <v>1</v>
      </c>
      <c r="J41" s="24">
        <v>1</v>
      </c>
      <c r="K41" s="24">
        <v>1</v>
      </c>
      <c r="L41" s="24">
        <v>1</v>
      </c>
      <c r="M41" s="24">
        <v>1</v>
      </c>
      <c r="N41" s="14"/>
      <c r="O41" s="26">
        <f>D40</f>
        <v>8.3575203876119965E-3</v>
      </c>
      <c r="P41" s="22">
        <v>1</v>
      </c>
      <c r="Q41" s="14"/>
    </row>
    <row r="42" spans="2:23" ht="14.25">
      <c r="B42" s="19"/>
      <c r="C42" s="22"/>
      <c r="D42" s="2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26">
        <f>E40</f>
        <v>1.2268036895134435E-2</v>
      </c>
      <c r="P42" s="22">
        <v>1</v>
      </c>
      <c r="Q42" s="14"/>
    </row>
    <row r="43" spans="2:23" ht="14.25">
      <c r="B43" s="104" t="s">
        <v>20</v>
      </c>
      <c r="C43" s="104"/>
      <c r="D43" s="10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26">
        <f>F40</f>
        <v>1.0881074702704186E-2</v>
      </c>
      <c r="P43" s="22">
        <v>1</v>
      </c>
      <c r="Q43" s="14"/>
    </row>
    <row r="44" spans="2:23" ht="15" customHeight="1">
      <c r="B44" s="108" t="s">
        <v>21</v>
      </c>
      <c r="C44" s="108"/>
      <c r="D44" s="26">
        <f>MMULT(MMULT(C40:M40,C26:M36),O40:O50)</f>
        <v>3.6087055903025599E-2</v>
      </c>
      <c r="F44" s="28"/>
      <c r="I44" s="14"/>
      <c r="J44" s="14"/>
      <c r="K44" s="14"/>
      <c r="L44" s="14"/>
      <c r="M44" s="14"/>
      <c r="N44" s="14"/>
      <c r="O44" s="26">
        <f>G40</f>
        <v>1.3923576191295998E-2</v>
      </c>
      <c r="P44" s="22">
        <v>1</v>
      </c>
      <c r="Q44" s="14"/>
    </row>
    <row r="45" spans="2:23" ht="15.75">
      <c r="B45" s="107" t="s">
        <v>22</v>
      </c>
      <c r="C45" s="107"/>
      <c r="D45" s="26">
        <f>MMULT(MMULT(C40:M40,C26:M36),P40:P50)</f>
        <v>4.0126000163398716</v>
      </c>
      <c r="F45" s="28"/>
      <c r="I45" s="14"/>
      <c r="J45" s="14"/>
      <c r="K45" s="14"/>
      <c r="L45" s="14"/>
      <c r="M45" s="14"/>
      <c r="N45" s="14"/>
      <c r="O45" s="26">
        <f>H40</f>
        <v>9.5045932857594807E-3</v>
      </c>
      <c r="P45" s="24">
        <v>1</v>
      </c>
      <c r="Q45" s="14"/>
    </row>
    <row r="46" spans="2:23" ht="15.75">
      <c r="B46" s="107" t="s">
        <v>23</v>
      </c>
      <c r="C46" s="107"/>
      <c r="D46" s="26">
        <f>MMULT(MMULT(C41:M41,C26:M36),P40:P50)</f>
        <v>653.96118383659655</v>
      </c>
      <c r="E46" s="14"/>
      <c r="F46" s="28"/>
      <c r="I46" s="14"/>
      <c r="J46" s="14"/>
      <c r="K46" s="14"/>
      <c r="L46" s="14"/>
      <c r="M46" s="14"/>
      <c r="N46" s="14"/>
      <c r="O46" s="26">
        <f>I40</f>
        <v>6.896863950885658E-3</v>
      </c>
      <c r="P46" s="24">
        <v>1</v>
      </c>
      <c r="Q46" s="14"/>
      <c r="R46" s="14"/>
      <c r="S46" s="14"/>
      <c r="T46" s="14"/>
      <c r="U46" s="14"/>
      <c r="V46" s="14"/>
      <c r="W46" s="14"/>
    </row>
    <row r="47" spans="2:23" ht="14.25">
      <c r="B47" s="14"/>
      <c r="C47" s="14"/>
      <c r="D47" s="14"/>
      <c r="E47" s="14"/>
      <c r="F47" s="28"/>
      <c r="I47" s="14"/>
      <c r="J47" s="14"/>
      <c r="K47" s="14"/>
      <c r="L47" s="14"/>
      <c r="M47" s="14"/>
      <c r="N47" s="14"/>
      <c r="O47" s="26">
        <f>J40</f>
        <v>7.5119229630517207E-3</v>
      </c>
      <c r="P47" s="24">
        <v>1</v>
      </c>
      <c r="Q47" s="14"/>
      <c r="R47" s="14"/>
      <c r="S47" s="14"/>
      <c r="T47" s="14"/>
      <c r="U47" s="14"/>
      <c r="V47" s="14"/>
      <c r="W47" s="14"/>
    </row>
    <row r="48" spans="2:23" ht="14.25">
      <c r="B48" s="14" t="str">
        <f>'FactorLoadings&amp;ExpReturns'!B17</f>
        <v>rf:</v>
      </c>
      <c r="C48" s="14">
        <f>'FactorLoadings&amp;ExpReturns'!C17</f>
        <v>3.3333333333333335E-3</v>
      </c>
      <c r="D48" s="14" t="str">
        <f>'FactorLoadings&amp;ExpReturns'!D17</f>
        <v>(risk-free rate)</v>
      </c>
      <c r="E48" s="14"/>
      <c r="F48" s="28"/>
      <c r="G48" s="14"/>
      <c r="H48" s="14"/>
      <c r="I48" s="14"/>
      <c r="J48" s="14"/>
      <c r="K48" s="14"/>
      <c r="L48" s="14"/>
      <c r="M48" s="14"/>
      <c r="N48" s="14"/>
      <c r="O48" s="26">
        <f>K40</f>
        <v>8.0344342247167782E-3</v>
      </c>
      <c r="P48" s="24">
        <v>1</v>
      </c>
      <c r="Q48" s="14"/>
      <c r="R48" s="14"/>
      <c r="S48" s="14"/>
      <c r="T48" s="14"/>
      <c r="U48" s="14"/>
      <c r="V48" s="14"/>
      <c r="W48" s="14"/>
    </row>
    <row r="49" spans="2:23" ht="14.25">
      <c r="B49" s="14"/>
      <c r="C49" s="14"/>
      <c r="D49" s="14"/>
      <c r="E49" s="14"/>
      <c r="F49" s="28"/>
      <c r="G49" s="14"/>
      <c r="H49" s="14"/>
      <c r="I49" s="14"/>
      <c r="J49" s="14"/>
      <c r="K49" s="14"/>
      <c r="L49" s="14"/>
      <c r="M49" s="14"/>
      <c r="N49" s="14"/>
      <c r="O49" s="26">
        <f>L40</f>
        <v>9.951321757046239E-3</v>
      </c>
      <c r="P49" s="24">
        <v>1</v>
      </c>
      <c r="Q49" s="14"/>
      <c r="R49" s="14"/>
      <c r="S49" s="14"/>
      <c r="T49" s="14"/>
      <c r="U49" s="14"/>
      <c r="V49" s="14"/>
      <c r="W49" s="14"/>
    </row>
    <row r="50" spans="2:23" ht="14.25">
      <c r="B50" s="14"/>
      <c r="C50" s="14"/>
      <c r="D50" s="14"/>
      <c r="E50" s="14"/>
      <c r="F50" s="28"/>
      <c r="G50" s="14"/>
      <c r="H50" s="14"/>
      <c r="I50" s="14"/>
      <c r="J50" s="14"/>
      <c r="K50" s="14"/>
      <c r="L50" s="14"/>
      <c r="M50" s="14"/>
      <c r="N50" s="14"/>
      <c r="O50" s="26">
        <f>M40</f>
        <v>7.4061893916772259E-3</v>
      </c>
      <c r="P50" s="24">
        <v>1</v>
      </c>
      <c r="Q50" s="14"/>
      <c r="R50" s="14"/>
      <c r="S50" s="14"/>
      <c r="T50" s="14"/>
      <c r="U50" s="14"/>
      <c r="V50" s="14"/>
      <c r="W50" s="14"/>
    </row>
    <row r="51" spans="2:23" ht="14.25">
      <c r="B51" s="14"/>
      <c r="C51" s="14"/>
      <c r="D51" s="14"/>
      <c r="E51" s="14"/>
      <c r="F51" s="28"/>
      <c r="G51" s="14"/>
      <c r="H51" s="14"/>
      <c r="I51" s="14"/>
      <c r="J51" s="14"/>
      <c r="K51" s="14"/>
      <c r="L51" s="14"/>
      <c r="M51" s="14"/>
      <c r="N51" s="14"/>
      <c r="O51" s="26"/>
      <c r="P51" s="24"/>
      <c r="Q51" s="14"/>
      <c r="R51" s="14"/>
      <c r="S51" s="14"/>
      <c r="T51" s="14"/>
      <c r="U51" s="14"/>
      <c r="V51" s="14"/>
      <c r="W51" s="14"/>
    </row>
    <row r="52" spans="2:23" ht="15" customHeight="1">
      <c r="B52" s="14"/>
      <c r="C52" s="109" t="s">
        <v>24</v>
      </c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</row>
    <row r="53" spans="2:23" ht="15.75">
      <c r="B53" s="14" t="s">
        <v>25</v>
      </c>
      <c r="C53" s="29">
        <f>0/12</f>
        <v>0</v>
      </c>
      <c r="D53" s="29">
        <f>0.01/12</f>
        <v>8.3333333333333339E-4</v>
      </c>
      <c r="E53" s="29">
        <f>0.02/12</f>
        <v>1.6666666666666668E-3</v>
      </c>
      <c r="F53" s="29">
        <f>0.03/12</f>
        <v>2.5000000000000001E-3</v>
      </c>
      <c r="G53" s="29">
        <f>0.04/12</f>
        <v>3.3333333333333335E-3</v>
      </c>
      <c r="H53" s="29">
        <f>0.05/12</f>
        <v>4.1666666666666666E-3</v>
      </c>
      <c r="I53" s="29">
        <f>0.06/12</f>
        <v>5.0000000000000001E-3</v>
      </c>
      <c r="J53" s="29">
        <f>0.07/12</f>
        <v>5.8333333333333336E-3</v>
      </c>
      <c r="K53" s="29">
        <f>0.08/12</f>
        <v>6.6666666666666671E-3</v>
      </c>
      <c r="L53" s="29">
        <f>0.09/12</f>
        <v>7.4999999999999997E-3</v>
      </c>
      <c r="M53" s="29">
        <f>0.1/12</f>
        <v>8.3333333333333332E-3</v>
      </c>
      <c r="N53" s="29">
        <f>0.11/12</f>
        <v>9.1666666666666667E-3</v>
      </c>
      <c r="O53" s="29">
        <f>0.12/12</f>
        <v>0.01</v>
      </c>
      <c r="P53" s="29">
        <f>0.13/12</f>
        <v>1.0833333333333334E-2</v>
      </c>
      <c r="Q53" s="29">
        <f>0.14/12</f>
        <v>1.1666666666666667E-2</v>
      </c>
      <c r="R53" s="29">
        <f>0.15/12</f>
        <v>1.2499999999999999E-2</v>
      </c>
      <c r="S53" s="29">
        <f>0.16/12</f>
        <v>1.3333333333333334E-2</v>
      </c>
      <c r="T53" s="29">
        <f>0.17/12</f>
        <v>1.4166666666666668E-2</v>
      </c>
      <c r="U53" s="29">
        <f>0.18/12</f>
        <v>1.4999999999999999E-2</v>
      </c>
      <c r="V53" s="29">
        <f>0.19/12</f>
        <v>1.5833333333333335E-2</v>
      </c>
      <c r="W53" s="29">
        <f>0.2/12</f>
        <v>1.6666666666666666E-2</v>
      </c>
    </row>
    <row r="54" spans="2:23" ht="14.65">
      <c r="B54" s="30" t="s">
        <v>26</v>
      </c>
      <c r="C54" s="26">
        <f>(C53*B-A)/(A*D-B*B)</f>
        <v>-4.8125218916799514E-3</v>
      </c>
      <c r="D54" s="26">
        <f t="shared" ref="D54:W54" si="0">(D53*B-A)/(A*D-B*B)</f>
        <v>-4.3665927134291811E-3</v>
      </c>
      <c r="E54" s="26">
        <f t="shared" si="0"/>
        <v>-3.9206635351784116E-3</v>
      </c>
      <c r="F54" s="26">
        <f t="shared" si="0"/>
        <v>-3.4747343569276412E-3</v>
      </c>
      <c r="G54" s="26">
        <f t="shared" si="0"/>
        <v>-3.0288051786768713E-3</v>
      </c>
      <c r="H54" s="26">
        <f t="shared" si="0"/>
        <v>-2.5828760004261019E-3</v>
      </c>
      <c r="I54" s="26">
        <f t="shared" si="0"/>
        <v>-2.1369468221753311E-3</v>
      </c>
      <c r="J54" s="26">
        <f t="shared" si="0"/>
        <v>-1.6910176439245612E-3</v>
      </c>
      <c r="K54" s="26">
        <f t="shared" si="0"/>
        <v>-1.2450884656737913E-3</v>
      </c>
      <c r="L54" s="26">
        <f t="shared" si="0"/>
        <v>-7.9915928742302182E-4</v>
      </c>
      <c r="M54" s="26">
        <f t="shared" si="0"/>
        <v>-3.532301091722523E-4</v>
      </c>
      <c r="N54" s="26">
        <f t="shared" si="0"/>
        <v>9.2699069078518148E-5</v>
      </c>
      <c r="O54" s="26">
        <f t="shared" si="0"/>
        <v>5.3862824732928854E-4</v>
      </c>
      <c r="P54" s="26">
        <f t="shared" si="0"/>
        <v>9.8455742558005801E-4</v>
      </c>
      <c r="Q54" s="26">
        <f t="shared" si="0"/>
        <v>1.4304866038308286E-3</v>
      </c>
      <c r="R54" s="26">
        <f t="shared" si="0"/>
        <v>1.8764157820815972E-3</v>
      </c>
      <c r="S54" s="26">
        <f t="shared" si="0"/>
        <v>2.3223449603323684E-3</v>
      </c>
      <c r="T54" s="26">
        <f t="shared" si="0"/>
        <v>2.7682741385831378E-3</v>
      </c>
      <c r="U54" s="26">
        <f t="shared" si="0"/>
        <v>3.2142033168339073E-3</v>
      </c>
      <c r="V54" s="26">
        <f t="shared" si="0"/>
        <v>3.660132495084679E-3</v>
      </c>
      <c r="W54" s="26">
        <f t="shared" si="0"/>
        <v>4.1060616733354467E-3</v>
      </c>
    </row>
    <row r="55" spans="2:23" ht="14.65">
      <c r="B55" s="14" t="s">
        <v>27</v>
      </c>
      <c r="C55" s="26">
        <f t="shared" ref="C55:W55" si="1">-(C54*B+C53)/A</f>
        <v>0.53511501390092386</v>
      </c>
      <c r="D55" s="26">
        <f t="shared" si="1"/>
        <v>0.46243885078258795</v>
      </c>
      <c r="E55" s="26">
        <f t="shared" si="1"/>
        <v>0.38976268766425193</v>
      </c>
      <c r="F55" s="26">
        <f t="shared" si="1"/>
        <v>0.3170865245459159</v>
      </c>
      <c r="G55" s="26">
        <f t="shared" si="1"/>
        <v>0.24441036142757994</v>
      </c>
      <c r="H55" s="26">
        <f t="shared" si="1"/>
        <v>0.17173419830924402</v>
      </c>
      <c r="I55" s="26">
        <f t="shared" si="1"/>
        <v>9.9058035190907889E-2</v>
      </c>
      <c r="J55" s="26">
        <f t="shared" si="1"/>
        <v>2.6381872072571901E-2</v>
      </c>
      <c r="K55" s="26">
        <f t="shared" si="1"/>
        <v>-4.6294291045764109E-2</v>
      </c>
      <c r="L55" s="26">
        <f t="shared" si="1"/>
        <v>-0.11897045416410001</v>
      </c>
      <c r="M55" s="26">
        <f t="shared" si="1"/>
        <v>-0.19164661728243598</v>
      </c>
      <c r="N55" s="26">
        <f t="shared" si="1"/>
        <v>-0.26432278040077201</v>
      </c>
      <c r="O55" s="26">
        <f t="shared" si="1"/>
        <v>-0.33699894351910809</v>
      </c>
      <c r="P55" s="26">
        <f t="shared" si="1"/>
        <v>-0.40967510663744405</v>
      </c>
      <c r="Q55" s="26">
        <f t="shared" si="1"/>
        <v>-0.48235126975578008</v>
      </c>
      <c r="R55" s="26">
        <f t="shared" si="1"/>
        <v>-0.55502743287411593</v>
      </c>
      <c r="S55" s="26">
        <f t="shared" si="1"/>
        <v>-0.62770359599245218</v>
      </c>
      <c r="T55" s="26">
        <f t="shared" si="1"/>
        <v>-0.70037975911078809</v>
      </c>
      <c r="U55" s="26">
        <f t="shared" si="1"/>
        <v>-0.773055922229124</v>
      </c>
      <c r="V55" s="26">
        <f t="shared" si="1"/>
        <v>-0.84573208534746025</v>
      </c>
      <c r="W55" s="26">
        <f t="shared" si="1"/>
        <v>-0.91840824846579583</v>
      </c>
    </row>
    <row r="56" spans="2:23" ht="9.75" customHeight="1">
      <c r="B56" s="14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 spans="2:23" ht="14.25">
      <c r="B57" s="14"/>
      <c r="C57" s="110" t="s">
        <v>28</v>
      </c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</row>
    <row r="58" spans="2:23" ht="14.25">
      <c r="B58" s="24">
        <v>1</v>
      </c>
      <c r="C58" s="31">
        <f>C$55*$O40+C$54*$P40</f>
        <v>1.6553502995211708E-3</v>
      </c>
      <c r="D58" s="31">
        <f t="shared" ref="D58:W68" si="2">D$55*$O40+D$54*$P40</f>
        <v>1.2228512479796208E-3</v>
      </c>
      <c r="E58" s="31">
        <f t="shared" si="2"/>
        <v>7.9035219643806831E-4</v>
      </c>
      <c r="F58" s="31">
        <f t="shared" si="2"/>
        <v>3.5785314489651708E-4</v>
      </c>
      <c r="G58" s="31">
        <f t="shared" si="2"/>
        <v>-7.4645906645034142E-5</v>
      </c>
      <c r="H58" s="31">
        <f t="shared" si="2"/>
        <v>-5.0714495818658493E-4</v>
      </c>
      <c r="I58" s="31">
        <f t="shared" si="2"/>
        <v>-9.3964400972813746E-4</v>
      </c>
      <c r="J58" s="31">
        <f t="shared" si="2"/>
        <v>-1.3721430612696889E-3</v>
      </c>
      <c r="K58" s="31">
        <f t="shared" si="2"/>
        <v>-1.8046421128112406E-3</v>
      </c>
      <c r="L58" s="31">
        <f t="shared" si="2"/>
        <v>-2.2371411643527916E-3</v>
      </c>
      <c r="M58" s="31">
        <f t="shared" si="2"/>
        <v>-2.6696402158943428E-3</v>
      </c>
      <c r="N58" s="31">
        <f t="shared" si="2"/>
        <v>-3.1021392674358945E-3</v>
      </c>
      <c r="O58" s="31">
        <f t="shared" si="2"/>
        <v>-3.5346383189774466E-3</v>
      </c>
      <c r="P58" s="31">
        <f t="shared" si="2"/>
        <v>-3.9671373705189982E-3</v>
      </c>
      <c r="Q58" s="31">
        <f t="shared" si="2"/>
        <v>-4.3996364220605499E-3</v>
      </c>
      <c r="R58" s="31">
        <f t="shared" si="2"/>
        <v>-4.8321354736020998E-3</v>
      </c>
      <c r="S58" s="31">
        <f t="shared" si="2"/>
        <v>-5.2646345251436532E-3</v>
      </c>
      <c r="T58" s="31">
        <f t="shared" si="2"/>
        <v>-5.6971335766852049E-3</v>
      </c>
      <c r="U58" s="31">
        <f t="shared" si="2"/>
        <v>-6.1296326282267565E-3</v>
      </c>
      <c r="V58" s="31">
        <f t="shared" si="2"/>
        <v>-6.5621316797683073E-3</v>
      </c>
      <c r="W58" s="31">
        <f t="shared" si="2"/>
        <v>-6.9946307313098572E-3</v>
      </c>
    </row>
    <row r="59" spans="2:23" ht="14.25">
      <c r="B59" s="24">
        <v>2</v>
      </c>
      <c r="C59" s="31">
        <f t="shared" ref="C59:C68" si="3">C$55*O41+C$54*P41</f>
        <v>-3.4028725328570306E-4</v>
      </c>
      <c r="D59" s="31">
        <f t="shared" si="2"/>
        <v>-5.0175058998984043E-4</v>
      </c>
      <c r="E59" s="31">
        <f t="shared" si="2"/>
        <v>-6.632139266939791E-4</v>
      </c>
      <c r="F59" s="31">
        <f t="shared" si="2"/>
        <v>-8.2467726339811734E-4</v>
      </c>
      <c r="G59" s="31">
        <f t="shared" si="2"/>
        <v>-9.8614060010225515E-4</v>
      </c>
      <c r="H59" s="31">
        <f t="shared" si="2"/>
        <v>-1.1476039368063932E-3</v>
      </c>
      <c r="I59" s="31">
        <f t="shared" si="2"/>
        <v>-1.3090672735105318E-3</v>
      </c>
      <c r="J59" s="31">
        <f t="shared" si="2"/>
        <v>-1.4705306102146699E-3</v>
      </c>
      <c r="K59" s="31">
        <f t="shared" si="2"/>
        <v>-1.6319939469188083E-3</v>
      </c>
      <c r="L59" s="31">
        <f t="shared" si="2"/>
        <v>-1.7934572836229463E-3</v>
      </c>
      <c r="M59" s="31">
        <f t="shared" si="2"/>
        <v>-1.9549206203270846E-3</v>
      </c>
      <c r="N59" s="31">
        <f t="shared" si="2"/>
        <v>-2.1163839570312228E-3</v>
      </c>
      <c r="O59" s="31">
        <f t="shared" si="2"/>
        <v>-2.2778472937353611E-3</v>
      </c>
      <c r="P59" s="31">
        <f t="shared" si="2"/>
        <v>-2.4393106304394993E-3</v>
      </c>
      <c r="Q59" s="31">
        <f t="shared" si="2"/>
        <v>-2.6007739671436371E-3</v>
      </c>
      <c r="R59" s="31">
        <f t="shared" si="2"/>
        <v>-2.7622373038477754E-3</v>
      </c>
      <c r="S59" s="31">
        <f t="shared" si="2"/>
        <v>-2.9237006405519145E-3</v>
      </c>
      <c r="T59" s="31">
        <f t="shared" si="2"/>
        <v>-3.0851639772560527E-3</v>
      </c>
      <c r="U59" s="31">
        <f t="shared" si="2"/>
        <v>-3.2466273139601909E-3</v>
      </c>
      <c r="V59" s="31">
        <f t="shared" si="2"/>
        <v>-3.4080906506643296E-3</v>
      </c>
      <c r="W59" s="31">
        <f t="shared" si="2"/>
        <v>-3.5695539873684661E-3</v>
      </c>
    </row>
    <row r="60" spans="2:23" ht="14.25">
      <c r="B60" s="24">
        <v>3</v>
      </c>
      <c r="C60" s="31">
        <f t="shared" si="3"/>
        <v>1.7522888419969586E-3</v>
      </c>
      <c r="D60" s="31">
        <f t="shared" si="2"/>
        <v>1.3066241697151752E-3</v>
      </c>
      <c r="E60" s="31">
        <f t="shared" si="2"/>
        <v>8.6095949743339017E-4</v>
      </c>
      <c r="F60" s="31">
        <f t="shared" si="2"/>
        <v>4.1529482515160554E-4</v>
      </c>
      <c r="G60" s="31">
        <f t="shared" si="2"/>
        <v>-3.0369847130178648E-5</v>
      </c>
      <c r="H60" s="31">
        <f t="shared" si="2"/>
        <v>-4.760345194119624E-4</v>
      </c>
      <c r="I60" s="31">
        <f t="shared" si="2"/>
        <v>-9.216991916937479E-4</v>
      </c>
      <c r="J60" s="31">
        <f t="shared" si="2"/>
        <v>-1.3673638639755323E-3</v>
      </c>
      <c r="K60" s="31">
        <f t="shared" si="2"/>
        <v>-1.8130285362573171E-3</v>
      </c>
      <c r="L60" s="31">
        <f t="shared" si="2"/>
        <v>-2.2586932085391009E-3</v>
      </c>
      <c r="M60" s="31">
        <f t="shared" si="2"/>
        <v>-2.7043578808208855E-3</v>
      </c>
      <c r="N60" s="31">
        <f t="shared" si="2"/>
        <v>-3.1500225531026702E-3</v>
      </c>
      <c r="O60" s="31">
        <f t="shared" si="2"/>
        <v>-3.5956872253844552E-3</v>
      </c>
      <c r="P60" s="31">
        <f t="shared" si="2"/>
        <v>-4.0413518976662403E-3</v>
      </c>
      <c r="Q60" s="31">
        <f t="shared" si="2"/>
        <v>-4.4870165699480245E-3</v>
      </c>
      <c r="R60" s="31">
        <f t="shared" si="2"/>
        <v>-4.9326812422298087E-3</v>
      </c>
      <c r="S60" s="31">
        <f t="shared" si="2"/>
        <v>-5.3783459145115946E-3</v>
      </c>
      <c r="T60" s="31">
        <f t="shared" si="2"/>
        <v>-5.8240105867933788E-3</v>
      </c>
      <c r="U60" s="31">
        <f t="shared" si="2"/>
        <v>-6.269675259075163E-3</v>
      </c>
      <c r="V60" s="31">
        <f t="shared" si="2"/>
        <v>-6.715339931356948E-3</v>
      </c>
      <c r="W60" s="31">
        <f t="shared" si="2"/>
        <v>-7.1610046036387305E-3</v>
      </c>
    </row>
    <row r="61" spans="2:23" ht="14.25">
      <c r="B61" s="24">
        <v>4</v>
      </c>
      <c r="C61" s="31">
        <f t="shared" si="3"/>
        <v>1.0101045491145901E-3</v>
      </c>
      <c r="D61" s="31">
        <f t="shared" si="2"/>
        <v>6.652389673688329E-4</v>
      </c>
      <c r="E61" s="31">
        <f t="shared" si="2"/>
        <v>3.2037338562307307E-4</v>
      </c>
      <c r="F61" s="31">
        <f t="shared" si="2"/>
        <v>-2.449219612268589E-5</v>
      </c>
      <c r="G61" s="31">
        <f t="shared" si="2"/>
        <v>-3.6935777786844442E-4</v>
      </c>
      <c r="H61" s="31">
        <f t="shared" si="2"/>
        <v>-7.1422335961420272E-4</v>
      </c>
      <c r="I61" s="31">
        <f t="shared" si="2"/>
        <v>-1.0590889413599623E-3</v>
      </c>
      <c r="J61" s="31">
        <f t="shared" si="2"/>
        <v>-1.4039545231057211E-3</v>
      </c>
      <c r="K61" s="31">
        <f t="shared" si="2"/>
        <v>-1.74882010485148E-3</v>
      </c>
      <c r="L61" s="31">
        <f t="shared" si="2"/>
        <v>-2.0936856865972383E-3</v>
      </c>
      <c r="M61" s="31">
        <f t="shared" si="2"/>
        <v>-2.4385512683429973E-3</v>
      </c>
      <c r="N61" s="31">
        <f t="shared" si="2"/>
        <v>-2.7834168500887563E-3</v>
      </c>
      <c r="O61" s="31">
        <f t="shared" si="2"/>
        <v>-3.1282824318345148E-3</v>
      </c>
      <c r="P61" s="31">
        <f t="shared" si="2"/>
        <v>-3.4731480135802746E-3</v>
      </c>
      <c r="Q61" s="31">
        <f t="shared" si="2"/>
        <v>-3.8180135953260323E-3</v>
      </c>
      <c r="R61" s="31">
        <f t="shared" si="2"/>
        <v>-4.1628791770717908E-3</v>
      </c>
      <c r="S61" s="31">
        <f t="shared" si="2"/>
        <v>-4.5077447588175515E-3</v>
      </c>
      <c r="T61" s="31">
        <f t="shared" si="2"/>
        <v>-4.8526103405633104E-3</v>
      </c>
      <c r="U61" s="31">
        <f t="shared" si="2"/>
        <v>-5.1974759223090694E-3</v>
      </c>
      <c r="V61" s="31">
        <f t="shared" si="2"/>
        <v>-5.5423415040548275E-3</v>
      </c>
      <c r="W61" s="31">
        <f t="shared" si="2"/>
        <v>-5.8872070858005847E-3</v>
      </c>
    </row>
    <row r="62" spans="2:23" ht="14.25">
      <c r="B62" s="24">
        <v>5</v>
      </c>
      <c r="C62" s="31">
        <f t="shared" si="3"/>
        <v>2.6381927754759796E-3</v>
      </c>
      <c r="D62" s="31">
        <f t="shared" si="2"/>
        <v>2.0722098592575429E-3</v>
      </c>
      <c r="E62" s="31">
        <f t="shared" si="2"/>
        <v>1.5062269430391054E-3</v>
      </c>
      <c r="F62" s="31">
        <f t="shared" si="2"/>
        <v>9.4024402682066788E-4</v>
      </c>
      <c r="G62" s="31">
        <f t="shared" si="2"/>
        <v>3.7426111060223036E-4</v>
      </c>
      <c r="H62" s="31">
        <f t="shared" si="2"/>
        <v>-1.9172180561620629E-4</v>
      </c>
      <c r="I62" s="31">
        <f t="shared" si="2"/>
        <v>-7.5770472183464489E-4</v>
      </c>
      <c r="J62" s="31">
        <f t="shared" si="2"/>
        <v>-1.3236876380530822E-3</v>
      </c>
      <c r="K62" s="31">
        <f t="shared" si="2"/>
        <v>-1.8896705542715199E-3</v>
      </c>
      <c r="L62" s="31">
        <f t="shared" si="2"/>
        <v>-2.4556534704899564E-3</v>
      </c>
      <c r="M62" s="31">
        <f t="shared" si="2"/>
        <v>-3.0216363867083943E-3</v>
      </c>
      <c r="N62" s="31">
        <f t="shared" si="2"/>
        <v>-3.5876193029268314E-3</v>
      </c>
      <c r="O62" s="31">
        <f t="shared" si="2"/>
        <v>-4.1536022191452698E-3</v>
      </c>
      <c r="P62" s="31">
        <f t="shared" si="2"/>
        <v>-4.7195851353637073E-3</v>
      </c>
      <c r="Q62" s="31">
        <f t="shared" si="2"/>
        <v>-5.285568051582144E-3</v>
      </c>
      <c r="R62" s="31">
        <f t="shared" si="2"/>
        <v>-5.8515509678005815E-3</v>
      </c>
      <c r="S62" s="31">
        <f t="shared" si="2"/>
        <v>-6.4175338840190208E-3</v>
      </c>
      <c r="T62" s="31">
        <f t="shared" si="2"/>
        <v>-6.9835168002374583E-3</v>
      </c>
      <c r="U62" s="31">
        <f t="shared" si="2"/>
        <v>-7.5494997164558941E-3</v>
      </c>
      <c r="V62" s="31">
        <f t="shared" si="2"/>
        <v>-8.1154826326743333E-3</v>
      </c>
      <c r="W62" s="31">
        <f t="shared" si="2"/>
        <v>-8.6814655488927674E-3</v>
      </c>
    </row>
    <row r="63" spans="2:23" ht="14.25">
      <c r="B63" s="24">
        <v>6</v>
      </c>
      <c r="C63" s="31">
        <f t="shared" si="3"/>
        <v>2.7352867655186085E-4</v>
      </c>
      <c r="D63" s="31">
        <f t="shared" si="2"/>
        <v>2.8700482793334384E-5</v>
      </c>
      <c r="E63" s="31">
        <f t="shared" si="2"/>
        <v>-2.1612771096519295E-4</v>
      </c>
      <c r="F63" s="31">
        <f t="shared" si="2"/>
        <v>-4.6095590472372029E-4</v>
      </c>
      <c r="G63" s="31">
        <f t="shared" si="2"/>
        <v>-7.057840984822472E-4</v>
      </c>
      <c r="H63" s="31">
        <f t="shared" si="2"/>
        <v>-9.5061229224077388E-4</v>
      </c>
      <c r="I63" s="31">
        <f t="shared" si="2"/>
        <v>-1.1954404859993017E-3</v>
      </c>
      <c r="J63" s="31">
        <f t="shared" si="2"/>
        <v>-1.4402686797578288E-3</v>
      </c>
      <c r="K63" s="31">
        <f t="shared" si="2"/>
        <v>-1.6850968735163561E-3</v>
      </c>
      <c r="L63" s="31">
        <f t="shared" si="2"/>
        <v>-1.9299250672748828E-3</v>
      </c>
      <c r="M63" s="31">
        <f t="shared" si="2"/>
        <v>-2.1747532610334104E-3</v>
      </c>
      <c r="N63" s="31">
        <f t="shared" si="2"/>
        <v>-2.4195814547919373E-3</v>
      </c>
      <c r="O63" s="31">
        <f t="shared" si="2"/>
        <v>-2.6644096485504646E-3</v>
      </c>
      <c r="P63" s="31">
        <f t="shared" si="2"/>
        <v>-2.9092378423089919E-3</v>
      </c>
      <c r="Q63" s="31">
        <f t="shared" si="2"/>
        <v>-3.1540660360675188E-3</v>
      </c>
      <c r="R63" s="31">
        <f t="shared" si="2"/>
        <v>-3.3988942298260462E-3</v>
      </c>
      <c r="S63" s="31">
        <f t="shared" si="2"/>
        <v>-3.6437224235845744E-3</v>
      </c>
      <c r="T63" s="31">
        <f t="shared" si="2"/>
        <v>-3.8885506173431009E-3</v>
      </c>
      <c r="U63" s="31">
        <f t="shared" si="2"/>
        <v>-4.1333788111016286E-3</v>
      </c>
      <c r="V63" s="31">
        <f t="shared" si="2"/>
        <v>-4.3782070048601551E-3</v>
      </c>
      <c r="W63" s="31">
        <f t="shared" si="2"/>
        <v>-4.6230351986186807E-3</v>
      </c>
    </row>
    <row r="64" spans="2:23" ht="14.25">
      <c r="B64" s="24">
        <v>7</v>
      </c>
      <c r="C64" s="31">
        <f t="shared" si="3"/>
        <v>-1.1219064427289917E-3</v>
      </c>
      <c r="D64" s="31">
        <f t="shared" si="2"/>
        <v>-1.1772148739777584E-3</v>
      </c>
      <c r="E64" s="31">
        <f t="shared" si="2"/>
        <v>-1.2325233052265265E-3</v>
      </c>
      <c r="F64" s="31">
        <f t="shared" si="2"/>
        <v>-1.2878317364752936E-3</v>
      </c>
      <c r="G64" s="31">
        <f t="shared" si="2"/>
        <v>-1.3431401677240608E-3</v>
      </c>
      <c r="H64" s="31">
        <f t="shared" si="2"/>
        <v>-1.398448598972828E-3</v>
      </c>
      <c r="I64" s="31">
        <f t="shared" si="2"/>
        <v>-1.4537570302215956E-3</v>
      </c>
      <c r="J64" s="31">
        <f t="shared" si="2"/>
        <v>-1.509065461470363E-3</v>
      </c>
      <c r="K64" s="31">
        <f t="shared" si="2"/>
        <v>-1.5643738927191304E-3</v>
      </c>
      <c r="L64" s="31">
        <f t="shared" si="2"/>
        <v>-1.6196823239678978E-3</v>
      </c>
      <c r="M64" s="31">
        <f t="shared" si="2"/>
        <v>-1.6749907552166654E-3</v>
      </c>
      <c r="N64" s="31">
        <f t="shared" si="2"/>
        <v>-1.7302991864654323E-3</v>
      </c>
      <c r="O64" s="31">
        <f t="shared" si="2"/>
        <v>-1.7856076177142001E-3</v>
      </c>
      <c r="P64" s="31">
        <f t="shared" si="2"/>
        <v>-1.8409160489629677E-3</v>
      </c>
      <c r="Q64" s="31">
        <f t="shared" si="2"/>
        <v>-1.8962244802117347E-3</v>
      </c>
      <c r="R64" s="31">
        <f t="shared" si="2"/>
        <v>-1.9515329114605023E-3</v>
      </c>
      <c r="S64" s="31">
        <f t="shared" si="2"/>
        <v>-2.0068413427092699E-3</v>
      </c>
      <c r="T64" s="31">
        <f t="shared" si="2"/>
        <v>-2.0621497739580379E-3</v>
      </c>
      <c r="U64" s="31">
        <f t="shared" si="2"/>
        <v>-2.1174582052068051E-3</v>
      </c>
      <c r="V64" s="31">
        <f t="shared" si="2"/>
        <v>-2.1727666364555719E-3</v>
      </c>
      <c r="W64" s="31">
        <f t="shared" si="2"/>
        <v>-2.228075067704339E-3</v>
      </c>
    </row>
    <row r="65" spans="2:23" ht="14.25">
      <c r="B65" s="24">
        <v>8</v>
      </c>
      <c r="C65" s="31">
        <f t="shared" si="3"/>
        <v>-7.9277913088386057E-4</v>
      </c>
      <c r="D65" s="31">
        <f t="shared" si="2"/>
        <v>-8.9278769122821044E-4</v>
      </c>
      <c r="E65" s="31">
        <f t="shared" si="2"/>
        <v>-9.9279625157256204E-4</v>
      </c>
      <c r="F65" s="31">
        <f t="shared" si="2"/>
        <v>-1.0928048119169123E-3</v>
      </c>
      <c r="G65" s="31">
        <f t="shared" si="2"/>
        <v>-1.1928133722612631E-3</v>
      </c>
      <c r="H65" s="31">
        <f t="shared" si="2"/>
        <v>-1.2928219326056136E-3</v>
      </c>
      <c r="I65" s="31">
        <f t="shared" si="2"/>
        <v>-1.3928304929499646E-3</v>
      </c>
      <c r="J65" s="31">
        <f t="shared" si="2"/>
        <v>-1.4928390532943155E-3</v>
      </c>
      <c r="K65" s="31">
        <f t="shared" si="2"/>
        <v>-1.5928476136386665E-3</v>
      </c>
      <c r="L65" s="31">
        <f t="shared" si="2"/>
        <v>-1.692856173983017E-3</v>
      </c>
      <c r="M65" s="31">
        <f t="shared" si="2"/>
        <v>-1.7928647343273679E-3</v>
      </c>
      <c r="N65" s="31">
        <f t="shared" si="2"/>
        <v>-1.8928732946717184E-3</v>
      </c>
      <c r="O65" s="31">
        <f t="shared" si="2"/>
        <v>-1.9928818550160694E-3</v>
      </c>
      <c r="P65" s="31">
        <f t="shared" si="2"/>
        <v>-2.0928904153604206E-3</v>
      </c>
      <c r="Q65" s="31">
        <f t="shared" si="2"/>
        <v>-2.1928989757047709E-3</v>
      </c>
      <c r="R65" s="31">
        <f t="shared" si="2"/>
        <v>-2.2929075360491216E-3</v>
      </c>
      <c r="S65" s="31">
        <f t="shared" si="2"/>
        <v>-2.3929160963934728E-3</v>
      </c>
      <c r="T65" s="31">
        <f t="shared" si="2"/>
        <v>-2.4929246567378239E-3</v>
      </c>
      <c r="U65" s="31">
        <f t="shared" si="2"/>
        <v>-2.5929332170821742E-3</v>
      </c>
      <c r="V65" s="31">
        <f t="shared" si="2"/>
        <v>-2.692941777426525E-3</v>
      </c>
      <c r="W65" s="31">
        <f t="shared" si="2"/>
        <v>-2.7929503377708753E-3</v>
      </c>
    </row>
    <row r="66" spans="2:23" ht="14.25">
      <c r="B66" s="24">
        <v>9</v>
      </c>
      <c r="C66" s="31">
        <f t="shared" si="3"/>
        <v>-5.1317550983457413E-4</v>
      </c>
      <c r="D66" s="31">
        <f t="shared" si="2"/>
        <v>-6.5115818386286134E-4</v>
      </c>
      <c r="E66" s="31">
        <f t="shared" si="2"/>
        <v>-7.8914085789114985E-4</v>
      </c>
      <c r="F66" s="31">
        <f t="shared" si="2"/>
        <v>-9.2712353191943793E-4</v>
      </c>
      <c r="G66" s="31">
        <f t="shared" si="2"/>
        <v>-1.0651062059477256E-3</v>
      </c>
      <c r="H66" s="31">
        <f t="shared" si="2"/>
        <v>-1.2030888799760134E-3</v>
      </c>
      <c r="I66" s="31">
        <f t="shared" si="2"/>
        <v>-1.3410715540043017E-3</v>
      </c>
      <c r="J66" s="31">
        <f t="shared" si="2"/>
        <v>-1.4790542280325898E-3</v>
      </c>
      <c r="K66" s="31">
        <f t="shared" si="2"/>
        <v>-1.6170369020608779E-3</v>
      </c>
      <c r="L66" s="31">
        <f t="shared" si="2"/>
        <v>-1.7550195760891658E-3</v>
      </c>
      <c r="M66" s="31">
        <f t="shared" si="2"/>
        <v>-1.8930022501174541E-3</v>
      </c>
      <c r="N66" s="31">
        <f t="shared" si="2"/>
        <v>-2.0309849241457417E-3</v>
      </c>
      <c r="O66" s="31">
        <f t="shared" si="2"/>
        <v>-2.1689675981740302E-3</v>
      </c>
      <c r="P66" s="31">
        <f t="shared" si="2"/>
        <v>-2.3069502722023183E-3</v>
      </c>
      <c r="Q66" s="31">
        <f t="shared" si="2"/>
        <v>-2.4449329462306059E-3</v>
      </c>
      <c r="R66" s="31">
        <f t="shared" si="2"/>
        <v>-2.582915620258894E-3</v>
      </c>
      <c r="S66" s="31">
        <f t="shared" si="2"/>
        <v>-2.720898294287183E-3</v>
      </c>
      <c r="T66" s="31">
        <f t="shared" si="2"/>
        <v>-2.8588809683154711E-3</v>
      </c>
      <c r="U66" s="31">
        <f t="shared" si="2"/>
        <v>-2.9968636423437583E-3</v>
      </c>
      <c r="V66" s="31">
        <f t="shared" si="2"/>
        <v>-3.1348463163720468E-3</v>
      </c>
      <c r="W66" s="31">
        <f t="shared" si="2"/>
        <v>-3.272828990400334E-3</v>
      </c>
    </row>
    <row r="67" spans="2:23" ht="14.25">
      <c r="B67" s="24">
        <v>10</v>
      </c>
      <c r="C67" s="31">
        <f t="shared" si="3"/>
        <v>5.1257978867441309E-4</v>
      </c>
      <c r="D67" s="31">
        <f t="shared" si="2"/>
        <v>2.3528508366704552E-4</v>
      </c>
      <c r="E67" s="31">
        <f t="shared" si="2"/>
        <v>-4.200962134032378E-5</v>
      </c>
      <c r="F67" s="31">
        <f t="shared" si="2"/>
        <v>-3.1930432634769178E-4</v>
      </c>
      <c r="G67" s="31">
        <f t="shared" si="2"/>
        <v>-5.9659903135506022E-4</v>
      </c>
      <c r="H67" s="31">
        <f t="shared" si="2"/>
        <v>-8.7389373636242843E-4</v>
      </c>
      <c r="I67" s="31">
        <f t="shared" si="2"/>
        <v>-1.1511884413697975E-3</v>
      </c>
      <c r="J67" s="31">
        <f t="shared" si="2"/>
        <v>-1.428483146377166E-3</v>
      </c>
      <c r="K67" s="31">
        <f t="shared" si="2"/>
        <v>-1.7057778513845346E-3</v>
      </c>
      <c r="L67" s="31">
        <f t="shared" si="2"/>
        <v>-1.9830725563919028E-3</v>
      </c>
      <c r="M67" s="31">
        <f t="shared" si="2"/>
        <v>-2.2603672613992713E-3</v>
      </c>
      <c r="N67" s="31">
        <f t="shared" si="2"/>
        <v>-2.5376619664066397E-3</v>
      </c>
      <c r="O67" s="31">
        <f t="shared" si="2"/>
        <v>-2.8149566714140081E-3</v>
      </c>
      <c r="P67" s="31">
        <f t="shared" si="2"/>
        <v>-3.0922513764213774E-3</v>
      </c>
      <c r="Q67" s="31">
        <f t="shared" si="2"/>
        <v>-3.3695460814287454E-3</v>
      </c>
      <c r="R67" s="31">
        <f t="shared" si="2"/>
        <v>-3.6468407864361139E-3</v>
      </c>
      <c r="S67" s="31">
        <f t="shared" si="2"/>
        <v>-3.9241354914434836E-3</v>
      </c>
      <c r="T67" s="31">
        <f t="shared" si="2"/>
        <v>-4.2014301964508512E-3</v>
      </c>
      <c r="U67" s="31">
        <f t="shared" si="2"/>
        <v>-4.4787249014582205E-3</v>
      </c>
      <c r="V67" s="31">
        <f t="shared" si="2"/>
        <v>-4.7560196064655889E-3</v>
      </c>
      <c r="W67" s="31">
        <f t="shared" si="2"/>
        <v>-5.0333143114729547E-3</v>
      </c>
    </row>
    <row r="68" spans="2:23" ht="14.25">
      <c r="B68" s="24">
        <v>11</v>
      </c>
      <c r="C68" s="31">
        <f t="shared" si="3"/>
        <v>-8.4935875239971776E-4</v>
      </c>
      <c r="D68" s="31">
        <f t="shared" si="2"/>
        <v>-9.4168300246377052E-4</v>
      </c>
      <c r="E68" s="31">
        <f t="shared" si="2"/>
        <v>-1.034007252527825E-3</v>
      </c>
      <c r="F68" s="31">
        <f t="shared" si="2"/>
        <v>-1.1263315025918787E-3</v>
      </c>
      <c r="G68" s="31">
        <f t="shared" si="2"/>
        <v>-1.2186557526559323E-3</v>
      </c>
      <c r="H68" s="31">
        <f t="shared" si="2"/>
        <v>-1.3109800027199857E-3</v>
      </c>
      <c r="I68" s="31">
        <f t="shared" si="2"/>
        <v>-1.4033042527840398E-3</v>
      </c>
      <c r="J68" s="31">
        <f t="shared" si="2"/>
        <v>-1.4956285028480936E-3</v>
      </c>
      <c r="K68" s="31">
        <f t="shared" si="2"/>
        <v>-1.5879527529121475E-3</v>
      </c>
      <c r="L68" s="31">
        <f t="shared" si="2"/>
        <v>-1.6802770029762009E-3</v>
      </c>
      <c r="M68" s="31">
        <f t="shared" si="2"/>
        <v>-1.7726012530402549E-3</v>
      </c>
      <c r="N68" s="31">
        <f t="shared" si="2"/>
        <v>-1.8649255031043083E-3</v>
      </c>
      <c r="O68" s="31">
        <f t="shared" si="2"/>
        <v>-1.9572497531683622E-3</v>
      </c>
      <c r="P68" s="31">
        <f t="shared" si="2"/>
        <v>-2.0495740032324163E-3</v>
      </c>
      <c r="Q68" s="31">
        <f t="shared" si="2"/>
        <v>-2.1418982532964699E-3</v>
      </c>
      <c r="R68" s="31">
        <f t="shared" si="2"/>
        <v>-2.234222503360524E-3</v>
      </c>
      <c r="S68" s="31">
        <f t="shared" si="2"/>
        <v>-2.326546753424578E-3</v>
      </c>
      <c r="T68" s="31">
        <f t="shared" si="2"/>
        <v>-2.4188710034886321E-3</v>
      </c>
      <c r="U68" s="31">
        <f t="shared" si="2"/>
        <v>-2.5111952535526853E-3</v>
      </c>
      <c r="V68" s="31">
        <f t="shared" si="2"/>
        <v>-2.6035195036167398E-3</v>
      </c>
      <c r="W68" s="31">
        <f t="shared" si="2"/>
        <v>-2.6958437536807921E-3</v>
      </c>
    </row>
    <row r="69" spans="2:23" ht="9.75" customHeight="1">
      <c r="B69" s="24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</row>
    <row r="70" spans="2:23" ht="15.75">
      <c r="C70" s="111" t="s">
        <v>29</v>
      </c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</row>
    <row r="71" spans="2:23" ht="14.25">
      <c r="B71" s="24">
        <v>1</v>
      </c>
      <c r="C71" s="32">
        <f t="array" ref="C71:C81">-MMULT($C26:$M36,C58:C68)</f>
        <v>-0.61092926538036429</v>
      </c>
      <c r="D71" s="32">
        <f t="array" ref="D71:D81">-MMULT($C26:$M36,D58:D68)</f>
        <v>-0.54261024585837225</v>
      </c>
      <c r="E71" s="32">
        <f t="array" ref="E71:E81">-MMULT($C26:$M36,E58:E68)</f>
        <v>-0.47429122633637982</v>
      </c>
      <c r="F71" s="32">
        <f t="array" ref="F71:F81">-MMULT($C26:$M36,F58:F68)</f>
        <v>-0.40597220681438767</v>
      </c>
      <c r="G71" s="32">
        <f t="array" ref="G71:G81">-MMULT($C26:$M36,G58:G68)</f>
        <v>-0.33765318729239546</v>
      </c>
      <c r="H71" s="32">
        <f t="array" ref="H71:H81">-MMULT($C26:$M36,H58:H68)</f>
        <v>-0.26933416777040331</v>
      </c>
      <c r="I71" s="32">
        <f t="array" ref="I71:I81">-MMULT($C26:$M36,I58:I68)</f>
        <v>-0.20101514824841088</v>
      </c>
      <c r="J71" s="32">
        <f t="array" ref="J71:J81">-MMULT($C26:$M36,J58:J68)</f>
        <v>-0.13269612872641864</v>
      </c>
      <c r="K71" s="32">
        <f t="array" ref="K71:K81">-MMULT($C26:$M36,K58:K68)</f>
        <v>-6.4377109204426436E-2</v>
      </c>
      <c r="L71" s="32">
        <f t="array" ref="L71:L81">-MMULT($C26:$M36,L58:L68)</f>
        <v>3.9419103175659387E-3</v>
      </c>
      <c r="M71" s="32">
        <f t="array" ref="M71:M81">-MMULT($C26:$M36,M58:M68)</f>
        <v>7.2260929839557897E-2</v>
      </c>
      <c r="N71" s="32">
        <f t="array" ref="N71:N81">-MMULT($C26:$M36,N58:N68)</f>
        <v>0.14057994936155016</v>
      </c>
      <c r="O71" s="32">
        <f t="array" ref="O71:O81">-MMULT($C26:$M36,O58:O68)</f>
        <v>0.20889896888354292</v>
      </c>
      <c r="P71" s="33">
        <f t="array" ref="P71:P81">-MMULT($C26:$M36,P58:P68)</f>
        <v>0.27721798840553485</v>
      </c>
      <c r="Q71" s="32">
        <f t="array" ref="Q71:Q81">-MMULT($C26:$M36,Q58:Q68)</f>
        <v>0.34553700792752734</v>
      </c>
      <c r="R71" s="32">
        <f t="array" ref="R71:R81">-MMULT($C26:$M36,R58:R68)</f>
        <v>0.41385602744951894</v>
      </c>
      <c r="S71" s="32">
        <f t="array" ref="S71:S81">-MMULT($C26:$M36,S58:S68)</f>
        <v>0.48217504697151126</v>
      </c>
      <c r="T71" s="32">
        <f t="array" ref="T71:T81">-MMULT($C26:$M36,T58:T68)</f>
        <v>0.55049406649350408</v>
      </c>
      <c r="U71" s="32">
        <f t="array" ref="U71:U81">-MMULT($C26:$M36,U58:U68)</f>
        <v>0.61881308601549612</v>
      </c>
      <c r="V71" s="32">
        <f t="array" ref="V71:V81">-MMULT($C26:$M36,V58:V68)</f>
        <v>0.68713210553748816</v>
      </c>
      <c r="W71" s="32">
        <f t="array" ref="W71:W81">-MMULT($C26:$M36,W58:W68)</f>
        <v>0.75545112505948064</v>
      </c>
    </row>
    <row r="72" spans="2:23" ht="14.25">
      <c r="B72" s="24">
        <v>2</v>
      </c>
      <c r="C72" s="32">
        <v>0.18933254579704081</v>
      </c>
      <c r="D72" s="32">
        <v>0.16786915065851737</v>
      </c>
      <c r="E72" s="32">
        <v>0.14640575551999388</v>
      </c>
      <c r="F72" s="32">
        <v>0.12494236038147058</v>
      </c>
      <c r="G72" s="32">
        <v>0.10347896524294703</v>
      </c>
      <c r="H72" s="32">
        <v>8.2015570104423646E-2</v>
      </c>
      <c r="I72" s="32">
        <v>6.0552174965900235E-2</v>
      </c>
      <c r="J72" s="32">
        <v>3.9088779827376713E-2</v>
      </c>
      <c r="K72" s="32">
        <v>1.7625384688853246E-2</v>
      </c>
      <c r="L72" s="32">
        <v>-3.838010449670054E-3</v>
      </c>
      <c r="M72" s="32">
        <v>-2.5301405588193576E-2</v>
      </c>
      <c r="N72" s="32">
        <v>-4.6764800726717015E-2</v>
      </c>
      <c r="O72" s="32">
        <v>-6.8228195865240426E-2</v>
      </c>
      <c r="P72" s="33">
        <v>-8.9691591003764004E-2</v>
      </c>
      <c r="Q72" s="32">
        <v>-0.1111549861422874</v>
      </c>
      <c r="R72" s="32">
        <v>-0.13261838128081083</v>
      </c>
      <c r="S72" s="32">
        <v>-0.15408177641933418</v>
      </c>
      <c r="T72" s="32">
        <v>-0.1755451715578577</v>
      </c>
      <c r="U72" s="32">
        <v>-0.19700856669638112</v>
      </c>
      <c r="V72" s="32">
        <v>-0.21847196183490447</v>
      </c>
      <c r="W72" s="32">
        <v>-0.23993535697342794</v>
      </c>
    </row>
    <row r="73" spans="2:23" ht="14.25">
      <c r="B73" s="24">
        <v>3</v>
      </c>
      <c r="C73" s="32">
        <v>-9.2253008512574439E-2</v>
      </c>
      <c r="D73" s="32">
        <v>-8.2381573759211249E-2</v>
      </c>
      <c r="E73" s="32">
        <v>-7.2510139005848032E-2</v>
      </c>
      <c r="F73" s="32">
        <v>-6.26387042524848E-2</v>
      </c>
      <c r="G73" s="32">
        <v>-5.2767269499121618E-2</v>
      </c>
      <c r="H73" s="32">
        <v>-4.2895834745758449E-2</v>
      </c>
      <c r="I73" s="32">
        <v>-3.3024399992395218E-2</v>
      </c>
      <c r="J73" s="32">
        <v>-2.3152965239032014E-2</v>
      </c>
      <c r="K73" s="32">
        <v>-1.3281530485668772E-2</v>
      </c>
      <c r="L73" s="32">
        <v>-3.4100957323055965E-3</v>
      </c>
      <c r="M73" s="32">
        <v>6.4613390210575619E-3</v>
      </c>
      <c r="N73" s="32">
        <v>1.6332773774420859E-2</v>
      </c>
      <c r="O73" s="32">
        <v>2.6204208527784083E-2</v>
      </c>
      <c r="P73" s="33">
        <v>3.6075643281147339E-2</v>
      </c>
      <c r="Q73" s="32">
        <v>4.594707803451055E-2</v>
      </c>
      <c r="R73" s="32">
        <v>5.5818512787873704E-2</v>
      </c>
      <c r="S73" s="32">
        <v>6.5689947541236984E-2</v>
      </c>
      <c r="T73" s="32">
        <v>7.5561382294600063E-2</v>
      </c>
      <c r="U73" s="32">
        <v>8.5432817047963294E-2</v>
      </c>
      <c r="V73" s="32">
        <v>9.5304251801326512E-2</v>
      </c>
      <c r="W73" s="32">
        <v>0.1051756865546897</v>
      </c>
    </row>
    <row r="74" spans="2:23" ht="14.25">
      <c r="B74" s="24">
        <v>4</v>
      </c>
      <c r="C74" s="32">
        <v>-0.19087953138775005</v>
      </c>
      <c r="D74" s="32">
        <v>-0.1639693248856551</v>
      </c>
      <c r="E74" s="32">
        <v>-0.13705911838355966</v>
      </c>
      <c r="F74" s="32">
        <v>-0.11014891188146431</v>
      </c>
      <c r="G74" s="32">
        <v>-8.323870537936913E-2</v>
      </c>
      <c r="H74" s="32">
        <v>-5.6328498877273925E-2</v>
      </c>
      <c r="I74" s="32">
        <v>-2.941829237517863E-2</v>
      </c>
      <c r="J74" s="32">
        <v>-2.5080858730833558E-3</v>
      </c>
      <c r="K74" s="32">
        <v>2.4402120629011776E-2</v>
      </c>
      <c r="L74" s="32">
        <v>5.1312327131107019E-2</v>
      </c>
      <c r="M74" s="32">
        <v>7.8222533633202335E-2</v>
      </c>
      <c r="N74" s="32">
        <v>0.10513274013529757</v>
      </c>
      <c r="O74" s="32">
        <v>0.13204294663739247</v>
      </c>
      <c r="P74" s="33">
        <v>0.1589531531394883</v>
      </c>
      <c r="Q74" s="32">
        <v>0.18586335964158304</v>
      </c>
      <c r="R74" s="32">
        <v>0.21277356614367807</v>
      </c>
      <c r="S74" s="32">
        <v>0.23968377264577367</v>
      </c>
      <c r="T74" s="32">
        <v>0.26659397914786875</v>
      </c>
      <c r="U74" s="32">
        <v>0.29350418564996472</v>
      </c>
      <c r="V74" s="32">
        <v>0.32041439215205936</v>
      </c>
      <c r="W74" s="32">
        <v>0.34732459865415488</v>
      </c>
    </row>
    <row r="75" spans="2:23" ht="14.25">
      <c r="B75" s="24">
        <v>5</v>
      </c>
      <c r="C75" s="32">
        <v>-0.54363322830874117</v>
      </c>
      <c r="D75" s="32">
        <v>-0.4860205257996395</v>
      </c>
      <c r="E75" s="32">
        <v>-0.42840782329053823</v>
      </c>
      <c r="F75" s="32">
        <v>-0.37079512078143667</v>
      </c>
      <c r="G75" s="32">
        <v>-0.31318241827233501</v>
      </c>
      <c r="H75" s="32">
        <v>-0.25556971576323362</v>
      </c>
      <c r="I75" s="32">
        <v>-0.19795701325413198</v>
      </c>
      <c r="J75" s="32">
        <v>-0.14034431074503051</v>
      </c>
      <c r="K75" s="32">
        <v>-8.2731608235928886E-2</v>
      </c>
      <c r="L75" s="32">
        <v>-2.5118905726827512E-2</v>
      </c>
      <c r="M75" s="32">
        <v>3.249379678227407E-2</v>
      </c>
      <c r="N75" s="32">
        <v>9.0106499291375347E-2</v>
      </c>
      <c r="O75" s="32">
        <v>0.14771920180047721</v>
      </c>
      <c r="P75" s="33">
        <v>0.20533190430957848</v>
      </c>
      <c r="Q75" s="32">
        <v>0.26294460681868026</v>
      </c>
      <c r="R75" s="32">
        <v>0.32055730932778193</v>
      </c>
      <c r="S75" s="32">
        <v>0.37817001183688348</v>
      </c>
      <c r="T75" s="32">
        <v>0.43578271434598481</v>
      </c>
      <c r="U75" s="32">
        <v>0.49339541685508559</v>
      </c>
      <c r="V75" s="32">
        <v>0.55100811936418781</v>
      </c>
      <c r="W75" s="32">
        <v>0.60862082187328947</v>
      </c>
    </row>
    <row r="76" spans="2:23" ht="14.25">
      <c r="B76" s="24">
        <v>6</v>
      </c>
      <c r="C76" s="32">
        <v>5.0792720994526648E-2</v>
      </c>
      <c r="D76" s="32">
        <v>5.1324604423223848E-2</v>
      </c>
      <c r="E76" s="32">
        <v>5.1856487851920832E-2</v>
      </c>
      <c r="F76" s="32">
        <v>5.2388371280618067E-2</v>
      </c>
      <c r="G76" s="32">
        <v>5.2920254709315169E-2</v>
      </c>
      <c r="H76" s="32">
        <v>5.3452138138012271E-2</v>
      </c>
      <c r="I76" s="32">
        <v>5.3984021566709429E-2</v>
      </c>
      <c r="J76" s="32">
        <v>5.4515904995406511E-2</v>
      </c>
      <c r="K76" s="32">
        <v>5.5047788424103655E-2</v>
      </c>
      <c r="L76" s="32">
        <v>5.5579671852800813E-2</v>
      </c>
      <c r="M76" s="32">
        <v>5.6111555281498027E-2</v>
      </c>
      <c r="N76" s="32">
        <v>5.6643438710195171E-2</v>
      </c>
      <c r="O76" s="32">
        <v>5.7175322138892259E-2</v>
      </c>
      <c r="P76" s="33">
        <v>5.7707205567589223E-2</v>
      </c>
      <c r="Q76" s="32">
        <v>5.8239088996286395E-2</v>
      </c>
      <c r="R76" s="32">
        <v>5.8770972424983747E-2</v>
      </c>
      <c r="S76" s="32">
        <v>5.9302855853680739E-2</v>
      </c>
      <c r="T76" s="32">
        <v>5.9834739282377675E-2</v>
      </c>
      <c r="U76" s="32">
        <v>6.0366622711075291E-2</v>
      </c>
      <c r="V76" s="32">
        <v>6.0898506139771921E-2</v>
      </c>
      <c r="W76" s="32">
        <v>6.1430389568469121E-2</v>
      </c>
    </row>
    <row r="77" spans="2:23" ht="14.25">
      <c r="B77" s="24">
        <v>7</v>
      </c>
      <c r="C77" s="32">
        <v>0.75275201201942421</v>
      </c>
      <c r="D77" s="32">
        <v>0.70737511909973427</v>
      </c>
      <c r="E77" s="32">
        <v>0.66199822618004467</v>
      </c>
      <c r="F77" s="32">
        <v>0.61662133326035484</v>
      </c>
      <c r="G77" s="32">
        <v>0.57124444034066513</v>
      </c>
      <c r="H77" s="32">
        <v>0.52586754742097541</v>
      </c>
      <c r="I77" s="32">
        <v>0.48049065450128547</v>
      </c>
      <c r="J77" s="32">
        <v>0.43511376158159565</v>
      </c>
      <c r="K77" s="32">
        <v>0.38973686866190593</v>
      </c>
      <c r="L77" s="32">
        <v>0.34435997574221622</v>
      </c>
      <c r="M77" s="32">
        <v>0.29898308282252661</v>
      </c>
      <c r="N77" s="32">
        <v>0.25360618990283657</v>
      </c>
      <c r="O77" s="32">
        <v>0.20822929698314707</v>
      </c>
      <c r="P77" s="33">
        <v>0.16285240406345719</v>
      </c>
      <c r="Q77" s="32">
        <v>0.11747551114376724</v>
      </c>
      <c r="R77" s="32">
        <v>7.209861822407776E-2</v>
      </c>
      <c r="S77" s="32">
        <v>2.6721725304387794E-2</v>
      </c>
      <c r="T77" s="32">
        <v>-1.8655167615301699E-2</v>
      </c>
      <c r="U77" s="32">
        <v>-6.4032060534991386E-2</v>
      </c>
      <c r="V77" s="32">
        <v>-0.10940895345468167</v>
      </c>
      <c r="W77" s="32">
        <v>-0.15478584637437118</v>
      </c>
    </row>
    <row r="78" spans="2:23" ht="14.25">
      <c r="B78" s="24">
        <v>8</v>
      </c>
      <c r="C78" s="32">
        <v>0.46711809957542855</v>
      </c>
      <c r="D78" s="32">
        <v>0.44549017473619046</v>
      </c>
      <c r="E78" s="32">
        <v>0.42386224989695248</v>
      </c>
      <c r="F78" s="32">
        <v>0.40223432505771423</v>
      </c>
      <c r="G78" s="32">
        <v>0.38060640021847608</v>
      </c>
      <c r="H78" s="32">
        <v>0.35897847537923794</v>
      </c>
      <c r="I78" s="32">
        <v>0.33735055053999985</v>
      </c>
      <c r="J78" s="32">
        <v>0.31572262570076165</v>
      </c>
      <c r="K78" s="32">
        <v>0.29409470086152373</v>
      </c>
      <c r="L78" s="32">
        <v>0.27246677602228558</v>
      </c>
      <c r="M78" s="32">
        <v>0.25083885118304733</v>
      </c>
      <c r="N78" s="32">
        <v>0.22921092634380913</v>
      </c>
      <c r="O78" s="32">
        <v>0.20758300150457121</v>
      </c>
      <c r="P78" s="33">
        <v>0.18595507666533298</v>
      </c>
      <c r="Q78" s="32">
        <v>0.16432715182609503</v>
      </c>
      <c r="R78" s="32">
        <v>0.14269922698685672</v>
      </c>
      <c r="S78" s="32">
        <v>0.12107130214761853</v>
      </c>
      <c r="T78" s="32">
        <v>9.9443377308380501E-2</v>
      </c>
      <c r="U78" s="32">
        <v>7.7815452469142371E-2</v>
      </c>
      <c r="V78" s="32">
        <v>5.6187527629904255E-2</v>
      </c>
      <c r="W78" s="32">
        <v>3.4559602790666347E-2</v>
      </c>
    </row>
    <row r="79" spans="2:23" ht="14.25">
      <c r="B79" s="24">
        <v>9</v>
      </c>
      <c r="C79" s="32">
        <v>0.40223551362621629</v>
      </c>
      <c r="D79" s="32">
        <v>0.38198196039949017</v>
      </c>
      <c r="E79" s="32">
        <v>0.361728407172764</v>
      </c>
      <c r="F79" s="32">
        <v>0.34147485394603805</v>
      </c>
      <c r="G79" s="32">
        <v>0.32122130071931165</v>
      </c>
      <c r="H79" s="32">
        <v>0.30096774749258559</v>
      </c>
      <c r="I79" s="32">
        <v>0.28071419426585942</v>
      </c>
      <c r="J79" s="32">
        <v>0.26046064103913319</v>
      </c>
      <c r="K79" s="32">
        <v>0.24020708781240718</v>
      </c>
      <c r="L79" s="32">
        <v>0.21995353458568095</v>
      </c>
      <c r="M79" s="32">
        <v>0.199699981358955</v>
      </c>
      <c r="N79" s="32">
        <v>0.17944642813222872</v>
      </c>
      <c r="O79" s="32">
        <v>0.1591928749055026</v>
      </c>
      <c r="P79" s="33">
        <v>0.13893932167877632</v>
      </c>
      <c r="Q79" s="32">
        <v>0.11868576845205012</v>
      </c>
      <c r="R79" s="32">
        <v>9.843221522532429E-2</v>
      </c>
      <c r="S79" s="32">
        <v>7.8178661998598242E-2</v>
      </c>
      <c r="T79" s="32">
        <v>5.7925108771872014E-2</v>
      </c>
      <c r="U79" s="32">
        <v>3.7671555545145341E-2</v>
      </c>
      <c r="V79" s="32">
        <v>1.7418002318419751E-2</v>
      </c>
      <c r="W79" s="32">
        <v>-2.8355509083063668E-3</v>
      </c>
    </row>
    <row r="80" spans="2:23" ht="14.25">
      <c r="B80" s="24">
        <v>10</v>
      </c>
      <c r="C80" s="32">
        <v>-3.8168076167673294E-2</v>
      </c>
      <c r="D80" s="32">
        <v>-3.511617470059205E-2</v>
      </c>
      <c r="E80" s="32">
        <v>-3.2064273233510777E-2</v>
      </c>
      <c r="F80" s="32">
        <v>-2.9012371766429644E-2</v>
      </c>
      <c r="G80" s="32">
        <v>-2.59604702993484E-2</v>
      </c>
      <c r="H80" s="32">
        <v>-2.290856883226712E-2</v>
      </c>
      <c r="I80" s="32">
        <v>-1.9856667365185904E-2</v>
      </c>
      <c r="J80" s="32">
        <v>-1.6804765898104687E-2</v>
      </c>
      <c r="K80" s="32">
        <v>-1.3752864431023457E-2</v>
      </c>
      <c r="L80" s="32">
        <v>-1.0700962963942268E-2</v>
      </c>
      <c r="M80" s="32">
        <v>-7.6490614968609955E-3</v>
      </c>
      <c r="N80" s="32">
        <v>-4.5971600297796955E-3</v>
      </c>
      <c r="O80" s="32">
        <v>-1.5452585626985899E-3</v>
      </c>
      <c r="P80" s="33">
        <v>1.5066429043827378E-3</v>
      </c>
      <c r="Q80" s="32">
        <v>4.5585443714639684E-3</v>
      </c>
      <c r="R80" s="32">
        <v>7.6104458385451851E-3</v>
      </c>
      <c r="S80" s="32">
        <v>1.0662347305626402E-2</v>
      </c>
      <c r="T80" s="32">
        <v>1.3714248772707507E-2</v>
      </c>
      <c r="U80" s="32">
        <v>1.6766150239788988E-2</v>
      </c>
      <c r="V80" s="32">
        <v>1.9818051706870177E-2</v>
      </c>
      <c r="W80" s="32">
        <v>2.2869953173951019E-2</v>
      </c>
    </row>
    <row r="81" spans="2:23" ht="14.25">
      <c r="B81" s="24">
        <v>11</v>
      </c>
      <c r="C81" s="32">
        <v>0.61363221774446663</v>
      </c>
      <c r="D81" s="32">
        <v>0.55605683568631348</v>
      </c>
      <c r="E81" s="32">
        <v>0.49848145362816054</v>
      </c>
      <c r="F81" s="32">
        <v>0.4409060715700075</v>
      </c>
      <c r="G81" s="32">
        <v>0.38333068951185439</v>
      </c>
      <c r="H81" s="32">
        <v>0.32575530745370129</v>
      </c>
      <c r="I81" s="32">
        <v>0.26817992539554814</v>
      </c>
      <c r="J81" s="32">
        <v>0.2106045433373952</v>
      </c>
      <c r="K81" s="32">
        <v>0.15302916127924204</v>
      </c>
      <c r="L81" s="32">
        <v>9.5453779221088664E-2</v>
      </c>
      <c r="M81" s="32">
        <v>3.7878397162935951E-2</v>
      </c>
      <c r="N81" s="32">
        <v>-1.9696984895217318E-2</v>
      </c>
      <c r="O81" s="32">
        <v>-7.7272366953370364E-2</v>
      </c>
      <c r="P81" s="33">
        <v>-0.13484774901152341</v>
      </c>
      <c r="Q81" s="32">
        <v>-0.19242313106967623</v>
      </c>
      <c r="R81" s="32">
        <v>-0.24999851312782906</v>
      </c>
      <c r="S81" s="32">
        <v>-0.30757389518598255</v>
      </c>
      <c r="T81" s="32">
        <v>-0.36514927724413559</v>
      </c>
      <c r="U81" s="32">
        <v>-0.42272465930228909</v>
      </c>
      <c r="V81" s="32">
        <v>-0.48030004136044147</v>
      </c>
      <c r="W81" s="32">
        <v>-0.53787542341859496</v>
      </c>
    </row>
    <row r="82" spans="2:23" ht="14.25">
      <c r="B82" s="14" t="s">
        <v>30</v>
      </c>
      <c r="C82" s="14">
        <f>SUM(C71:C81)</f>
        <v>1</v>
      </c>
      <c r="D82" s="26">
        <f>SUM(D71:D81)</f>
        <v>0.99999999999999944</v>
      </c>
      <c r="E82" s="14">
        <f t="shared" ref="E82:W82" si="4">SUM(E71:E81)</f>
        <v>0.99999999999999978</v>
      </c>
      <c r="F82" s="14">
        <f t="shared" si="4"/>
        <v>1</v>
      </c>
      <c r="G82" s="14">
        <f t="shared" si="4"/>
        <v>0.99999999999999978</v>
      </c>
      <c r="H82" s="14">
        <f t="shared" si="4"/>
        <v>0.99999999999999967</v>
      </c>
      <c r="I82" s="14">
        <f t="shared" si="4"/>
        <v>1</v>
      </c>
      <c r="J82" s="14">
        <f t="shared" si="4"/>
        <v>0.99999999999999978</v>
      </c>
      <c r="K82" s="14">
        <f t="shared" si="4"/>
        <v>1</v>
      </c>
      <c r="L82" s="14">
        <f t="shared" si="4"/>
        <v>0.99999999999999967</v>
      </c>
      <c r="M82" s="14">
        <f t="shared" si="4"/>
        <v>1.0000000000000002</v>
      </c>
      <c r="N82" s="14">
        <f t="shared" si="4"/>
        <v>0.99999999999999956</v>
      </c>
      <c r="O82" s="14">
        <f t="shared" si="4"/>
        <v>1.0000000000000007</v>
      </c>
      <c r="P82" s="24">
        <f t="shared" si="4"/>
        <v>1.0000000000000002</v>
      </c>
      <c r="Q82" s="14">
        <f t="shared" si="4"/>
        <v>1.0000000000000002</v>
      </c>
      <c r="R82" s="14">
        <f t="shared" si="4"/>
        <v>1.0000000000000004</v>
      </c>
      <c r="S82" s="14">
        <f t="shared" si="4"/>
        <v>1.0000000000000007</v>
      </c>
      <c r="T82" s="14">
        <f t="shared" si="4"/>
        <v>1.0000000000000002</v>
      </c>
      <c r="U82" s="14">
        <f t="shared" si="4"/>
        <v>1</v>
      </c>
      <c r="V82" s="14">
        <f t="shared" si="4"/>
        <v>1.0000000000000007</v>
      </c>
      <c r="W82" s="14">
        <f t="shared" si="4"/>
        <v>1.0000000000000004</v>
      </c>
    </row>
    <row r="83" spans="2:23" ht="14.25">
      <c r="B83" s="13" t="s">
        <v>31</v>
      </c>
      <c r="C83" s="34">
        <f>SQRT(MMULT(MMULT($C88:$M88,$C$12:$M$22),C$71:C$81))</f>
        <v>6.9372342411655324E-2</v>
      </c>
      <c r="D83" s="34">
        <f>SQRT(MMULT(MMULT($C89:$M89,$C$12:$M$22),D$71:D$81))</f>
        <v>6.3096965096933869E-2</v>
      </c>
      <c r="E83" s="34">
        <f>SQRT(MMULT(MMULT($C90:$M90,$C$12:$M$22),E$71:E$81))</f>
        <v>5.7193173156750036E-2</v>
      </c>
      <c r="F83" s="34">
        <f>SQRT(MMULT(MMULT($C91:$M91,$C$12:$M$22),F$71:F$81))</f>
        <v>5.1788203729834593E-2</v>
      </c>
      <c r="G83" s="34">
        <f>SQRT(MMULT(MMULT($C92:$M92,$C$12:$M$22),G$71:G$81))</f>
        <v>4.7054266266920705E-2</v>
      </c>
      <c r="H83" s="34">
        <f>SQRT(MMULT(MMULT($C93:$M93,$C$12:$M$22),H$71:H$81))</f>
        <v>4.3212461637868453E-2</v>
      </c>
      <c r="I83" s="34">
        <f>SQRT(MMULT(MMULT($C94:$M94,$C$12:$M$22),I$71:I$81))</f>
        <v>4.051736228113563E-2</v>
      </c>
      <c r="J83" s="34">
        <f>SQRT(MMULT(MMULT($C95:$M95,$C$12:$M$22),J$71:J$81))</f>
        <v>3.9206165206098542E-2</v>
      </c>
      <c r="K83" s="34">
        <f>SQRT(MMULT(MMULT($C96:$M96,$C$12:$M$22),K$71:K$81))</f>
        <v>3.9417217971916191E-2</v>
      </c>
      <c r="L83" s="34">
        <f>SQRT(MMULT(MMULT($C97:$M97,$C$12:$M$22),L$71:L$81))</f>
        <v>4.1127091966899045E-2</v>
      </c>
      <c r="M83" s="34">
        <f>SQRT(MMULT(MMULT($C98:$M98,$C$12:$M$22),M$71:M$81))</f>
        <v>4.4162034069917484E-2</v>
      </c>
      <c r="N83" s="45">
        <f>SQRT(MMULT(MMULT($C99:$M99,$C$12:$M$22),N$71:N$81))</f>
        <v>4.8272764073148837E-2</v>
      </c>
      <c r="O83" s="34">
        <f>SQRT(MMULT(MMULT($C100:$M100,$C$12:$M$22),O$71:O$81))</f>
        <v>5.3210536436515979E-2</v>
      </c>
      <c r="P83" s="34">
        <f>SQRT(MMULT(MMULT($C101:$M101,$C$12:$M$22),P$71:P$81))</f>
        <v>5.8767249067760964E-2</v>
      </c>
      <c r="Q83" s="34">
        <f>SQRT(MMULT(MMULT($C102:$M102,$C$12:$M$22),Q$71:Q$81))</f>
        <v>6.4783831907762865E-2</v>
      </c>
      <c r="R83" s="34">
        <f>SQRT(MMULT(MMULT($C103:$M103,$C$12:$M$22),R$71:R$81))</f>
        <v>7.1143707584331389E-2</v>
      </c>
      <c r="S83" s="34">
        <f>SQRT(MMULT(MMULT($C104:$M104,$C$12:$M$22),S$71:S$81))</f>
        <v>7.7762692337437711E-2</v>
      </c>
      <c r="T83" s="34">
        <f>SQRT(MMULT(MMULT($C105:$M105,$C$12:$M$22),T$71:T$81))</f>
        <v>8.45799766423454E-2</v>
      </c>
      <c r="U83" s="34">
        <f>SQRT(MMULT(MMULT($C106:$M106,$C$12:$M$22),U$71:U$81))</f>
        <v>9.1551272610504705E-2</v>
      </c>
      <c r="V83" s="34">
        <f>SQRT(MMULT(MMULT($C107:$M107,$C$12:$M$22),V$71:V$81))</f>
        <v>9.8643933026399414E-2</v>
      </c>
      <c r="W83" s="34">
        <f>SQRT(MMULT(MMULT($C108:$M108,$C$12:$M$22),W$71:W$81))</f>
        <v>0.10583356021490137</v>
      </c>
    </row>
    <row r="84" spans="2:23" ht="14.25">
      <c r="B84" s="14" t="s">
        <v>32</v>
      </c>
      <c r="C84" s="26">
        <f t="shared" ref="C84:W84" si="5">MMULT($C40:$M40,C71:C81)</f>
        <v>2.6020852139652106E-18</v>
      </c>
      <c r="D84" s="26">
        <f t="shared" si="5"/>
        <v>8.3333333333333176E-4</v>
      </c>
      <c r="E84" s="26">
        <f t="shared" si="5"/>
        <v>1.666666666666667E-3</v>
      </c>
      <c r="F84" s="26">
        <f t="shared" si="5"/>
        <v>2.5000000000000014E-3</v>
      </c>
      <c r="G84" s="26">
        <f t="shared" si="5"/>
        <v>3.3333333333333335E-3</v>
      </c>
      <c r="H84" s="26">
        <f t="shared" si="5"/>
        <v>4.166666666666664E-3</v>
      </c>
      <c r="I84" s="26">
        <f t="shared" si="5"/>
        <v>5.0000000000000001E-3</v>
      </c>
      <c r="J84" s="26">
        <f t="shared" si="5"/>
        <v>5.833333333333331E-3</v>
      </c>
      <c r="K84" s="26">
        <f t="shared" si="5"/>
        <v>6.6666666666666671E-3</v>
      </c>
      <c r="L84" s="26">
        <f t="shared" si="5"/>
        <v>7.499999999999998E-3</v>
      </c>
      <c r="M84" s="26">
        <f t="shared" si="5"/>
        <v>8.3333333333333332E-3</v>
      </c>
      <c r="N84" s="42">
        <f t="shared" si="5"/>
        <v>9.166666666666658E-3</v>
      </c>
      <c r="O84" s="26">
        <f t="shared" si="5"/>
        <v>1.0000000000000004E-2</v>
      </c>
      <c r="P84" s="31">
        <f t="shared" si="5"/>
        <v>1.083333333333333E-2</v>
      </c>
      <c r="Q84" s="26">
        <f t="shared" si="5"/>
        <v>1.1666666666666671E-2</v>
      </c>
      <c r="R84" s="26">
        <f t="shared" si="5"/>
        <v>1.2499999999999997E-2</v>
      </c>
      <c r="S84" s="26">
        <f t="shared" si="5"/>
        <v>1.3333333333333336E-2</v>
      </c>
      <c r="T84" s="26">
        <f t="shared" si="5"/>
        <v>1.4166666666666668E-2</v>
      </c>
      <c r="U84" s="26">
        <f t="shared" si="5"/>
        <v>1.4999999999999998E-2</v>
      </c>
      <c r="V84" s="26">
        <f t="shared" si="5"/>
        <v>1.5833333333333335E-2</v>
      </c>
      <c r="W84" s="26">
        <f t="shared" si="5"/>
        <v>1.666666666666667E-2</v>
      </c>
    </row>
    <row r="85" spans="2:23" ht="14.25">
      <c r="B85" s="14" t="s">
        <v>39</v>
      </c>
      <c r="C85" s="16">
        <f>(C84-$C48)/C83</f>
        <v>-4.8049888722991915E-2</v>
      </c>
      <c r="D85" s="16">
        <f t="shared" ref="D85:W85" si="6">(D84-$C48)/D83</f>
        <v>-3.962155701402327E-2</v>
      </c>
      <c r="E85" s="16">
        <f t="shared" si="6"/>
        <v>-2.9141007128574814E-2</v>
      </c>
      <c r="F85" s="16">
        <f t="shared" si="6"/>
        <v>-1.6091180487367598E-2</v>
      </c>
      <c r="G85" s="16">
        <f t="shared" si="6"/>
        <v>0</v>
      </c>
      <c r="H85" s="16">
        <f t="shared" si="6"/>
        <v>1.9284560558407392E-2</v>
      </c>
      <c r="I85" s="16">
        <f t="shared" si="6"/>
        <v>4.1134629028964344E-2</v>
      </c>
      <c r="J85" s="42">
        <f t="shared" si="6"/>
        <v>6.3765481445533498E-2</v>
      </c>
      <c r="K85" s="42">
        <f t="shared" si="6"/>
        <v>8.4565413411678433E-2</v>
      </c>
      <c r="L85" s="42">
        <f t="shared" si="6"/>
        <v>0.10131196900622555</v>
      </c>
      <c r="M85" s="42">
        <f t="shared" si="6"/>
        <v>0.11321942263990789</v>
      </c>
      <c r="N85" s="42">
        <f t="shared" si="6"/>
        <v>0.12084108804074155</v>
      </c>
      <c r="O85" s="26">
        <f t="shared" si="6"/>
        <v>0.12528846941094995</v>
      </c>
      <c r="P85" s="26">
        <f t="shared" si="6"/>
        <v>0.12762210447101582</v>
      </c>
      <c r="Q85" s="16">
        <f t="shared" si="6"/>
        <v>0.1286329179354205</v>
      </c>
      <c r="R85" s="16">
        <f t="shared" si="6"/>
        <v>0.12884718800746786</v>
      </c>
      <c r="S85" s="16">
        <f t="shared" si="6"/>
        <v>0.12859637056555009</v>
      </c>
      <c r="T85" s="16">
        <f t="shared" si="6"/>
        <v>0.12808390074571821</v>
      </c>
      <c r="U85" s="16">
        <f t="shared" si="6"/>
        <v>0.12743314575539844</v>
      </c>
      <c r="V85" s="16">
        <f t="shared" si="6"/>
        <v>0.12671838618452805</v>
      </c>
      <c r="W85" s="16">
        <f t="shared" si="6"/>
        <v>0.1259839818887242</v>
      </c>
    </row>
    <row r="86" spans="2:23" ht="14.25">
      <c r="B86" s="107" t="s">
        <v>33</v>
      </c>
      <c r="C86" s="107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4"/>
      <c r="O86" s="14"/>
      <c r="P86" s="14"/>
      <c r="Q86" s="14"/>
    </row>
    <row r="87" spans="2:23" ht="14.25">
      <c r="B87" s="21" t="s">
        <v>34</v>
      </c>
      <c r="C87" s="35">
        <v>1</v>
      </c>
      <c r="D87" s="35">
        <v>2</v>
      </c>
      <c r="E87" s="35">
        <v>3</v>
      </c>
      <c r="F87" s="35">
        <v>4</v>
      </c>
      <c r="G87" s="35">
        <v>5</v>
      </c>
      <c r="H87" s="35">
        <v>6</v>
      </c>
      <c r="I87" s="35">
        <v>7</v>
      </c>
      <c r="J87" s="35">
        <v>8</v>
      </c>
      <c r="K87" s="35">
        <v>9</v>
      </c>
      <c r="L87" s="35">
        <v>10</v>
      </c>
      <c r="M87" s="35">
        <v>11</v>
      </c>
      <c r="N87" s="14"/>
      <c r="O87" s="14"/>
      <c r="P87" s="14"/>
      <c r="Q87" s="14"/>
    </row>
    <row r="88" spans="2:23" ht="14.25">
      <c r="B88" s="31">
        <f>C53</f>
        <v>0</v>
      </c>
      <c r="C88" s="26">
        <f>C$71</f>
        <v>-0.61092926538036429</v>
      </c>
      <c r="D88" s="26">
        <f>C$72</f>
        <v>0.18933254579704081</v>
      </c>
      <c r="E88" s="26">
        <f>C$73</f>
        <v>-9.2253008512574439E-2</v>
      </c>
      <c r="F88" s="26">
        <f>C$74</f>
        <v>-0.19087953138775005</v>
      </c>
      <c r="G88" s="26">
        <f>C$75</f>
        <v>-0.54363322830874117</v>
      </c>
      <c r="H88" s="26">
        <f>C$76</f>
        <v>5.0792720994526648E-2</v>
      </c>
      <c r="I88" s="26">
        <f>C$77</f>
        <v>0.75275201201942421</v>
      </c>
      <c r="J88" s="26">
        <f>C$78</f>
        <v>0.46711809957542855</v>
      </c>
      <c r="K88" s="26">
        <f>C$79</f>
        <v>0.40223551362621629</v>
      </c>
      <c r="L88" s="26">
        <f>C$80</f>
        <v>-3.8168076167673294E-2</v>
      </c>
      <c r="M88" s="26">
        <f>C$81</f>
        <v>0.61363221774446663</v>
      </c>
      <c r="N88" s="14"/>
      <c r="O88" s="14"/>
      <c r="P88" s="14"/>
      <c r="Q88" s="14"/>
    </row>
    <row r="89" spans="2:23" ht="14.25">
      <c r="B89" s="31">
        <f>D53</f>
        <v>8.3333333333333339E-4</v>
      </c>
      <c r="C89" s="26">
        <f>D$71</f>
        <v>-0.54261024585837225</v>
      </c>
      <c r="D89" s="26">
        <f>D$72</f>
        <v>0.16786915065851737</v>
      </c>
      <c r="E89" s="26">
        <f>D$73</f>
        <v>-8.2381573759211249E-2</v>
      </c>
      <c r="F89" s="26">
        <f>D$74</f>
        <v>-0.1639693248856551</v>
      </c>
      <c r="G89" s="26">
        <f>D$75</f>
        <v>-0.4860205257996395</v>
      </c>
      <c r="H89" s="26">
        <f>D$76</f>
        <v>5.1324604423223848E-2</v>
      </c>
      <c r="I89" s="26">
        <f>D$77</f>
        <v>0.70737511909973427</v>
      </c>
      <c r="J89" s="26">
        <f>D$78</f>
        <v>0.44549017473619046</v>
      </c>
      <c r="K89" s="26">
        <f>D$79</f>
        <v>0.38198196039949017</v>
      </c>
      <c r="L89" s="26">
        <f>D$80</f>
        <v>-3.511617470059205E-2</v>
      </c>
      <c r="M89" s="26">
        <f>D$81</f>
        <v>0.55605683568631348</v>
      </c>
      <c r="N89" s="14"/>
      <c r="O89" s="14"/>
      <c r="P89" s="14"/>
    </row>
    <row r="90" spans="2:23" ht="14.25">
      <c r="B90" s="31">
        <f>E53</f>
        <v>1.6666666666666668E-3</v>
      </c>
      <c r="C90" s="26">
        <f>E$71</f>
        <v>-0.47429122633637982</v>
      </c>
      <c r="D90" s="26">
        <f>E$72</f>
        <v>0.14640575551999388</v>
      </c>
      <c r="E90" s="26">
        <f>E$73</f>
        <v>-7.2510139005848032E-2</v>
      </c>
      <c r="F90" s="26">
        <f>E$74</f>
        <v>-0.13705911838355966</v>
      </c>
      <c r="G90" s="26">
        <f>E$75</f>
        <v>-0.42840782329053823</v>
      </c>
      <c r="H90" s="26">
        <f>E$76</f>
        <v>5.1856487851920832E-2</v>
      </c>
      <c r="I90" s="26">
        <f>E$77</f>
        <v>0.66199822618004467</v>
      </c>
      <c r="J90" s="26">
        <f>E$78</f>
        <v>0.42386224989695248</v>
      </c>
      <c r="K90" s="26">
        <f>E$79</f>
        <v>0.361728407172764</v>
      </c>
      <c r="L90" s="26">
        <f>E$80</f>
        <v>-3.2064273233510777E-2</v>
      </c>
      <c r="M90" s="26">
        <f>E$81</f>
        <v>0.49848145362816054</v>
      </c>
      <c r="N90" s="14"/>
      <c r="O90" s="14"/>
    </row>
    <row r="91" spans="2:23" ht="14.25">
      <c r="B91" s="31">
        <f>F53</f>
        <v>2.5000000000000001E-3</v>
      </c>
      <c r="C91" s="26">
        <f>F$71</f>
        <v>-0.40597220681438767</v>
      </c>
      <c r="D91" s="26">
        <f>F$72</f>
        <v>0.12494236038147058</v>
      </c>
      <c r="E91" s="26">
        <f>F$73</f>
        <v>-6.26387042524848E-2</v>
      </c>
      <c r="F91" s="26">
        <f>F$74</f>
        <v>-0.11014891188146431</v>
      </c>
      <c r="G91" s="26">
        <f>F$75</f>
        <v>-0.37079512078143667</v>
      </c>
      <c r="H91" s="26">
        <f>F$76</f>
        <v>5.2388371280618067E-2</v>
      </c>
      <c r="I91" s="26">
        <f>F$77</f>
        <v>0.61662133326035484</v>
      </c>
      <c r="J91" s="26">
        <f>F$78</f>
        <v>0.40223432505771423</v>
      </c>
      <c r="K91" s="26">
        <f>F$79</f>
        <v>0.34147485394603805</v>
      </c>
      <c r="L91" s="26">
        <f>F$80</f>
        <v>-2.9012371766429644E-2</v>
      </c>
      <c r="M91" s="26">
        <f>F$81</f>
        <v>0.4409060715700075</v>
      </c>
    </row>
    <row r="92" spans="2:23" ht="14.25">
      <c r="B92" s="31">
        <f>G53</f>
        <v>3.3333333333333335E-3</v>
      </c>
      <c r="C92" s="26">
        <f>G$71</f>
        <v>-0.33765318729239546</v>
      </c>
      <c r="D92" s="26">
        <f>G$72</f>
        <v>0.10347896524294703</v>
      </c>
      <c r="E92" s="26">
        <f>G$73</f>
        <v>-5.2767269499121618E-2</v>
      </c>
      <c r="F92" s="26">
        <f>G$74</f>
        <v>-8.323870537936913E-2</v>
      </c>
      <c r="G92" s="26">
        <f>G$75</f>
        <v>-0.31318241827233501</v>
      </c>
      <c r="H92" s="26">
        <f>G$76</f>
        <v>5.2920254709315169E-2</v>
      </c>
      <c r="I92" s="26">
        <f>G$77</f>
        <v>0.57124444034066513</v>
      </c>
      <c r="J92" s="26">
        <f>G$78</f>
        <v>0.38060640021847608</v>
      </c>
      <c r="K92" s="26">
        <f>G$79</f>
        <v>0.32122130071931165</v>
      </c>
      <c r="L92" s="26">
        <f>G$80</f>
        <v>-2.59604702993484E-2</v>
      </c>
      <c r="M92" s="26">
        <f>G$81</f>
        <v>0.38333068951185439</v>
      </c>
    </row>
    <row r="93" spans="2:23" ht="14.25">
      <c r="B93" s="31">
        <f>H53</f>
        <v>4.1666666666666666E-3</v>
      </c>
      <c r="C93" s="26">
        <f>H$71</f>
        <v>-0.26933416777040331</v>
      </c>
      <c r="D93" s="26">
        <f>H$72</f>
        <v>8.2015570104423646E-2</v>
      </c>
      <c r="E93" s="26">
        <f>H$73</f>
        <v>-4.2895834745758449E-2</v>
      </c>
      <c r="F93" s="26">
        <f>H$74</f>
        <v>-5.6328498877273925E-2</v>
      </c>
      <c r="G93" s="26">
        <f>H$75</f>
        <v>-0.25556971576323362</v>
      </c>
      <c r="H93" s="26">
        <f>H$76</f>
        <v>5.3452138138012271E-2</v>
      </c>
      <c r="I93" s="26">
        <f>H$77</f>
        <v>0.52586754742097541</v>
      </c>
      <c r="J93" s="26">
        <f>H$78</f>
        <v>0.35897847537923794</v>
      </c>
      <c r="K93" s="26">
        <f>H$79</f>
        <v>0.30096774749258559</v>
      </c>
      <c r="L93" s="26">
        <f>H$80</f>
        <v>-2.290856883226712E-2</v>
      </c>
      <c r="M93" s="26">
        <f>H$81</f>
        <v>0.32575530745370129</v>
      </c>
    </row>
    <row r="94" spans="2:23" ht="14.25">
      <c r="B94" s="31">
        <f>I53</f>
        <v>5.0000000000000001E-3</v>
      </c>
      <c r="C94" s="26">
        <f>I$71</f>
        <v>-0.20101514824841088</v>
      </c>
      <c r="D94" s="26">
        <f>I$72</f>
        <v>6.0552174965900235E-2</v>
      </c>
      <c r="E94" s="26">
        <f>I$73</f>
        <v>-3.3024399992395218E-2</v>
      </c>
      <c r="F94" s="26">
        <f>I$74</f>
        <v>-2.941829237517863E-2</v>
      </c>
      <c r="G94" s="26">
        <f>I$75</f>
        <v>-0.19795701325413198</v>
      </c>
      <c r="H94" s="26">
        <f>I$76</f>
        <v>5.3984021566709429E-2</v>
      </c>
      <c r="I94" s="26">
        <f>I$77</f>
        <v>0.48049065450128547</v>
      </c>
      <c r="J94" s="26">
        <f>I$78</f>
        <v>0.33735055053999985</v>
      </c>
      <c r="K94" s="26">
        <f>I$79</f>
        <v>0.28071419426585942</v>
      </c>
      <c r="L94" s="26">
        <f>I$80</f>
        <v>-1.9856667365185904E-2</v>
      </c>
      <c r="M94" s="26">
        <f>I$81</f>
        <v>0.26817992539554814</v>
      </c>
    </row>
    <row r="95" spans="2:23" ht="14.25">
      <c r="B95" s="31">
        <f>J53</f>
        <v>5.8333333333333336E-3</v>
      </c>
      <c r="C95" s="26">
        <f>J$71</f>
        <v>-0.13269612872641864</v>
      </c>
      <c r="D95" s="26">
        <f>J$72</f>
        <v>3.9088779827376713E-2</v>
      </c>
      <c r="E95" s="26">
        <f>J$73</f>
        <v>-2.3152965239032014E-2</v>
      </c>
      <c r="F95" s="26">
        <f>J$74</f>
        <v>-2.5080858730833558E-3</v>
      </c>
      <c r="G95" s="26">
        <f>J$75</f>
        <v>-0.14034431074503051</v>
      </c>
      <c r="H95" s="26">
        <f>J$76</f>
        <v>5.4515904995406511E-2</v>
      </c>
      <c r="I95" s="26">
        <f>J$77</f>
        <v>0.43511376158159565</v>
      </c>
      <c r="J95" s="26">
        <f>J$78</f>
        <v>0.31572262570076165</v>
      </c>
      <c r="K95" s="26">
        <f>J$79</f>
        <v>0.26046064103913319</v>
      </c>
      <c r="L95" s="26">
        <f>J$80</f>
        <v>-1.6804765898104687E-2</v>
      </c>
      <c r="M95" s="26">
        <f>J$81</f>
        <v>0.2106045433373952</v>
      </c>
    </row>
    <row r="96" spans="2:23" ht="14.25">
      <c r="B96" s="31">
        <f>K53</f>
        <v>6.6666666666666671E-3</v>
      </c>
      <c r="C96" s="26">
        <f>K$71</f>
        <v>-6.4377109204426436E-2</v>
      </c>
      <c r="D96" s="26">
        <f>K$72</f>
        <v>1.7625384688853246E-2</v>
      </c>
      <c r="E96" s="26">
        <f>K$73</f>
        <v>-1.3281530485668772E-2</v>
      </c>
      <c r="F96" s="26">
        <f>K$74</f>
        <v>2.4402120629011776E-2</v>
      </c>
      <c r="G96" s="26">
        <f>K$75</f>
        <v>-8.2731608235928886E-2</v>
      </c>
      <c r="H96" s="26">
        <f>K$76</f>
        <v>5.5047788424103655E-2</v>
      </c>
      <c r="I96" s="26">
        <f>K$77</f>
        <v>0.38973686866190593</v>
      </c>
      <c r="J96" s="26">
        <f>K$78</f>
        <v>0.29409470086152373</v>
      </c>
      <c r="K96" s="26">
        <f>K$79</f>
        <v>0.24020708781240718</v>
      </c>
      <c r="L96" s="26">
        <f>K$80</f>
        <v>-1.3752864431023457E-2</v>
      </c>
      <c r="M96" s="26">
        <f>K$81</f>
        <v>0.15302916127924204</v>
      </c>
    </row>
    <row r="97" spans="2:13" ht="14.25">
      <c r="B97" s="31">
        <f>L53</f>
        <v>7.4999999999999997E-3</v>
      </c>
      <c r="C97" s="26">
        <f>L$71</f>
        <v>3.9419103175659387E-3</v>
      </c>
      <c r="D97" s="26">
        <f>L$72</f>
        <v>-3.838010449670054E-3</v>
      </c>
      <c r="E97" s="26">
        <f>L$73</f>
        <v>-3.4100957323055965E-3</v>
      </c>
      <c r="F97" s="26">
        <f>L$74</f>
        <v>5.1312327131107019E-2</v>
      </c>
      <c r="G97" s="26">
        <f>L$75</f>
        <v>-2.5118905726827512E-2</v>
      </c>
      <c r="H97" s="26">
        <f>L$76</f>
        <v>5.5579671852800813E-2</v>
      </c>
      <c r="I97" s="26">
        <f>L$77</f>
        <v>0.34435997574221622</v>
      </c>
      <c r="J97" s="26">
        <f>L$78</f>
        <v>0.27246677602228558</v>
      </c>
      <c r="K97" s="26">
        <f>L$79</f>
        <v>0.21995353458568095</v>
      </c>
      <c r="L97" s="26">
        <f>L$80</f>
        <v>-1.0700962963942268E-2</v>
      </c>
      <c r="M97" s="26">
        <f>L$81</f>
        <v>9.5453779221088664E-2</v>
      </c>
    </row>
    <row r="98" spans="2:13" ht="14.25">
      <c r="B98" s="31">
        <f>M53</f>
        <v>8.3333333333333332E-3</v>
      </c>
      <c r="C98" s="26">
        <f>M$71</f>
        <v>7.2260929839557897E-2</v>
      </c>
      <c r="D98" s="26">
        <f>M$72</f>
        <v>-2.5301405588193576E-2</v>
      </c>
      <c r="E98" s="26">
        <f>M$73</f>
        <v>6.4613390210575619E-3</v>
      </c>
      <c r="F98" s="26">
        <f>M$74</f>
        <v>7.8222533633202335E-2</v>
      </c>
      <c r="G98" s="26">
        <f>M$75</f>
        <v>3.249379678227407E-2</v>
      </c>
      <c r="H98" s="26">
        <f>M$76</f>
        <v>5.6111555281498027E-2</v>
      </c>
      <c r="I98" s="26">
        <f>M$77</f>
        <v>0.29898308282252661</v>
      </c>
      <c r="J98" s="26">
        <f>M$78</f>
        <v>0.25083885118304733</v>
      </c>
      <c r="K98" s="26">
        <f>M$79</f>
        <v>0.199699981358955</v>
      </c>
      <c r="L98" s="26">
        <f>M$80</f>
        <v>-7.6490614968609955E-3</v>
      </c>
      <c r="M98" s="26">
        <f>M$81</f>
        <v>3.7878397162935951E-2</v>
      </c>
    </row>
    <row r="99" spans="2:13" ht="14.25">
      <c r="B99" s="31">
        <f>N53</f>
        <v>9.1666666666666667E-3</v>
      </c>
      <c r="C99" s="26">
        <f>N$71</f>
        <v>0.14057994936155016</v>
      </c>
      <c r="D99" s="26">
        <f>N$72</f>
        <v>-4.6764800726717015E-2</v>
      </c>
      <c r="E99" s="26">
        <f>N$73</f>
        <v>1.6332773774420859E-2</v>
      </c>
      <c r="F99" s="26">
        <f>N$74</f>
        <v>0.10513274013529757</v>
      </c>
      <c r="G99" s="26">
        <f>N$75</f>
        <v>9.0106499291375347E-2</v>
      </c>
      <c r="H99" s="26">
        <f>N$76</f>
        <v>5.6643438710195171E-2</v>
      </c>
      <c r="I99" s="26">
        <f>N$77</f>
        <v>0.25360618990283657</v>
      </c>
      <c r="J99" s="26">
        <f>N$78</f>
        <v>0.22921092634380913</v>
      </c>
      <c r="K99" s="26">
        <f>N$79</f>
        <v>0.17944642813222872</v>
      </c>
      <c r="L99" s="26">
        <f>N$80</f>
        <v>-4.5971600297796955E-3</v>
      </c>
      <c r="M99" s="26">
        <f>N$81</f>
        <v>-1.9696984895217318E-2</v>
      </c>
    </row>
    <row r="100" spans="2:13" ht="14.25">
      <c r="B100" s="31">
        <f>O53</f>
        <v>0.01</v>
      </c>
      <c r="C100" s="26">
        <f>O$71</f>
        <v>0.20889896888354292</v>
      </c>
      <c r="D100" s="26">
        <f>O$72</f>
        <v>-6.8228195865240426E-2</v>
      </c>
      <c r="E100" s="26">
        <f>O$73</f>
        <v>2.6204208527784083E-2</v>
      </c>
      <c r="F100" s="26">
        <f>O$74</f>
        <v>0.13204294663739247</v>
      </c>
      <c r="G100" s="26">
        <f>O$75</f>
        <v>0.14771920180047721</v>
      </c>
      <c r="H100" s="26">
        <f>O$76</f>
        <v>5.7175322138892259E-2</v>
      </c>
      <c r="I100" s="26">
        <f>O$77</f>
        <v>0.20822929698314707</v>
      </c>
      <c r="J100" s="26">
        <f>O$78</f>
        <v>0.20758300150457121</v>
      </c>
      <c r="K100" s="26">
        <f>O$79</f>
        <v>0.1591928749055026</v>
      </c>
      <c r="L100" s="26">
        <f>O$80</f>
        <v>-1.5452585626985899E-3</v>
      </c>
      <c r="M100" s="26">
        <f>O$81</f>
        <v>-7.7272366953370364E-2</v>
      </c>
    </row>
    <row r="101" spans="2:13" ht="14.25">
      <c r="B101" s="31">
        <f>P53</f>
        <v>1.0833333333333334E-2</v>
      </c>
      <c r="C101" s="26">
        <f>P$71</f>
        <v>0.27721798840553485</v>
      </c>
      <c r="D101" s="26">
        <f>P$72</f>
        <v>-8.9691591003764004E-2</v>
      </c>
      <c r="E101" s="26">
        <f>P$73</f>
        <v>3.6075643281147339E-2</v>
      </c>
      <c r="F101" s="26">
        <f>P$74</f>
        <v>0.1589531531394883</v>
      </c>
      <c r="G101" s="26">
        <f>P$75</f>
        <v>0.20533190430957848</v>
      </c>
      <c r="H101" s="26">
        <f>P$76</f>
        <v>5.7707205567589223E-2</v>
      </c>
      <c r="I101" s="26">
        <f>P$77</f>
        <v>0.16285240406345719</v>
      </c>
      <c r="J101" s="26">
        <f>P$78</f>
        <v>0.18595507666533298</v>
      </c>
      <c r="K101" s="26">
        <f>P$79</f>
        <v>0.13893932167877632</v>
      </c>
      <c r="L101" s="26">
        <f>P$80</f>
        <v>1.5066429043827378E-3</v>
      </c>
      <c r="M101" s="26">
        <f>P$81</f>
        <v>-0.13484774901152341</v>
      </c>
    </row>
    <row r="102" spans="2:13" ht="14.25">
      <c r="B102" s="31">
        <f>Q53</f>
        <v>1.1666666666666667E-2</v>
      </c>
      <c r="C102" s="26">
        <f>Q$71</f>
        <v>0.34553700792752734</v>
      </c>
      <c r="D102" s="26">
        <f>Q$72</f>
        <v>-0.1111549861422874</v>
      </c>
      <c r="E102" s="26">
        <f>Q$73</f>
        <v>4.594707803451055E-2</v>
      </c>
      <c r="F102" s="26">
        <f>Q$74</f>
        <v>0.18586335964158304</v>
      </c>
      <c r="G102" s="26">
        <f>Q$75</f>
        <v>0.26294460681868026</v>
      </c>
      <c r="H102" s="26">
        <f>Q$76</f>
        <v>5.8239088996286395E-2</v>
      </c>
      <c r="I102" s="26">
        <f>Q$77</f>
        <v>0.11747551114376724</v>
      </c>
      <c r="J102" s="26">
        <f>Q$78</f>
        <v>0.16432715182609503</v>
      </c>
      <c r="K102" s="26">
        <f>Q$79</f>
        <v>0.11868576845205012</v>
      </c>
      <c r="L102" s="26">
        <f>Q$80</f>
        <v>4.5585443714639684E-3</v>
      </c>
      <c r="M102" s="26">
        <f>Q$81</f>
        <v>-0.19242313106967623</v>
      </c>
    </row>
    <row r="103" spans="2:13" ht="14.25">
      <c r="B103" s="31">
        <f>R53</f>
        <v>1.2499999999999999E-2</v>
      </c>
      <c r="C103" s="26">
        <f>R$71</f>
        <v>0.41385602744951894</v>
      </c>
      <c r="D103" s="26">
        <f>R$72</f>
        <v>-0.13261838128081083</v>
      </c>
      <c r="E103" s="26">
        <f>R$73</f>
        <v>5.5818512787873704E-2</v>
      </c>
      <c r="F103" s="26">
        <f>R$74</f>
        <v>0.21277356614367807</v>
      </c>
      <c r="G103" s="26">
        <f>R$75</f>
        <v>0.32055730932778193</v>
      </c>
      <c r="H103" s="26">
        <f>R$76</f>
        <v>5.8770972424983747E-2</v>
      </c>
      <c r="I103" s="26">
        <f>R$77</f>
        <v>7.209861822407776E-2</v>
      </c>
      <c r="J103" s="26">
        <f>R$78</f>
        <v>0.14269922698685672</v>
      </c>
      <c r="K103" s="26">
        <f>R$79</f>
        <v>9.843221522532429E-2</v>
      </c>
      <c r="L103" s="26">
        <f>R$80</f>
        <v>7.6104458385451851E-3</v>
      </c>
      <c r="M103" s="26">
        <f>R$81</f>
        <v>-0.24999851312782906</v>
      </c>
    </row>
    <row r="104" spans="2:13" ht="14.25">
      <c r="B104" s="31">
        <f>S53</f>
        <v>1.3333333333333334E-2</v>
      </c>
      <c r="C104" s="26">
        <f>S$71</f>
        <v>0.48217504697151126</v>
      </c>
      <c r="D104" s="26">
        <f>S$72</f>
        <v>-0.15408177641933418</v>
      </c>
      <c r="E104" s="26">
        <f>S$73</f>
        <v>6.5689947541236984E-2</v>
      </c>
      <c r="F104" s="26">
        <f>S$74</f>
        <v>0.23968377264577367</v>
      </c>
      <c r="G104" s="26">
        <f>S$75</f>
        <v>0.37817001183688348</v>
      </c>
      <c r="H104" s="26">
        <f>S$76</f>
        <v>5.9302855853680739E-2</v>
      </c>
      <c r="I104" s="26">
        <f>S$77</f>
        <v>2.6721725304387794E-2</v>
      </c>
      <c r="J104" s="26">
        <f>S$78</f>
        <v>0.12107130214761853</v>
      </c>
      <c r="K104" s="26">
        <f>S$79</f>
        <v>7.8178661998598242E-2</v>
      </c>
      <c r="L104" s="26">
        <f>S$80</f>
        <v>1.0662347305626402E-2</v>
      </c>
      <c r="M104" s="26">
        <f>S$81</f>
        <v>-0.30757389518598255</v>
      </c>
    </row>
    <row r="105" spans="2:13" ht="14.25">
      <c r="B105" s="31">
        <f>T53</f>
        <v>1.4166666666666668E-2</v>
      </c>
      <c r="C105" s="26">
        <f>T$71</f>
        <v>0.55049406649350408</v>
      </c>
      <c r="D105" s="26">
        <f>T$72</f>
        <v>-0.1755451715578577</v>
      </c>
      <c r="E105" s="26">
        <f>T$73</f>
        <v>7.5561382294600063E-2</v>
      </c>
      <c r="F105" s="26">
        <f>T$74</f>
        <v>0.26659397914786875</v>
      </c>
      <c r="G105" s="26">
        <f>T$75</f>
        <v>0.43578271434598481</v>
      </c>
      <c r="H105" s="26">
        <f>T$76</f>
        <v>5.9834739282377675E-2</v>
      </c>
      <c r="I105" s="26">
        <f>T$77</f>
        <v>-1.8655167615301699E-2</v>
      </c>
      <c r="J105" s="26">
        <f>T$78</f>
        <v>9.9443377308380501E-2</v>
      </c>
      <c r="K105" s="26">
        <f>T$79</f>
        <v>5.7925108771872014E-2</v>
      </c>
      <c r="L105" s="26">
        <f>T$80</f>
        <v>1.3714248772707507E-2</v>
      </c>
      <c r="M105" s="26">
        <f>T$81</f>
        <v>-0.36514927724413559</v>
      </c>
    </row>
    <row r="106" spans="2:13" ht="14.25">
      <c r="B106" s="31">
        <f>U53</f>
        <v>1.4999999999999999E-2</v>
      </c>
      <c r="C106" s="26">
        <f>U$71</f>
        <v>0.61881308601549612</v>
      </c>
      <c r="D106" s="26">
        <f>U$72</f>
        <v>-0.19700856669638112</v>
      </c>
      <c r="E106" s="26">
        <f>U$73</f>
        <v>8.5432817047963294E-2</v>
      </c>
      <c r="F106" s="26">
        <f>U$74</f>
        <v>0.29350418564996472</v>
      </c>
      <c r="G106" s="26">
        <f>U$75</f>
        <v>0.49339541685508559</v>
      </c>
      <c r="H106" s="26">
        <f>U$76</f>
        <v>6.0366622711075291E-2</v>
      </c>
      <c r="I106" s="26">
        <f>U$77</f>
        <v>-6.4032060534991386E-2</v>
      </c>
      <c r="J106" s="26">
        <f>U$78</f>
        <v>7.7815452469142371E-2</v>
      </c>
      <c r="K106" s="26">
        <f>U$79</f>
        <v>3.7671555545145341E-2</v>
      </c>
      <c r="L106" s="26">
        <f>U$80</f>
        <v>1.6766150239788988E-2</v>
      </c>
      <c r="M106" s="26">
        <f>U$81</f>
        <v>-0.42272465930228909</v>
      </c>
    </row>
    <row r="107" spans="2:13" ht="14.25">
      <c r="B107" s="31">
        <f>V53</f>
        <v>1.5833333333333335E-2</v>
      </c>
      <c r="C107" s="26">
        <f>V$71</f>
        <v>0.68713210553748816</v>
      </c>
      <c r="D107" s="26">
        <f>V$72</f>
        <v>-0.21847196183490447</v>
      </c>
      <c r="E107" s="26">
        <f>V$73</f>
        <v>9.5304251801326512E-2</v>
      </c>
      <c r="F107" s="26">
        <f>V$74</f>
        <v>0.32041439215205936</v>
      </c>
      <c r="G107" s="26">
        <f>V$75</f>
        <v>0.55100811936418781</v>
      </c>
      <c r="H107" s="26">
        <f>V$76</f>
        <v>6.0898506139771921E-2</v>
      </c>
      <c r="I107" s="26">
        <f>V$77</f>
        <v>-0.10940895345468167</v>
      </c>
      <c r="J107" s="26">
        <f>V$78</f>
        <v>5.6187527629904255E-2</v>
      </c>
      <c r="K107" s="26">
        <f>V$79</f>
        <v>1.7418002318419751E-2</v>
      </c>
      <c r="L107" s="26">
        <f>V$80</f>
        <v>1.9818051706870177E-2</v>
      </c>
      <c r="M107" s="26">
        <f>V$81</f>
        <v>-0.48030004136044147</v>
      </c>
    </row>
    <row r="108" spans="2:13" ht="14.25">
      <c r="B108" s="31">
        <f>W53</f>
        <v>1.6666666666666666E-2</v>
      </c>
      <c r="C108" s="26">
        <f>W$71</f>
        <v>0.75545112505948064</v>
      </c>
      <c r="D108" s="26">
        <f>W$72</f>
        <v>-0.23993535697342794</v>
      </c>
      <c r="E108" s="26">
        <f>W$73</f>
        <v>0.1051756865546897</v>
      </c>
      <c r="F108" s="26">
        <f>W$74</f>
        <v>0.34732459865415488</v>
      </c>
      <c r="G108" s="26">
        <f>W$75</f>
        <v>0.60862082187328947</v>
      </c>
      <c r="H108" s="26">
        <f>W$76</f>
        <v>6.1430389568469121E-2</v>
      </c>
      <c r="I108" s="26">
        <f>W$77</f>
        <v>-0.15478584637437118</v>
      </c>
      <c r="J108" s="26">
        <f>W$78</f>
        <v>3.4559602790666347E-2</v>
      </c>
      <c r="K108" s="26">
        <f>W$79</f>
        <v>-2.8355509083063668E-3</v>
      </c>
      <c r="L108" s="26">
        <f>W$80</f>
        <v>2.2869953173951019E-2</v>
      </c>
      <c r="M108" s="26">
        <f>W$81</f>
        <v>-0.53787542341859496</v>
      </c>
    </row>
  </sheetData>
  <mergeCells count="11">
    <mergeCell ref="B43:D43"/>
    <mergeCell ref="B10:M10"/>
    <mergeCell ref="C25:M25"/>
    <mergeCell ref="C38:M38"/>
    <mergeCell ref="B86:M86"/>
    <mergeCell ref="B44:C44"/>
    <mergeCell ref="B45:C45"/>
    <mergeCell ref="B46:C46"/>
    <mergeCell ref="C52:W52"/>
    <mergeCell ref="C57:W57"/>
    <mergeCell ref="C70:W70"/>
  </mergeCells>
  <phoneticPr fontId="40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AI25"/>
  <sheetViews>
    <sheetView workbookViewId="0">
      <selection activeCell="H29" sqref="H29"/>
    </sheetView>
  </sheetViews>
  <sheetFormatPr defaultColWidth="8.796875" defaultRowHeight="14.25"/>
  <cols>
    <col min="1" max="1" width="18.796875" customWidth="1"/>
  </cols>
  <sheetData>
    <row r="5" spans="1:35" ht="15.4">
      <c r="Y5" s="68" t="s">
        <v>99</v>
      </c>
      <c r="Z5" s="69" t="s">
        <v>100</v>
      </c>
      <c r="AA5" s="69" t="s">
        <v>66</v>
      </c>
      <c r="AB5" s="69" t="s">
        <v>101</v>
      </c>
      <c r="AC5" s="69" t="s">
        <v>102</v>
      </c>
      <c r="AD5" s="69" t="s">
        <v>103</v>
      </c>
      <c r="AE5" s="69" t="s">
        <v>104</v>
      </c>
      <c r="AF5" s="69" t="s">
        <v>105</v>
      </c>
      <c r="AG5" s="69" t="s">
        <v>106</v>
      </c>
      <c r="AH5" s="69" t="s">
        <v>107</v>
      </c>
      <c r="AI5" s="69" t="s">
        <v>69</v>
      </c>
    </row>
    <row r="6" spans="1:35">
      <c r="A6" s="113" t="s">
        <v>40</v>
      </c>
      <c r="B6" s="13" t="s">
        <v>31</v>
      </c>
      <c r="C6" s="34">
        <v>7.7154789019940356E-2</v>
      </c>
      <c r="D6" s="34">
        <v>6.9772905192862972E-2</v>
      </c>
      <c r="E6" s="34">
        <v>6.2737069855052049E-2</v>
      </c>
      <c r="F6" s="34">
        <v>5.6177454317081807E-2</v>
      </c>
      <c r="G6" s="34">
        <v>5.0280787759368409E-2</v>
      </c>
      <c r="H6" s="34">
        <v>4.5306662495290806E-2</v>
      </c>
      <c r="I6" s="34">
        <v>4.1587432234106846E-2</v>
      </c>
      <c r="J6" s="34">
        <v>3.9479363948718454E-2</v>
      </c>
      <c r="K6" s="34">
        <v>3.9242969311317592E-2</v>
      </c>
      <c r="L6" s="34">
        <v>4.091070651488872E-2</v>
      </c>
      <c r="M6" s="34">
        <v>4.4267888805887327E-2</v>
      </c>
      <c r="N6" s="45">
        <v>4.8968263760502589E-2</v>
      </c>
      <c r="O6" s="34">
        <v>5.4666447997931952E-2</v>
      </c>
      <c r="P6" s="34">
        <v>6.1083836015002786E-2</v>
      </c>
      <c r="Q6" s="34">
        <v>6.8017161896903641E-2</v>
      </c>
      <c r="R6" s="34">
        <v>7.5324089156896881E-2</v>
      </c>
      <c r="S6" s="34">
        <v>8.2905894282176359E-2</v>
      </c>
      <c r="T6" s="34">
        <v>9.0693665769685128E-2</v>
      </c>
      <c r="U6" s="34">
        <v>9.863863096862216E-2</v>
      </c>
      <c r="V6" s="34">
        <v>0.10670568322535301</v>
      </c>
      <c r="W6" s="34">
        <v>0.11486910355016892</v>
      </c>
      <c r="Y6" s="57">
        <v>1.0086882302275757E-2</v>
      </c>
      <c r="Z6" s="57">
        <v>8.3575203876119965E-3</v>
      </c>
      <c r="AA6" s="57">
        <v>1.2268036895134435E-2</v>
      </c>
      <c r="AB6" s="57">
        <v>1.0881074702704186E-2</v>
      </c>
      <c r="AC6" s="57">
        <v>1.3923576191295998E-2</v>
      </c>
      <c r="AD6" s="57">
        <v>9.5045932857594807E-3</v>
      </c>
      <c r="AE6" s="57">
        <v>6.896863950885658E-3</v>
      </c>
      <c r="AF6" s="57">
        <v>7.5119229630517207E-3</v>
      </c>
      <c r="AG6" s="59">
        <v>8.0344342247167782E-3</v>
      </c>
      <c r="AH6" s="57">
        <v>9.951321757046239E-3</v>
      </c>
      <c r="AI6" s="57">
        <v>7.4061893916772259E-3</v>
      </c>
    </row>
    <row r="7" spans="1:35">
      <c r="A7" s="113"/>
      <c r="B7" s="14" t="s">
        <v>32</v>
      </c>
      <c r="C7" s="26">
        <v>-6.0715321659188248E-18</v>
      </c>
      <c r="D7" s="26">
        <v>8.3333333333332959E-4</v>
      </c>
      <c r="E7" s="26">
        <v>1.6666666666666661E-3</v>
      </c>
      <c r="F7" s="26">
        <v>2.4999999999999988E-3</v>
      </c>
      <c r="G7" s="26">
        <v>3.3333333333333335E-3</v>
      </c>
      <c r="H7" s="26">
        <v>4.1666666666666683E-3</v>
      </c>
      <c r="I7" s="26">
        <v>4.9999999999999975E-3</v>
      </c>
      <c r="J7" s="26">
        <v>5.8333333333333336E-3</v>
      </c>
      <c r="K7" s="26">
        <v>6.6666666666666697E-3</v>
      </c>
      <c r="L7" s="26">
        <v>7.5000000000000015E-3</v>
      </c>
      <c r="M7" s="26">
        <v>8.3333333333333367E-3</v>
      </c>
      <c r="N7" s="42">
        <v>9.1666666666666684E-3</v>
      </c>
      <c r="O7" s="26">
        <v>9.9999999999999985E-3</v>
      </c>
      <c r="P7" s="31">
        <v>1.0833333333333337E-2</v>
      </c>
      <c r="Q7" s="26">
        <v>1.1666666666666665E-2</v>
      </c>
      <c r="R7" s="26">
        <v>1.2500000000000004E-2</v>
      </c>
      <c r="S7" s="26">
        <v>1.3333333333333329E-2</v>
      </c>
      <c r="T7" s="26">
        <v>1.4166666666666669E-2</v>
      </c>
      <c r="U7" s="26">
        <v>1.5000000000000012E-2</v>
      </c>
      <c r="V7" s="26">
        <v>1.5833333333333338E-2</v>
      </c>
      <c r="W7" s="26">
        <v>1.6666666666666666E-2</v>
      </c>
      <c r="Y7">
        <v>-1.3853135978586673E-2</v>
      </c>
      <c r="Z7">
        <v>-3.0613644631675346E-2</v>
      </c>
      <c r="AA7">
        <v>5.5209343121465387E-2</v>
      </c>
      <c r="AB7">
        <v>0.17456784651128243</v>
      </c>
      <c r="AC7">
        <v>0.23177298473753555</v>
      </c>
      <c r="AD7">
        <v>8.1135024843360284E-2</v>
      </c>
      <c r="AE7">
        <v>0.16139524505240901</v>
      </c>
      <c r="AF7">
        <v>0.17980140459904753</v>
      </c>
      <c r="AG7">
        <v>0.15188614953360935</v>
      </c>
      <c r="AH7">
        <v>2.8292986571817183E-2</v>
      </c>
      <c r="AI7">
        <v>-1.9594204360264822E-2</v>
      </c>
    </row>
    <row r="8" spans="1:35">
      <c r="A8" s="43"/>
      <c r="B8" s="14" t="s">
        <v>39</v>
      </c>
      <c r="C8" s="16">
        <v>-4.3203194197988834E-2</v>
      </c>
      <c r="D8" s="16">
        <v>-3.5830527524826752E-2</v>
      </c>
      <c r="E8" s="16">
        <v>-2.6565899085139615E-2</v>
      </c>
      <c r="F8" s="16">
        <v>-1.4833946170464763E-2</v>
      </c>
      <c r="G8" s="16">
        <v>0</v>
      </c>
      <c r="H8" s="16">
        <v>1.839317414784088E-2</v>
      </c>
      <c r="I8" s="16">
        <v>4.0076209978162365E-2</v>
      </c>
      <c r="J8" s="42">
        <v>6.3324221819970661E-2</v>
      </c>
      <c r="K8" s="42">
        <v>8.4940905131050057E-2</v>
      </c>
      <c r="L8" s="42">
        <v>0.1018478296176646</v>
      </c>
      <c r="M8" s="42">
        <v>0.11294868887750158</v>
      </c>
      <c r="N8" s="42">
        <v>0.11912477358526349</v>
      </c>
      <c r="O8" s="26">
        <v>0.12195170732363783</v>
      </c>
      <c r="P8" s="26">
        <v>0.12278207279185822</v>
      </c>
      <c r="Q8" s="16">
        <v>0.12251809838764666</v>
      </c>
      <c r="R8" s="16">
        <v>0.12169634932555098</v>
      </c>
      <c r="S8" s="16">
        <v>0.12061868563849337</v>
      </c>
      <c r="T8" s="16">
        <v>0.11944972387426023</v>
      </c>
      <c r="U8" s="16">
        <v>0.1182768510886769</v>
      </c>
      <c r="V8" s="16">
        <v>0.11714465080178629</v>
      </c>
      <c r="W8" s="16">
        <v>0.11607414806288635</v>
      </c>
    </row>
    <row r="10" spans="1:35">
      <c r="A10" s="113" t="s">
        <v>41</v>
      </c>
      <c r="B10" s="13" t="s">
        <v>31</v>
      </c>
      <c r="C10">
        <v>8.0084812255680524E-2</v>
      </c>
      <c r="D10">
        <v>7.2138835219218281E-2</v>
      </c>
      <c r="E10">
        <v>6.4546408086039897E-2</v>
      </c>
      <c r="F10">
        <v>5.7447879892123146E-2</v>
      </c>
      <c r="G10">
        <v>5.104969998595639E-2</v>
      </c>
      <c r="H10">
        <v>4.5647318546423316E-2</v>
      </c>
      <c r="I10">
        <v>4.1630233839930177E-2</v>
      </c>
      <c r="J10">
        <v>3.9424204569300229E-2</v>
      </c>
      <c r="K10">
        <v>3.933512806058901E-2</v>
      </c>
      <c r="L10" s="44">
        <v>4.1376678823100095E-2</v>
      </c>
      <c r="M10">
        <v>4.5261458864945571E-2</v>
      </c>
      <c r="N10">
        <v>5.0566417947116665E-2</v>
      </c>
      <c r="O10">
        <v>5.689568038689706E-2</v>
      </c>
      <c r="P10">
        <v>6.3945813988403807E-2</v>
      </c>
      <c r="Q10">
        <v>7.1503906633534939E-2</v>
      </c>
      <c r="R10">
        <v>7.9425078270916077E-2</v>
      </c>
      <c r="S10">
        <v>8.7610902917908379E-2</v>
      </c>
      <c r="T10">
        <v>9.5993699892791523E-2</v>
      </c>
      <c r="U10">
        <v>0.10452608949630524</v>
      </c>
      <c r="V10">
        <v>0.11317424269213405</v>
      </c>
      <c r="W10">
        <v>0.12191352627888595</v>
      </c>
      <c r="Y10" s="2">
        <v>1.0565003296830902E-2</v>
      </c>
      <c r="Z10" s="2">
        <v>9.2340870080782813E-3</v>
      </c>
      <c r="AA10" s="2">
        <v>1.2180845888172814E-2</v>
      </c>
      <c r="AB10" s="2">
        <v>1.049367945442975E-2</v>
      </c>
      <c r="AC10" s="2">
        <v>1.343144828235268E-2</v>
      </c>
      <c r="AD10" s="2">
        <v>9.42172175759547E-3</v>
      </c>
      <c r="AE10" s="2">
        <v>6.763968846101049E-3</v>
      </c>
      <c r="AF10" s="2">
        <v>7.2169420366332577E-3</v>
      </c>
      <c r="AG10" s="2">
        <v>7.8714909933067269E-3</v>
      </c>
      <c r="AH10" s="2">
        <v>1.0062462164178642E-2</v>
      </c>
      <c r="AI10" s="2">
        <v>7.8956769463345879E-3</v>
      </c>
    </row>
    <row r="11" spans="1:35">
      <c r="A11" s="113"/>
      <c r="B11" s="14" t="s">
        <v>34</v>
      </c>
      <c r="C11">
        <v>2.1684043449710089E-18</v>
      </c>
      <c r="D11">
        <v>8.333333333333374E-4</v>
      </c>
      <c r="E11">
        <v>1.6666666666666674E-3</v>
      </c>
      <c r="F11">
        <v>2.4999999999999979E-3</v>
      </c>
      <c r="G11">
        <v>3.3333333333333344E-3</v>
      </c>
      <c r="H11">
        <v>4.1666666666666675E-3</v>
      </c>
      <c r="I11">
        <v>4.9999999999999992E-3</v>
      </c>
      <c r="J11">
        <v>5.8333333333333327E-3</v>
      </c>
      <c r="K11">
        <v>6.6666666666666645E-3</v>
      </c>
      <c r="L11" s="44">
        <v>7.4999999999999989E-3</v>
      </c>
      <c r="M11">
        <v>8.333333333333328E-3</v>
      </c>
      <c r="N11">
        <v>9.1666666666666632E-3</v>
      </c>
      <c r="O11">
        <v>9.9999999999999985E-3</v>
      </c>
      <c r="P11">
        <v>1.0833333333333328E-2</v>
      </c>
      <c r="Q11">
        <v>1.1666666666666667E-2</v>
      </c>
      <c r="R11">
        <v>1.2499999999999989E-2</v>
      </c>
      <c r="S11">
        <v>1.3333333333333324E-2</v>
      </c>
      <c r="T11">
        <v>1.4166666666666657E-2</v>
      </c>
      <c r="U11">
        <v>1.4999999999999989E-2</v>
      </c>
      <c r="V11">
        <v>1.5833333333333331E-2</v>
      </c>
      <c r="W11">
        <v>1.6666666666666656E-2</v>
      </c>
      <c r="Y11">
        <v>3.2103349903439937E-2</v>
      </c>
      <c r="Z11">
        <v>1.28447493457301E-3</v>
      </c>
      <c r="AA11">
        <v>6.4196027906300121E-2</v>
      </c>
      <c r="AB11">
        <v>0.16290952828442823</v>
      </c>
      <c r="AC11">
        <v>0.24127331632640067</v>
      </c>
      <c r="AD11">
        <v>7.9458713200926998E-2</v>
      </c>
      <c r="AE11">
        <v>0.11606867216679338</v>
      </c>
      <c r="AF11">
        <v>0.1271181513421743</v>
      </c>
      <c r="AG11">
        <v>0.1207810749741472</v>
      </c>
      <c r="AH11">
        <v>3.79569309056665E-2</v>
      </c>
      <c r="AI11">
        <v>1.6849760055150043E-2</v>
      </c>
    </row>
    <row r="12" spans="1:35">
      <c r="A12" s="113"/>
      <c r="B12" s="43" t="s">
        <v>39</v>
      </c>
      <c r="C12">
        <v>-4.1622540397438387E-2</v>
      </c>
      <c r="D12">
        <v>-3.4655397365412122E-2</v>
      </c>
      <c r="E12">
        <v>-2.582121478309082E-2</v>
      </c>
      <c r="F12">
        <v>-1.4505902304805448E-2</v>
      </c>
      <c r="G12">
        <v>1.6990535463029401E-17</v>
      </c>
      <c r="H12">
        <v>1.8255909873125056E-2</v>
      </c>
      <c r="I12">
        <v>4.0035006122594988E-2</v>
      </c>
      <c r="J12">
        <v>6.3412820304477577E-2</v>
      </c>
      <c r="K12">
        <v>8.4741896052782734E-2</v>
      </c>
      <c r="L12" s="44">
        <v>0.10070084852582384</v>
      </c>
      <c r="M12">
        <v>0.1104692629311697</v>
      </c>
      <c r="N12">
        <v>0.11535982911492647</v>
      </c>
      <c r="O12">
        <v>0.11717351161516265</v>
      </c>
      <c r="P12">
        <v>0.11728680162488939</v>
      </c>
      <c r="Q12">
        <v>0.11654374880581764</v>
      </c>
      <c r="R12">
        <v>0.11541274955247113</v>
      </c>
      <c r="S12">
        <v>0.11414104485796719</v>
      </c>
      <c r="T12">
        <v>0.11285462843324402</v>
      </c>
      <c r="U12">
        <v>0.11161487742329675</v>
      </c>
      <c r="V12">
        <v>0.1104491596555546</v>
      </c>
      <c r="W12">
        <v>0.10936713702163256</v>
      </c>
    </row>
    <row r="14" spans="1:35">
      <c r="A14" s="113" t="s">
        <v>42</v>
      </c>
      <c r="B14" s="13" t="s">
        <v>31</v>
      </c>
      <c r="C14">
        <v>8.1177991184212261E-2</v>
      </c>
      <c r="D14">
        <v>7.2965714502460963E-2</v>
      </c>
      <c r="E14">
        <v>6.511535960203764E-2</v>
      </c>
      <c r="F14">
        <v>5.7774647921455459E-2</v>
      </c>
      <c r="G14">
        <v>5.1163416147585697E-2</v>
      </c>
      <c r="H14">
        <v>4.5600062329248583E-2</v>
      </c>
      <c r="I14">
        <v>4.150809005566395E-2</v>
      </c>
      <c r="J14" s="44">
        <v>3.9349240384082301E-2</v>
      </c>
      <c r="K14">
        <v>3.9442226365114151E-2</v>
      </c>
      <c r="L14">
        <v>4.177201270667897E-2</v>
      </c>
      <c r="M14">
        <v>4.5999980365152612E-2</v>
      </c>
      <c r="N14">
        <v>5.1662178280820974E-2</v>
      </c>
      <c r="O14">
        <v>5.8342509878661068E-2</v>
      </c>
      <c r="P14">
        <v>6.5731283086985517E-2</v>
      </c>
      <c r="Q14">
        <v>7.3615487614214853E-2</v>
      </c>
      <c r="R14">
        <v>8.185208476387909E-2</v>
      </c>
      <c r="S14">
        <v>9.0344744544468725E-2</v>
      </c>
      <c r="T14">
        <v>9.9027608657963603E-2</v>
      </c>
      <c r="U14">
        <v>0.10785474959092765</v>
      </c>
      <c r="V14">
        <v>0.11679345900017717</v>
      </c>
      <c r="W14">
        <v>0.12581996043644195</v>
      </c>
      <c r="Y14">
        <v>1.1043124291386045E-2</v>
      </c>
      <c r="Z14">
        <v>1.0110653628544566E-2</v>
      </c>
      <c r="AA14">
        <v>1.2093654881211191E-2</v>
      </c>
      <c r="AB14">
        <v>1.0106284206155315E-2</v>
      </c>
      <c r="AC14">
        <v>1.2939320373409363E-2</v>
      </c>
      <c r="AD14">
        <v>9.3388502294314592E-3</v>
      </c>
      <c r="AE14">
        <v>6.6310737413164417E-3</v>
      </c>
      <c r="AF14">
        <v>6.9219611102147964E-3</v>
      </c>
      <c r="AG14">
        <v>7.7085477618966773E-3</v>
      </c>
      <c r="AH14">
        <v>1.0173602571311047E-2</v>
      </c>
      <c r="AI14">
        <v>8.3851645009919498E-3</v>
      </c>
    </row>
    <row r="15" spans="1:35">
      <c r="A15" s="113"/>
      <c r="B15" s="14" t="s">
        <v>34</v>
      </c>
      <c r="C15">
        <v>8.2399365108898337E-18</v>
      </c>
      <c r="D15">
        <v>8.3333333333333393E-4</v>
      </c>
      <c r="E15">
        <v>1.6666666666666687E-3</v>
      </c>
      <c r="F15">
        <v>2.5000000000000018E-3</v>
      </c>
      <c r="G15">
        <v>3.3333333333333375E-3</v>
      </c>
      <c r="H15">
        <v>4.1666666666666692E-3</v>
      </c>
      <c r="I15">
        <v>5.0000000000000001E-3</v>
      </c>
      <c r="J15" s="44">
        <v>5.8333333333333362E-3</v>
      </c>
      <c r="K15">
        <v>6.6666666666666662E-3</v>
      </c>
      <c r="L15">
        <v>7.4999999999999963E-3</v>
      </c>
      <c r="M15">
        <v>8.333333333333335E-3</v>
      </c>
      <c r="N15">
        <v>9.166666666666665E-3</v>
      </c>
      <c r="O15">
        <v>9.9999999999999985E-3</v>
      </c>
      <c r="P15">
        <v>1.083333333333333E-2</v>
      </c>
      <c r="Q15">
        <v>1.166666666666666E-2</v>
      </c>
      <c r="R15">
        <v>1.2499999999999994E-2</v>
      </c>
      <c r="S15">
        <v>1.3333333333333334E-2</v>
      </c>
      <c r="T15">
        <v>1.4166666666666659E-2</v>
      </c>
      <c r="U15">
        <v>1.4999999999999996E-2</v>
      </c>
      <c r="V15">
        <v>1.5833333333333342E-2</v>
      </c>
      <c r="W15">
        <v>1.6666666666666653E-2</v>
      </c>
      <c r="Y15">
        <v>7.7511280222572032E-2</v>
      </c>
      <c r="Z15">
        <v>4.3240525005670771E-2</v>
      </c>
      <c r="AA15">
        <v>6.8447346553107913E-2</v>
      </c>
      <c r="AB15">
        <v>0.13570067881035919</v>
      </c>
      <c r="AC15">
        <v>0.22343104161720195</v>
      </c>
      <c r="AD15">
        <v>7.5351969274741096E-2</v>
      </c>
      <c r="AE15">
        <v>8.4783768152601788E-2</v>
      </c>
      <c r="AF15">
        <v>7.6726745160910756E-2</v>
      </c>
      <c r="AG15">
        <v>9.313087033734696E-2</v>
      </c>
      <c r="AH15">
        <v>4.5518162305004162E-2</v>
      </c>
      <c r="AI15">
        <v>7.6157612560484145E-2</v>
      </c>
    </row>
    <row r="16" spans="1:35">
      <c r="A16" s="113"/>
      <c r="B16" s="43" t="s">
        <v>39</v>
      </c>
      <c r="C16">
        <v>-4.1062032759214197E-2</v>
      </c>
      <c r="D16">
        <v>-3.4262667295825361E-2</v>
      </c>
      <c r="E16">
        <v>-2.5595599515271818E-2</v>
      </c>
      <c r="F16">
        <v>-1.4423858271992364E-2</v>
      </c>
      <c r="G16">
        <v>7.6287474817726713E-17</v>
      </c>
      <c r="H16">
        <v>1.8274828821863754E-2</v>
      </c>
      <c r="I16">
        <v>4.0152815136316855E-2</v>
      </c>
      <c r="J16" s="44">
        <v>6.3533627983611896E-2</v>
      </c>
      <c r="K16">
        <v>8.4511794605022561E-2</v>
      </c>
      <c r="L16">
        <v>9.9747807124468527E-2</v>
      </c>
      <c r="M16">
        <v>0.10869569857007509</v>
      </c>
      <c r="N16">
        <v>0.11291303478581531</v>
      </c>
      <c r="O16">
        <v>0.11426773857572789</v>
      </c>
      <c r="P16">
        <v>0.11410092193202541</v>
      </c>
      <c r="Q16">
        <v>0.11320081688522557</v>
      </c>
      <c r="R16">
        <v>0.11199063155336837</v>
      </c>
      <c r="S16">
        <v>0.1106871246404143</v>
      </c>
      <c r="T16">
        <v>0.10939710127456592</v>
      </c>
      <c r="U16">
        <v>0.10817017063148436</v>
      </c>
      <c r="V16">
        <v>0.10702654161463825</v>
      </c>
      <c r="W16">
        <v>0.10597152699049418</v>
      </c>
    </row>
    <row r="19" spans="1:35">
      <c r="A19" s="112" t="s">
        <v>149</v>
      </c>
      <c r="B19" s="13" t="s">
        <v>31</v>
      </c>
      <c r="C19">
        <v>7.3834674128303593E-2</v>
      </c>
      <c r="D19">
        <v>6.6890982926356687E-2</v>
      </c>
      <c r="E19">
        <v>6.0307477476054819E-2</v>
      </c>
      <c r="F19">
        <v>5.4215531276977633E-2</v>
      </c>
      <c r="G19">
        <v>4.879958578937308E-2</v>
      </c>
      <c r="H19">
        <v>4.4308227951850999E-2</v>
      </c>
      <c r="I19">
        <v>4.1046099750175549E-2</v>
      </c>
      <c r="J19">
        <v>3.9320341995192444E-2</v>
      </c>
      <c r="K19">
        <v>3.933370099527618E-2</v>
      </c>
      <c r="L19">
        <v>4.1084480315589346E-2</v>
      </c>
      <c r="M19">
        <v>4.43674741344115E-2</v>
      </c>
      <c r="N19" s="44">
        <v>4.8874888734222806E-2</v>
      </c>
      <c r="O19">
        <v>5.4302674758680204E-2</v>
      </c>
      <c r="P19">
        <v>6.0403228163407929E-2</v>
      </c>
      <c r="Q19">
        <v>6.6993008654812586E-2</v>
      </c>
      <c r="R19">
        <v>7.3941329404712708E-2</v>
      </c>
      <c r="S19">
        <v>8.1156151517294273E-2</v>
      </c>
      <c r="T19">
        <v>8.8572373873060412E-2</v>
      </c>
      <c r="U19">
        <v>9.6143401475970849E-2</v>
      </c>
      <c r="V19">
        <v>0.10383537754869293</v>
      </c>
      <c r="W19">
        <v>0.11162330116708993</v>
      </c>
      <c r="Y19">
        <v>1.1086882302275756E-2</v>
      </c>
      <c r="Z19">
        <v>8.3575203876119965E-3</v>
      </c>
      <c r="AA19">
        <v>1.2268036895134435E-2</v>
      </c>
      <c r="AB19">
        <v>1.0881074702704186E-2</v>
      </c>
      <c r="AC19">
        <v>1.3923576191295998E-2</v>
      </c>
      <c r="AD19">
        <v>9.5045932857594807E-3</v>
      </c>
      <c r="AE19">
        <v>6.896863950885658E-3</v>
      </c>
      <c r="AF19">
        <v>7.5119229630517207E-3</v>
      </c>
      <c r="AG19">
        <v>8.0344342247167782E-3</v>
      </c>
      <c r="AH19">
        <v>9.951321757046239E-3</v>
      </c>
      <c r="AI19">
        <v>7.4061893916772259E-3</v>
      </c>
    </row>
    <row r="20" spans="1:35">
      <c r="A20" s="112"/>
      <c r="B20" s="14" t="s">
        <v>34</v>
      </c>
      <c r="C20">
        <v>-1.7347234759768071E-18</v>
      </c>
      <c r="D20">
        <v>8.3333333333333263E-4</v>
      </c>
      <c r="E20">
        <v>1.6666666666666648E-3</v>
      </c>
      <c r="F20">
        <v>2.500000000000004E-3</v>
      </c>
      <c r="G20">
        <v>3.3333333333333331E-3</v>
      </c>
      <c r="H20">
        <v>4.1666666666666623E-3</v>
      </c>
      <c r="I20">
        <v>5.000000000000001E-3</v>
      </c>
      <c r="J20">
        <v>5.8333333333333327E-3</v>
      </c>
      <c r="K20">
        <v>6.6666666666666654E-3</v>
      </c>
      <c r="L20">
        <v>7.4999999999999963E-3</v>
      </c>
      <c r="M20">
        <v>8.3333333333333332E-3</v>
      </c>
      <c r="N20" s="44">
        <v>9.1666666666666684E-3</v>
      </c>
      <c r="O20">
        <v>9.9999999999999967E-3</v>
      </c>
      <c r="P20">
        <v>1.083333333333333E-2</v>
      </c>
      <c r="Q20">
        <v>1.1666666666666669E-2</v>
      </c>
      <c r="R20">
        <v>1.2500000000000001E-2</v>
      </c>
      <c r="S20">
        <v>1.3333333333333326E-2</v>
      </c>
      <c r="T20">
        <v>1.4166666666666661E-2</v>
      </c>
      <c r="U20">
        <v>1.4999999999999989E-2</v>
      </c>
      <c r="V20">
        <v>1.5833333333333331E-2</v>
      </c>
      <c r="W20">
        <v>1.6666666666666663E-2</v>
      </c>
      <c r="Y20">
        <v>0.11414967865481879</v>
      </c>
      <c r="Z20">
        <v>-5.3744180155422372E-2</v>
      </c>
      <c r="AA20">
        <v>4.1407146796078625E-2</v>
      </c>
      <c r="AB20">
        <v>0.15623116719676569</v>
      </c>
      <c r="AC20">
        <v>0.19620434040278956</v>
      </c>
      <c r="AD20">
        <v>6.8569935017148559E-2</v>
      </c>
      <c r="AE20">
        <v>0.1791868930217495</v>
      </c>
      <c r="AF20">
        <v>0.19116283473259377</v>
      </c>
      <c r="AG20">
        <v>0.15265046686543737</v>
      </c>
      <c r="AH20">
        <v>1.3009865061903186E-2</v>
      </c>
      <c r="AI20">
        <v>-5.882814759386279E-2</v>
      </c>
    </row>
    <row r="21" spans="1:35">
      <c r="A21" s="112"/>
      <c r="B21" s="43" t="s">
        <v>39</v>
      </c>
      <c r="C21">
        <v>-4.5145907023859184E-2</v>
      </c>
      <c r="D21">
        <v>-3.7374245236497183E-2</v>
      </c>
      <c r="E21">
        <v>-2.763615286891118E-2</v>
      </c>
      <c r="F21">
        <v>-1.5370749187644696E-2</v>
      </c>
      <c r="G21">
        <v>-8.8869784851461385E-18</v>
      </c>
      <c r="H21">
        <v>1.8807643001180232E-2</v>
      </c>
      <c r="I21">
        <v>4.060475116541467E-2</v>
      </c>
      <c r="J21">
        <v>6.3580321867639539E-2</v>
      </c>
      <c r="K21">
        <v>8.4744970572020462E-2</v>
      </c>
      <c r="L21">
        <v>0.10141704689119889</v>
      </c>
      <c r="M21">
        <v>0.11269516909735434</v>
      </c>
      <c r="N21" s="44">
        <v>0.1193523603716925</v>
      </c>
      <c r="O21">
        <v>0.12276866095994665</v>
      </c>
      <c r="P21">
        <v>0.12416554922711019</v>
      </c>
      <c r="Q21">
        <v>0.12439108946832905</v>
      </c>
      <c r="R21">
        <v>0.1239721646941666</v>
      </c>
      <c r="S21">
        <v>0.12321924848628393</v>
      </c>
      <c r="T21">
        <v>0.12231052256609239</v>
      </c>
      <c r="U21">
        <v>0.12134651455599382</v>
      </c>
      <c r="V21">
        <v>0.12038286271110443</v>
      </c>
      <c r="W21">
        <v>0.11944937297074328</v>
      </c>
    </row>
    <row r="23" spans="1:35">
      <c r="A23" s="112" t="s">
        <v>150</v>
      </c>
      <c r="B23" s="13" t="s">
        <v>31</v>
      </c>
      <c r="C23">
        <v>6.9372342411655324E-2</v>
      </c>
      <c r="D23">
        <v>6.3096965096933869E-2</v>
      </c>
      <c r="E23">
        <v>5.7193173156750036E-2</v>
      </c>
      <c r="F23">
        <v>5.1788203729834593E-2</v>
      </c>
      <c r="G23">
        <v>4.7054266266920705E-2</v>
      </c>
      <c r="H23">
        <v>4.3212461637868453E-2</v>
      </c>
      <c r="I23">
        <v>4.051736228113563E-2</v>
      </c>
      <c r="J23">
        <v>3.9206165206098542E-2</v>
      </c>
      <c r="K23">
        <v>3.9417217971916191E-2</v>
      </c>
      <c r="L23">
        <v>4.1127091966899045E-2</v>
      </c>
      <c r="M23">
        <v>4.4162034069917484E-2</v>
      </c>
      <c r="N23" s="44">
        <v>4.8272764073148837E-2</v>
      </c>
      <c r="O23">
        <v>5.3210536436515979E-2</v>
      </c>
      <c r="P23">
        <v>5.8767249067760964E-2</v>
      </c>
      <c r="Q23">
        <v>6.4783831907762865E-2</v>
      </c>
      <c r="R23">
        <v>7.1143707584331389E-2</v>
      </c>
      <c r="S23">
        <v>7.7762692337437711E-2</v>
      </c>
      <c r="T23">
        <v>8.45799766423454E-2</v>
      </c>
      <c r="U23">
        <v>9.1551272610504705E-2</v>
      </c>
      <c r="V23">
        <v>9.8643933026399414E-2</v>
      </c>
      <c r="W23">
        <v>0.10583356021490137</v>
      </c>
      <c r="Y23">
        <v>1.2086882302275757E-2</v>
      </c>
      <c r="Z23">
        <v>8.3575203876119965E-3</v>
      </c>
      <c r="AA23">
        <v>1.2268036895134435E-2</v>
      </c>
      <c r="AB23">
        <v>1.0881074702704186E-2</v>
      </c>
      <c r="AC23">
        <v>1.3923576191295998E-2</v>
      </c>
      <c r="AD23">
        <v>9.5045932857594807E-3</v>
      </c>
      <c r="AE23">
        <v>6.896863950885658E-3</v>
      </c>
      <c r="AF23">
        <v>7.5119229630517207E-3</v>
      </c>
      <c r="AG23">
        <v>8.0344342247167782E-3</v>
      </c>
      <c r="AH23">
        <v>9.951321757046239E-3</v>
      </c>
      <c r="AI23">
        <v>7.4061893916772259E-3</v>
      </c>
    </row>
    <row r="24" spans="1:35">
      <c r="A24" s="112"/>
      <c r="B24" s="14" t="s">
        <v>34</v>
      </c>
      <c r="C24">
        <v>2.6020852139652106E-18</v>
      </c>
      <c r="D24">
        <v>8.3333333333333176E-4</v>
      </c>
      <c r="E24">
        <v>1.666666666666667E-3</v>
      </c>
      <c r="F24">
        <v>2.5000000000000014E-3</v>
      </c>
      <c r="G24">
        <v>3.3333333333333335E-3</v>
      </c>
      <c r="H24">
        <v>4.166666666666664E-3</v>
      </c>
      <c r="I24">
        <v>5.0000000000000001E-3</v>
      </c>
      <c r="J24">
        <v>5.833333333333331E-3</v>
      </c>
      <c r="K24">
        <v>6.6666666666666671E-3</v>
      </c>
      <c r="L24">
        <v>7.499999999999998E-3</v>
      </c>
      <c r="M24">
        <v>8.3333333333333332E-3</v>
      </c>
      <c r="N24" s="44">
        <v>9.166666666666658E-3</v>
      </c>
      <c r="O24">
        <v>1.0000000000000004E-2</v>
      </c>
      <c r="P24">
        <v>1.083333333333333E-2</v>
      </c>
      <c r="Q24">
        <v>1.1666666666666671E-2</v>
      </c>
      <c r="R24">
        <v>1.2499999999999997E-2</v>
      </c>
      <c r="S24">
        <v>1.3333333333333336E-2</v>
      </c>
      <c r="T24">
        <v>1.4166666666666668E-2</v>
      </c>
      <c r="U24">
        <v>1.4999999999999998E-2</v>
      </c>
      <c r="V24">
        <v>1.5833333333333335E-2</v>
      </c>
      <c r="W24">
        <v>1.666666666666667E-2</v>
      </c>
      <c r="Y24">
        <v>0.20889896888354292</v>
      </c>
      <c r="Z24">
        <v>-6.8228195865240426E-2</v>
      </c>
      <c r="AA24">
        <v>2.6204208527784083E-2</v>
      </c>
      <c r="AB24">
        <v>0.13204294663739247</v>
      </c>
      <c r="AC24">
        <v>0.14771920180047721</v>
      </c>
      <c r="AD24">
        <v>5.7175322138892259E-2</v>
      </c>
      <c r="AE24">
        <v>0.20822929698314707</v>
      </c>
      <c r="AF24">
        <v>0.20758300150457121</v>
      </c>
      <c r="AG24">
        <v>0.1591928749055026</v>
      </c>
      <c r="AH24">
        <v>-1.5452585626985899E-3</v>
      </c>
      <c r="AI24">
        <v>-7.7272366953370364E-2</v>
      </c>
    </row>
    <row r="25" spans="1:35">
      <c r="A25" s="112"/>
      <c r="B25" s="43" t="s">
        <v>39</v>
      </c>
      <c r="C25">
        <v>-4.8049888722991915E-2</v>
      </c>
      <c r="D25">
        <v>-3.962155701402327E-2</v>
      </c>
      <c r="E25">
        <v>-2.9141007128574814E-2</v>
      </c>
      <c r="F25">
        <v>-1.6091180487367598E-2</v>
      </c>
      <c r="G25">
        <v>0</v>
      </c>
      <c r="H25">
        <v>1.9284560558407392E-2</v>
      </c>
      <c r="I25">
        <v>4.1134629028964344E-2</v>
      </c>
      <c r="J25">
        <v>6.3765481445533498E-2</v>
      </c>
      <c r="K25">
        <v>8.4565413411678433E-2</v>
      </c>
      <c r="L25">
        <v>0.10131196900622555</v>
      </c>
      <c r="M25">
        <v>0.11321942263990789</v>
      </c>
      <c r="N25" s="44">
        <v>0.12084108804074155</v>
      </c>
      <c r="O25">
        <v>0.12528846941094995</v>
      </c>
      <c r="P25">
        <v>0.12762210447101582</v>
      </c>
      <c r="Q25">
        <v>0.1286329179354205</v>
      </c>
      <c r="R25">
        <v>0.12884718800746786</v>
      </c>
      <c r="S25">
        <v>0.12859637056555009</v>
      </c>
      <c r="T25">
        <v>0.12808390074571821</v>
      </c>
      <c r="U25">
        <v>0.12743314575539844</v>
      </c>
      <c r="V25">
        <v>0.12671838618452805</v>
      </c>
      <c r="W25">
        <v>0.1259839818887242</v>
      </c>
    </row>
  </sheetData>
  <mergeCells count="5">
    <mergeCell ref="A23:A25"/>
    <mergeCell ref="A6:A7"/>
    <mergeCell ref="A10:A12"/>
    <mergeCell ref="A14:A16"/>
    <mergeCell ref="A19:A21"/>
  </mergeCells>
  <phoneticPr fontId="3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173"/>
  <sheetViews>
    <sheetView topLeftCell="A7" workbookViewId="0">
      <selection activeCell="B17" sqref="B17"/>
    </sheetView>
  </sheetViews>
  <sheetFormatPr defaultColWidth="8.796875" defaultRowHeight="15.4"/>
  <cols>
    <col min="1" max="1" width="17.6640625" style="62" customWidth="1"/>
    <col min="2" max="16384" width="8.796875" style="62"/>
  </cols>
  <sheetData>
    <row r="1" spans="1:10">
      <c r="A1" s="62" t="s">
        <v>88</v>
      </c>
    </row>
    <row r="2" spans="1:10">
      <c r="B2" s="86" t="s">
        <v>85</v>
      </c>
      <c r="C2" s="86" t="s">
        <v>75</v>
      </c>
      <c r="D2" s="86" t="s">
        <v>76</v>
      </c>
    </row>
    <row r="3" spans="1:10">
      <c r="A3" s="87" t="s">
        <v>139</v>
      </c>
      <c r="B3" s="88">
        <f>AVERAGE(G238:G$1173)/100</f>
        <v>6.5023504273504342E-3</v>
      </c>
      <c r="C3" s="88">
        <f>AVERAGE(H238:H$1173)/100</f>
        <v>1.0696581196581196E-3</v>
      </c>
      <c r="D3" s="88">
        <f>AVERAGE(I238:I$1173)/100</f>
        <v>3.0130341880341854E-3</v>
      </c>
      <c r="G3" s="62" t="s">
        <v>85</v>
      </c>
      <c r="H3" s="62" t="s">
        <v>75</v>
      </c>
      <c r="I3" s="62" t="s">
        <v>76</v>
      </c>
      <c r="J3" s="62" t="s">
        <v>86</v>
      </c>
    </row>
    <row r="4" spans="1:10">
      <c r="A4" s="87" t="s">
        <v>140</v>
      </c>
      <c r="B4" s="88">
        <f>AVERAGE(G466:G$1173)/100</f>
        <v>5.5686440677966097E-3</v>
      </c>
      <c r="C4" s="88">
        <f>AVERAGE(H466:H$1173)/100</f>
        <v>1.9372881355932221E-3</v>
      </c>
      <c r="D4" s="88">
        <f>AVERAGE(I466:I$1173)/100</f>
        <v>2.836158192090394E-3</v>
      </c>
      <c r="F4" s="62">
        <v>192607</v>
      </c>
      <c r="G4" s="62">
        <v>2.96</v>
      </c>
      <c r="H4" s="62">
        <v>-2.56</v>
      </c>
      <c r="I4" s="62">
        <v>-2.4300000000000002</v>
      </c>
      <c r="J4" s="62">
        <v>0.22</v>
      </c>
    </row>
    <row r="5" spans="1:10">
      <c r="A5" s="87" t="s">
        <v>141</v>
      </c>
      <c r="B5" s="88">
        <f>AVERAGE(G646:G$1173)/100</f>
        <v>7.0356060606060599E-3</v>
      </c>
      <c r="C5" s="88">
        <f>AVERAGE(H646:H$1173)/100</f>
        <v>7.2291666666666598E-4</v>
      </c>
      <c r="D5" s="88">
        <f>AVERAGE(I646:I$1173)/100</f>
        <v>2.2337121212121186E-3</v>
      </c>
      <c r="F5" s="62">
        <v>192608</v>
      </c>
      <c r="G5" s="62">
        <v>2.64</v>
      </c>
      <c r="H5" s="62">
        <v>-1.17</v>
      </c>
      <c r="I5" s="62">
        <v>3.82</v>
      </c>
      <c r="J5" s="62">
        <v>0.25</v>
      </c>
    </row>
    <row r="6" spans="1:10">
      <c r="A6" s="87" t="s">
        <v>142</v>
      </c>
      <c r="B6" s="88">
        <f>AVERAGE(G886:G$1173)/100</f>
        <v>5.5125000000000026E-3</v>
      </c>
      <c r="C6" s="88">
        <f>AVERAGE(H886:H$1173)/100</f>
        <v>1.7829861111111098E-3</v>
      </c>
      <c r="D6" s="88">
        <f>AVERAGE(I886:I$1173)/100</f>
        <v>2.0694444444444449E-3</v>
      </c>
      <c r="F6" s="62">
        <v>192609</v>
      </c>
      <c r="G6" s="62">
        <v>0.36</v>
      </c>
      <c r="H6" s="62">
        <v>-1.4</v>
      </c>
      <c r="I6" s="62">
        <v>0.13</v>
      </c>
      <c r="J6" s="62">
        <v>0.23</v>
      </c>
    </row>
    <row r="7" spans="1:10">
      <c r="A7" s="87" t="s">
        <v>143</v>
      </c>
      <c r="B7" s="88">
        <f>AVERAGE(G1042:G$1173)/100</f>
        <v>1.06939393939394E-2</v>
      </c>
      <c r="C7" s="89">
        <f>AVERAGE(H1042:H$1173)/100</f>
        <v>-5.7272727272727249E-4</v>
      </c>
      <c r="D7" s="89">
        <f>AVERAGE(I1042:I$1173)/100</f>
        <v>-1.0530303030303039E-3</v>
      </c>
      <c r="F7" s="62">
        <v>192610</v>
      </c>
      <c r="G7" s="62">
        <v>-3.24</v>
      </c>
      <c r="H7" s="62">
        <v>-0.09</v>
      </c>
      <c r="I7" s="62">
        <v>0.7</v>
      </c>
      <c r="J7" s="62">
        <v>0.32</v>
      </c>
    </row>
    <row r="8" spans="1:10">
      <c r="B8" s="114" t="s">
        <v>87</v>
      </c>
      <c r="C8" s="114"/>
      <c r="D8" s="114"/>
      <c r="F8" s="62">
        <v>192611</v>
      </c>
      <c r="G8" s="62">
        <v>2.5299999999999998</v>
      </c>
      <c r="H8" s="62">
        <v>-0.1</v>
      </c>
      <c r="I8" s="62">
        <v>-0.51</v>
      </c>
      <c r="J8" s="62">
        <v>0.31</v>
      </c>
    </row>
    <row r="9" spans="1:10">
      <c r="A9" s="87" t="s">
        <v>144</v>
      </c>
      <c r="B9" s="88">
        <f>12*B3</f>
        <v>7.8028205128205214E-2</v>
      </c>
      <c r="C9" s="88">
        <f t="shared" ref="C9:D9" si="0">12*C3</f>
        <v>1.2835897435897435E-2</v>
      </c>
      <c r="D9" s="88">
        <f t="shared" si="0"/>
        <v>3.6156410256410226E-2</v>
      </c>
      <c r="F9" s="62">
        <v>192612</v>
      </c>
      <c r="G9" s="62">
        <v>2.62</v>
      </c>
      <c r="H9" s="62">
        <v>-0.03</v>
      </c>
      <c r="I9" s="62">
        <v>-0.05</v>
      </c>
      <c r="J9" s="62">
        <v>0.28000000000000003</v>
      </c>
    </row>
    <row r="10" spans="1:10">
      <c r="A10" s="87" t="s">
        <v>145</v>
      </c>
      <c r="B10" s="88">
        <f t="shared" ref="B10:D13" si="1">12*B4</f>
        <v>6.6823728813559316E-2</v>
      </c>
      <c r="C10" s="88">
        <f t="shared" si="1"/>
        <v>2.3247457627118665E-2</v>
      </c>
      <c r="D10" s="88">
        <f t="shared" si="1"/>
        <v>3.4033898305084728E-2</v>
      </c>
      <c r="F10" s="62">
        <v>192701</v>
      </c>
      <c r="G10" s="62">
        <v>-0.06</v>
      </c>
      <c r="H10" s="62">
        <v>-0.37</v>
      </c>
      <c r="I10" s="62">
        <v>4.54</v>
      </c>
      <c r="J10" s="62">
        <v>0.25</v>
      </c>
    </row>
    <row r="11" spans="1:10">
      <c r="A11" s="87" t="s">
        <v>146</v>
      </c>
      <c r="B11" s="88">
        <f t="shared" si="1"/>
        <v>8.4427272727272712E-2</v>
      </c>
      <c r="C11" s="88">
        <f t="shared" si="1"/>
        <v>8.6749999999999917E-3</v>
      </c>
      <c r="D11" s="88">
        <f t="shared" si="1"/>
        <v>2.6804545454545421E-2</v>
      </c>
      <c r="F11" s="62">
        <v>192702</v>
      </c>
      <c r="G11" s="62">
        <v>4.18</v>
      </c>
      <c r="H11" s="62">
        <v>0.04</v>
      </c>
      <c r="I11" s="62">
        <v>2.94</v>
      </c>
      <c r="J11" s="62">
        <v>0.26</v>
      </c>
    </row>
    <row r="12" spans="1:10">
      <c r="A12" s="87" t="s">
        <v>147</v>
      </c>
      <c r="B12" s="88">
        <f t="shared" si="1"/>
        <v>6.6150000000000028E-2</v>
      </c>
      <c r="C12" s="88">
        <f t="shared" si="1"/>
        <v>2.1395833333333315E-2</v>
      </c>
      <c r="D12" s="88">
        <f t="shared" si="1"/>
        <v>2.4833333333333339E-2</v>
      </c>
      <c r="F12" s="62">
        <v>192703</v>
      </c>
      <c r="G12" s="62">
        <v>0.13</v>
      </c>
      <c r="H12" s="62">
        <v>-1.65</v>
      </c>
      <c r="I12" s="62">
        <v>-2.61</v>
      </c>
      <c r="J12" s="62">
        <v>0.3</v>
      </c>
    </row>
    <row r="13" spans="1:10">
      <c r="A13" s="87" t="s">
        <v>148</v>
      </c>
      <c r="B13" s="88">
        <f t="shared" si="1"/>
        <v>0.12832727272727279</v>
      </c>
      <c r="C13" s="89">
        <f t="shared" si="1"/>
        <v>-6.8727272727272699E-3</v>
      </c>
      <c r="D13" s="89">
        <f t="shared" si="1"/>
        <v>-1.2636363636363647E-2</v>
      </c>
      <c r="F13" s="62">
        <v>192704</v>
      </c>
      <c r="G13" s="62">
        <v>0.46</v>
      </c>
      <c r="H13" s="62">
        <v>0.3</v>
      </c>
      <c r="I13" s="62">
        <v>0.81</v>
      </c>
      <c r="J13" s="62">
        <v>0.25</v>
      </c>
    </row>
    <row r="14" spans="1:10">
      <c r="F14" s="62">
        <v>192705</v>
      </c>
      <c r="G14" s="62">
        <v>5.44</v>
      </c>
      <c r="H14" s="62">
        <v>1.53</v>
      </c>
      <c r="I14" s="62">
        <v>4.7300000000000004</v>
      </c>
      <c r="J14" s="62">
        <v>0.3</v>
      </c>
    </row>
    <row r="15" spans="1:10">
      <c r="F15" s="62">
        <v>192706</v>
      </c>
      <c r="G15" s="62">
        <v>-2.34</v>
      </c>
      <c r="H15" s="62">
        <v>0.59</v>
      </c>
      <c r="I15" s="62">
        <v>-1.73</v>
      </c>
      <c r="J15" s="62">
        <v>0.26</v>
      </c>
    </row>
    <row r="16" spans="1:10">
      <c r="F16" s="62">
        <v>192707</v>
      </c>
      <c r="G16" s="62">
        <v>7.26</v>
      </c>
      <c r="H16" s="62">
        <v>-3.25</v>
      </c>
      <c r="I16" s="62">
        <v>-1.1399999999999999</v>
      </c>
      <c r="J16" s="62">
        <v>0.3</v>
      </c>
    </row>
    <row r="17" spans="1:10">
      <c r="A17" s="62" t="s">
        <v>95</v>
      </c>
      <c r="B17" s="62">
        <f>'[2]Factor Loadings'!N7*'[2]FF means'!B4+'[2]Factor Loadings'!N8*'[2]FF means'!C4+'[2]Factor Loadings'!N9*'[2]FF means'!D4</f>
        <v>2.7550921164269954E-3</v>
      </c>
      <c r="F17" s="62">
        <v>192708</v>
      </c>
      <c r="G17" s="62">
        <v>1.97</v>
      </c>
      <c r="H17" s="62">
        <v>-0.69</v>
      </c>
      <c r="I17" s="62">
        <v>-3.74</v>
      </c>
      <c r="J17" s="62">
        <v>0.28000000000000003</v>
      </c>
    </row>
    <row r="18" spans="1:10">
      <c r="A18" s="62" t="s">
        <v>109</v>
      </c>
      <c r="B18" s="62">
        <f>'[2]Factor Loadings'!E16*'[2]FF means'!B4+'[2]Factor Loadings'!E17*'[2]FF means'!C4+'[2]Factor Loadings'!E18*'[2]FF means'!D4</f>
        <v>5.766374278261867E-3</v>
      </c>
      <c r="F18" s="62">
        <v>192709</v>
      </c>
      <c r="G18" s="62">
        <v>4.76</v>
      </c>
      <c r="H18" s="62">
        <v>-3.63</v>
      </c>
      <c r="I18" s="62">
        <v>-0.63</v>
      </c>
      <c r="J18" s="62">
        <v>0.21</v>
      </c>
    </row>
    <row r="19" spans="1:10">
      <c r="F19" s="62">
        <v>192710</v>
      </c>
      <c r="G19" s="62">
        <v>-4.3099999999999996</v>
      </c>
      <c r="H19" s="62">
        <v>2.12</v>
      </c>
      <c r="I19" s="62">
        <v>-4.33</v>
      </c>
      <c r="J19" s="62">
        <v>0.25</v>
      </c>
    </row>
    <row r="20" spans="1:10">
      <c r="F20" s="62">
        <v>192711</v>
      </c>
      <c r="G20" s="62">
        <v>6.58</v>
      </c>
      <c r="H20" s="62">
        <v>2.72</v>
      </c>
      <c r="I20" s="62">
        <v>-0.27</v>
      </c>
      <c r="J20" s="62">
        <v>0.21</v>
      </c>
    </row>
    <row r="21" spans="1:10">
      <c r="F21" s="62">
        <v>192712</v>
      </c>
      <c r="G21" s="62">
        <v>2.09</v>
      </c>
      <c r="H21" s="62">
        <v>0.97</v>
      </c>
      <c r="I21" s="62">
        <v>-1.1299999999999999</v>
      </c>
      <c r="J21" s="62">
        <v>0.22</v>
      </c>
    </row>
    <row r="22" spans="1:10">
      <c r="F22" s="62">
        <v>192801</v>
      </c>
      <c r="G22" s="62">
        <v>-0.68</v>
      </c>
      <c r="H22" s="62">
        <v>4.26</v>
      </c>
      <c r="I22" s="62">
        <v>-0.75</v>
      </c>
      <c r="J22" s="62">
        <v>0.25</v>
      </c>
    </row>
    <row r="23" spans="1:10">
      <c r="F23" s="62">
        <v>192802</v>
      </c>
      <c r="G23" s="62">
        <v>-1.7</v>
      </c>
      <c r="H23" s="62">
        <v>-2.06</v>
      </c>
      <c r="I23" s="62">
        <v>-0.65</v>
      </c>
      <c r="J23" s="62">
        <v>0.33</v>
      </c>
    </row>
    <row r="24" spans="1:10">
      <c r="F24" s="62">
        <v>192803</v>
      </c>
      <c r="G24" s="62">
        <v>8.81</v>
      </c>
      <c r="H24" s="62">
        <v>-0.26</v>
      </c>
      <c r="I24" s="62">
        <v>-1.22</v>
      </c>
      <c r="J24" s="62">
        <v>0.28999999999999998</v>
      </c>
    </row>
    <row r="25" spans="1:10">
      <c r="F25" s="62">
        <v>192804</v>
      </c>
      <c r="G25" s="62">
        <v>4.2300000000000004</v>
      </c>
      <c r="H25" s="62">
        <v>3.98</v>
      </c>
      <c r="I25" s="62">
        <v>3.44</v>
      </c>
      <c r="J25" s="62">
        <v>0.22</v>
      </c>
    </row>
    <row r="26" spans="1:10">
      <c r="F26" s="62">
        <v>192805</v>
      </c>
      <c r="G26" s="62">
        <v>1.52</v>
      </c>
      <c r="H26" s="62">
        <v>2.85</v>
      </c>
      <c r="I26" s="62">
        <v>-3.27</v>
      </c>
      <c r="J26" s="62">
        <v>0.32</v>
      </c>
    </row>
    <row r="27" spans="1:10">
      <c r="F27" s="62">
        <v>192806</v>
      </c>
      <c r="G27" s="62">
        <v>-4.8499999999999996</v>
      </c>
      <c r="H27" s="62">
        <v>-3.52</v>
      </c>
      <c r="I27" s="62">
        <v>-0.03</v>
      </c>
      <c r="J27" s="62">
        <v>0.31</v>
      </c>
    </row>
    <row r="28" spans="1:10">
      <c r="F28" s="62">
        <v>192807</v>
      </c>
      <c r="G28" s="62">
        <v>0.62</v>
      </c>
      <c r="H28" s="62">
        <v>-1.32</v>
      </c>
      <c r="I28" s="62">
        <v>-0.5</v>
      </c>
      <c r="J28" s="62">
        <v>0.32</v>
      </c>
    </row>
    <row r="29" spans="1:10">
      <c r="F29" s="62">
        <v>192808</v>
      </c>
      <c r="G29" s="62">
        <v>6.68</v>
      </c>
      <c r="H29" s="62">
        <v>-2.06</v>
      </c>
      <c r="I29" s="62">
        <v>-2.15</v>
      </c>
      <c r="J29" s="62">
        <v>0.32</v>
      </c>
    </row>
    <row r="30" spans="1:10">
      <c r="F30" s="62">
        <v>192809</v>
      </c>
      <c r="G30" s="62">
        <v>2.88</v>
      </c>
      <c r="H30" s="62">
        <v>2.41</v>
      </c>
      <c r="I30" s="62">
        <v>0.86</v>
      </c>
      <c r="J30" s="62">
        <v>0.27</v>
      </c>
    </row>
    <row r="31" spans="1:10">
      <c r="F31" s="62">
        <v>192810</v>
      </c>
      <c r="G31" s="62">
        <v>1.33</v>
      </c>
      <c r="H31" s="62">
        <v>2.2200000000000002</v>
      </c>
      <c r="I31" s="62">
        <v>-2.16</v>
      </c>
      <c r="J31" s="62">
        <v>0.41</v>
      </c>
    </row>
    <row r="32" spans="1:10">
      <c r="F32" s="62">
        <v>192811</v>
      </c>
      <c r="G32" s="62">
        <v>11.81</v>
      </c>
      <c r="H32" s="62">
        <v>-1.78</v>
      </c>
      <c r="I32" s="62">
        <v>2.7</v>
      </c>
      <c r="J32" s="62">
        <v>0.38</v>
      </c>
    </row>
    <row r="33" spans="6:10">
      <c r="F33" s="62">
        <v>192812</v>
      </c>
      <c r="G33" s="62">
        <v>0.36</v>
      </c>
      <c r="H33" s="62">
        <v>-0.86</v>
      </c>
      <c r="I33" s="62">
        <v>-0.65</v>
      </c>
      <c r="J33" s="62">
        <v>0.06</v>
      </c>
    </row>
    <row r="34" spans="6:10">
      <c r="F34" s="62">
        <v>192901</v>
      </c>
      <c r="G34" s="62">
        <v>4.66</v>
      </c>
      <c r="H34" s="62">
        <v>-3.56</v>
      </c>
      <c r="I34" s="62">
        <v>-1.24</v>
      </c>
      <c r="J34" s="62">
        <v>0.34</v>
      </c>
    </row>
    <row r="35" spans="6:10">
      <c r="F35" s="62">
        <v>192902</v>
      </c>
      <c r="G35" s="62">
        <v>-0.34</v>
      </c>
      <c r="H35" s="62">
        <v>-0.38</v>
      </c>
      <c r="I35" s="62">
        <v>1.66</v>
      </c>
      <c r="J35" s="62">
        <v>0.36</v>
      </c>
    </row>
    <row r="36" spans="6:10">
      <c r="F36" s="62">
        <v>192903</v>
      </c>
      <c r="G36" s="62">
        <v>-0.89</v>
      </c>
      <c r="H36" s="62">
        <v>-4.71</v>
      </c>
      <c r="I36" s="62">
        <v>1.58</v>
      </c>
      <c r="J36" s="62">
        <v>0.34</v>
      </c>
    </row>
    <row r="37" spans="6:10">
      <c r="F37" s="62">
        <v>192904</v>
      </c>
      <c r="G37" s="62">
        <v>1.43</v>
      </c>
      <c r="H37" s="62">
        <v>-0.97</v>
      </c>
      <c r="I37" s="62">
        <v>0.59</v>
      </c>
      <c r="J37" s="62">
        <v>0.36</v>
      </c>
    </row>
    <row r="38" spans="6:10">
      <c r="F38" s="62">
        <v>192905</v>
      </c>
      <c r="G38" s="62">
        <v>-6.39</v>
      </c>
      <c r="H38" s="62">
        <v>-5.37</v>
      </c>
      <c r="I38" s="62">
        <v>-1.42</v>
      </c>
      <c r="J38" s="62">
        <v>0.44</v>
      </c>
    </row>
    <row r="39" spans="6:10">
      <c r="F39" s="62">
        <v>192906</v>
      </c>
      <c r="G39" s="62">
        <v>9.6999999999999993</v>
      </c>
      <c r="H39" s="62">
        <v>-2.17</v>
      </c>
      <c r="I39" s="62">
        <v>-2.79</v>
      </c>
      <c r="J39" s="62">
        <v>0.52</v>
      </c>
    </row>
    <row r="40" spans="6:10">
      <c r="F40" s="62">
        <v>192907</v>
      </c>
      <c r="G40" s="62">
        <v>4.46</v>
      </c>
      <c r="H40" s="62">
        <v>-3.88</v>
      </c>
      <c r="I40" s="62">
        <v>2.71</v>
      </c>
      <c r="J40" s="62">
        <v>0.33</v>
      </c>
    </row>
    <row r="41" spans="6:10">
      <c r="F41" s="62">
        <v>192908</v>
      </c>
      <c r="G41" s="62">
        <v>8.18</v>
      </c>
      <c r="H41" s="62">
        <v>-9.59</v>
      </c>
      <c r="I41" s="62">
        <v>0.13</v>
      </c>
      <c r="J41" s="62">
        <v>0.4</v>
      </c>
    </row>
    <row r="42" spans="6:10">
      <c r="F42" s="62">
        <v>192909</v>
      </c>
      <c r="G42" s="62">
        <v>-5.47</v>
      </c>
      <c r="H42" s="62">
        <v>1.19</v>
      </c>
      <c r="I42" s="62">
        <v>-0.65</v>
      </c>
      <c r="J42" s="62">
        <v>0.35</v>
      </c>
    </row>
    <row r="43" spans="6:10">
      <c r="F43" s="62">
        <v>192910</v>
      </c>
      <c r="G43" s="62">
        <v>-20.12</v>
      </c>
      <c r="H43" s="62">
        <v>-4.01</v>
      </c>
      <c r="I43" s="62">
        <v>7.78</v>
      </c>
      <c r="J43" s="62">
        <v>0.46</v>
      </c>
    </row>
    <row r="44" spans="6:10">
      <c r="F44" s="62">
        <v>192911</v>
      </c>
      <c r="G44" s="62">
        <v>-12.74</v>
      </c>
      <c r="H44" s="62">
        <v>-1.72</v>
      </c>
      <c r="I44" s="62">
        <v>5.05</v>
      </c>
      <c r="J44" s="62">
        <v>0.37</v>
      </c>
    </row>
    <row r="45" spans="6:10">
      <c r="F45" s="62">
        <v>192912</v>
      </c>
      <c r="G45" s="62">
        <v>1.33</v>
      </c>
      <c r="H45" s="62">
        <v>-4.5</v>
      </c>
      <c r="I45" s="62">
        <v>-0.54</v>
      </c>
      <c r="J45" s="62">
        <v>0.37</v>
      </c>
    </row>
    <row r="46" spans="6:10">
      <c r="F46" s="62">
        <v>193001</v>
      </c>
      <c r="G46" s="62">
        <v>5.61</v>
      </c>
      <c r="H46" s="62">
        <v>3.55</v>
      </c>
      <c r="I46" s="62">
        <v>-0.96</v>
      </c>
      <c r="J46" s="62">
        <v>0.14000000000000001</v>
      </c>
    </row>
    <row r="47" spans="6:10">
      <c r="F47" s="62">
        <v>193002</v>
      </c>
      <c r="G47" s="62">
        <v>2.5</v>
      </c>
      <c r="H47" s="62">
        <v>0.19</v>
      </c>
      <c r="I47" s="62">
        <v>0.2</v>
      </c>
      <c r="J47" s="62">
        <v>0.3</v>
      </c>
    </row>
    <row r="48" spans="6:10">
      <c r="F48" s="62">
        <v>193003</v>
      </c>
      <c r="G48" s="62">
        <v>7.1</v>
      </c>
      <c r="H48" s="62">
        <v>3.41</v>
      </c>
      <c r="I48" s="62">
        <v>0.33</v>
      </c>
      <c r="J48" s="62">
        <v>0.35</v>
      </c>
    </row>
    <row r="49" spans="6:10">
      <c r="F49" s="62">
        <v>193004</v>
      </c>
      <c r="G49" s="62">
        <v>-2.06</v>
      </c>
      <c r="H49" s="62">
        <v>-0.35</v>
      </c>
      <c r="I49" s="62">
        <v>-0.35</v>
      </c>
      <c r="J49" s="62">
        <v>0.21</v>
      </c>
    </row>
    <row r="50" spans="6:10">
      <c r="F50" s="62">
        <v>193005</v>
      </c>
      <c r="G50" s="62">
        <v>-1.66</v>
      </c>
      <c r="H50" s="62">
        <v>-2.0099999999999998</v>
      </c>
      <c r="I50" s="62">
        <v>-0.73</v>
      </c>
      <c r="J50" s="62">
        <v>0.26</v>
      </c>
    </row>
    <row r="51" spans="6:10">
      <c r="F51" s="62">
        <v>193006</v>
      </c>
      <c r="G51" s="62">
        <v>-16.27</v>
      </c>
      <c r="H51" s="62">
        <v>-3.38</v>
      </c>
      <c r="I51" s="62">
        <v>2.33</v>
      </c>
      <c r="J51" s="62">
        <v>0.27</v>
      </c>
    </row>
    <row r="52" spans="6:10">
      <c r="F52" s="62">
        <v>193007</v>
      </c>
      <c r="G52" s="62">
        <v>4.12</v>
      </c>
      <c r="H52" s="62">
        <v>-0.28000000000000003</v>
      </c>
      <c r="I52" s="62">
        <v>-1.75</v>
      </c>
      <c r="J52" s="62">
        <v>0.2</v>
      </c>
    </row>
    <row r="53" spans="6:10">
      <c r="F53" s="62">
        <v>193008</v>
      </c>
      <c r="G53" s="62">
        <v>0.3</v>
      </c>
      <c r="H53" s="62">
        <v>-2.1</v>
      </c>
      <c r="I53" s="62">
        <v>-0.61</v>
      </c>
      <c r="J53" s="62">
        <v>0.09</v>
      </c>
    </row>
    <row r="54" spans="6:10">
      <c r="F54" s="62">
        <v>193009</v>
      </c>
      <c r="G54" s="62">
        <v>-12.75</v>
      </c>
      <c r="H54" s="62">
        <v>-2.21</v>
      </c>
      <c r="I54" s="62">
        <v>-4.96</v>
      </c>
      <c r="J54" s="62">
        <v>0.22</v>
      </c>
    </row>
    <row r="55" spans="6:10">
      <c r="F55" s="62">
        <v>193010</v>
      </c>
      <c r="G55" s="62">
        <v>-8.7799999999999994</v>
      </c>
      <c r="H55" s="62">
        <v>-0.12</v>
      </c>
      <c r="I55" s="62">
        <v>-1.38</v>
      </c>
      <c r="J55" s="62">
        <v>0.09</v>
      </c>
    </row>
    <row r="56" spans="6:10">
      <c r="F56" s="62">
        <v>193011</v>
      </c>
      <c r="G56" s="62">
        <v>-3.04</v>
      </c>
      <c r="H56" s="62">
        <v>2.23</v>
      </c>
      <c r="I56" s="62">
        <v>-3.66</v>
      </c>
      <c r="J56" s="62">
        <v>0.13</v>
      </c>
    </row>
    <row r="57" spans="6:10">
      <c r="F57" s="62">
        <v>193012</v>
      </c>
      <c r="G57" s="62">
        <v>-7.83</v>
      </c>
      <c r="H57" s="62">
        <v>-4.5999999999999996</v>
      </c>
      <c r="I57" s="62">
        <v>-5.25</v>
      </c>
      <c r="J57" s="62">
        <v>0.14000000000000001</v>
      </c>
    </row>
    <row r="58" spans="6:10">
      <c r="F58" s="62">
        <v>193101</v>
      </c>
      <c r="G58" s="62">
        <v>6.24</v>
      </c>
      <c r="H58" s="62">
        <v>3.45</v>
      </c>
      <c r="I58" s="62">
        <v>7.12</v>
      </c>
      <c r="J58" s="62">
        <v>0.15</v>
      </c>
    </row>
    <row r="59" spans="6:10">
      <c r="F59" s="62">
        <v>193102</v>
      </c>
      <c r="G59" s="62">
        <v>10.88</v>
      </c>
      <c r="H59" s="62">
        <v>3.59</v>
      </c>
      <c r="I59" s="62">
        <v>1.92</v>
      </c>
      <c r="J59" s="62">
        <v>0.04</v>
      </c>
    </row>
    <row r="60" spans="6:10">
      <c r="F60" s="62">
        <v>193103</v>
      </c>
      <c r="G60" s="62">
        <v>-6.43</v>
      </c>
      <c r="H60" s="62">
        <v>2.98</v>
      </c>
      <c r="I60" s="62">
        <v>-3.44</v>
      </c>
      <c r="J60" s="62">
        <v>0.13</v>
      </c>
    </row>
    <row r="61" spans="6:10">
      <c r="F61" s="62">
        <v>193104</v>
      </c>
      <c r="G61" s="62">
        <v>-9.98</v>
      </c>
      <c r="H61" s="62">
        <v>-4.45</v>
      </c>
      <c r="I61" s="62">
        <v>-3.82</v>
      </c>
      <c r="J61" s="62">
        <v>0.08</v>
      </c>
    </row>
    <row r="62" spans="6:10">
      <c r="F62" s="62">
        <v>193105</v>
      </c>
      <c r="G62" s="62">
        <v>-13.24</v>
      </c>
      <c r="H62" s="62">
        <v>5.35</v>
      </c>
      <c r="I62" s="62">
        <v>-6.57</v>
      </c>
      <c r="J62" s="62">
        <v>0.09</v>
      </c>
    </row>
    <row r="63" spans="6:10">
      <c r="F63" s="62">
        <v>193106</v>
      </c>
      <c r="G63" s="62">
        <v>13.9</v>
      </c>
      <c r="H63" s="62">
        <v>-5.32</v>
      </c>
      <c r="I63" s="62">
        <v>11.29</v>
      </c>
      <c r="J63" s="62">
        <v>0.08</v>
      </c>
    </row>
    <row r="64" spans="6:10">
      <c r="F64" s="62">
        <v>193107</v>
      </c>
      <c r="G64" s="62">
        <v>-6.62</v>
      </c>
      <c r="H64" s="62">
        <v>1.42</v>
      </c>
      <c r="I64" s="62">
        <v>-2.11</v>
      </c>
      <c r="J64" s="62">
        <v>0.06</v>
      </c>
    </row>
    <row r="65" spans="6:10">
      <c r="F65" s="62">
        <v>193108</v>
      </c>
      <c r="G65" s="62">
        <v>0.41</v>
      </c>
      <c r="H65" s="62">
        <v>-1.95</v>
      </c>
      <c r="I65" s="62">
        <v>-1.47</v>
      </c>
      <c r="J65" s="62">
        <v>0.03</v>
      </c>
    </row>
    <row r="66" spans="6:10">
      <c r="F66" s="62">
        <v>193109</v>
      </c>
      <c r="G66" s="62">
        <v>-29.13</v>
      </c>
      <c r="H66" s="62">
        <v>0.54</v>
      </c>
      <c r="I66" s="62">
        <v>-6.77</v>
      </c>
      <c r="J66" s="62">
        <v>0.03</v>
      </c>
    </row>
    <row r="67" spans="6:10">
      <c r="F67" s="62">
        <v>193110</v>
      </c>
      <c r="G67" s="62">
        <v>8.0399999999999991</v>
      </c>
      <c r="H67" s="62">
        <v>-1.87</v>
      </c>
      <c r="I67" s="62">
        <v>1.7</v>
      </c>
      <c r="J67" s="62">
        <v>0.1</v>
      </c>
    </row>
    <row r="68" spans="6:10">
      <c r="F68" s="62">
        <v>193111</v>
      </c>
      <c r="G68" s="62">
        <v>-9.08</v>
      </c>
      <c r="H68" s="62">
        <v>4.3099999999999996</v>
      </c>
      <c r="I68" s="62">
        <v>-5.04</v>
      </c>
      <c r="J68" s="62">
        <v>0.17</v>
      </c>
    </row>
    <row r="69" spans="6:10">
      <c r="F69" s="62">
        <v>193112</v>
      </c>
      <c r="G69" s="62">
        <v>-13.53</v>
      </c>
      <c r="H69" s="62">
        <v>-0.55000000000000004</v>
      </c>
      <c r="I69" s="62">
        <v>-8.85</v>
      </c>
      <c r="J69" s="62">
        <v>0.12</v>
      </c>
    </row>
    <row r="70" spans="6:10">
      <c r="F70" s="62">
        <v>193201</v>
      </c>
      <c r="G70" s="62">
        <v>-1.58</v>
      </c>
      <c r="H70" s="62">
        <v>3.93</v>
      </c>
      <c r="I70" s="62">
        <v>9.0299999999999994</v>
      </c>
      <c r="J70" s="62">
        <v>0.23</v>
      </c>
    </row>
    <row r="71" spans="6:10">
      <c r="F71" s="62">
        <v>193202</v>
      </c>
      <c r="G71" s="62">
        <v>5.46</v>
      </c>
      <c r="H71" s="62">
        <v>-2.78</v>
      </c>
      <c r="I71" s="62">
        <v>-1.46</v>
      </c>
      <c r="J71" s="62">
        <v>0.23</v>
      </c>
    </row>
    <row r="72" spans="6:10">
      <c r="F72" s="62">
        <v>193203</v>
      </c>
      <c r="G72" s="62">
        <v>-11.21</v>
      </c>
      <c r="H72" s="62">
        <v>2.27</v>
      </c>
      <c r="I72" s="62">
        <v>-2.3199999999999998</v>
      </c>
      <c r="J72" s="62">
        <v>0.16</v>
      </c>
    </row>
    <row r="73" spans="6:10">
      <c r="F73" s="62">
        <v>193204</v>
      </c>
      <c r="G73" s="62">
        <v>-17.96</v>
      </c>
      <c r="H73" s="62">
        <v>1.45</v>
      </c>
      <c r="I73" s="62">
        <v>1.43</v>
      </c>
      <c r="J73" s="62">
        <v>0.11</v>
      </c>
    </row>
    <row r="74" spans="6:10">
      <c r="F74" s="62">
        <v>193205</v>
      </c>
      <c r="G74" s="62">
        <v>-20.51</v>
      </c>
      <c r="H74" s="62">
        <v>3.91</v>
      </c>
      <c r="I74" s="62">
        <v>-2.98</v>
      </c>
      <c r="J74" s="62">
        <v>0.06</v>
      </c>
    </row>
    <row r="75" spans="6:10">
      <c r="F75" s="62">
        <v>193206</v>
      </c>
      <c r="G75" s="62">
        <v>-0.7</v>
      </c>
      <c r="H75" s="62">
        <v>0.33</v>
      </c>
      <c r="I75" s="62">
        <v>5.3</v>
      </c>
      <c r="J75" s="62">
        <v>0.02</v>
      </c>
    </row>
    <row r="76" spans="6:10">
      <c r="F76" s="62">
        <v>193207</v>
      </c>
      <c r="G76" s="62">
        <v>33.840000000000003</v>
      </c>
      <c r="H76" s="62">
        <v>-4.59</v>
      </c>
      <c r="I76" s="62">
        <v>35.61</v>
      </c>
      <c r="J76" s="62">
        <v>0.03</v>
      </c>
    </row>
    <row r="77" spans="6:10">
      <c r="F77" s="62">
        <v>193208</v>
      </c>
      <c r="G77" s="62">
        <v>37.06</v>
      </c>
      <c r="H77" s="62">
        <v>13.41</v>
      </c>
      <c r="I77" s="62">
        <v>34.24</v>
      </c>
      <c r="J77" s="62">
        <v>0.03</v>
      </c>
    </row>
    <row r="78" spans="6:10">
      <c r="F78" s="62">
        <v>193209</v>
      </c>
      <c r="G78" s="62">
        <v>-2.94</v>
      </c>
      <c r="H78" s="62">
        <v>-2.08</v>
      </c>
      <c r="I78" s="62">
        <v>-7.36</v>
      </c>
      <c r="J78" s="62">
        <v>0.03</v>
      </c>
    </row>
    <row r="79" spans="6:10">
      <c r="F79" s="62">
        <v>193210</v>
      </c>
      <c r="G79" s="62">
        <v>-13.17</v>
      </c>
      <c r="H79" s="62">
        <v>-2.56</v>
      </c>
      <c r="I79" s="62">
        <v>-10.33</v>
      </c>
      <c r="J79" s="62">
        <v>0.02</v>
      </c>
    </row>
    <row r="80" spans="6:10">
      <c r="F80" s="62">
        <v>193211</v>
      </c>
      <c r="G80" s="62">
        <v>-5.88</v>
      </c>
      <c r="H80" s="62">
        <v>2</v>
      </c>
      <c r="I80" s="62">
        <v>-13.11</v>
      </c>
      <c r="J80" s="62">
        <v>0.02</v>
      </c>
    </row>
    <row r="81" spans="6:10">
      <c r="F81" s="62">
        <v>193212</v>
      </c>
      <c r="G81" s="62">
        <v>4.4000000000000004</v>
      </c>
      <c r="H81" s="62">
        <v>-8.64</v>
      </c>
      <c r="I81" s="62">
        <v>-7.72</v>
      </c>
      <c r="J81" s="62">
        <v>0.01</v>
      </c>
    </row>
    <row r="82" spans="6:10">
      <c r="F82" s="62">
        <v>193301</v>
      </c>
      <c r="G82" s="62">
        <v>1.25</v>
      </c>
      <c r="H82" s="62">
        <v>0.63</v>
      </c>
      <c r="I82" s="62">
        <v>6.36</v>
      </c>
      <c r="J82" s="62">
        <v>0.01</v>
      </c>
    </row>
    <row r="83" spans="6:10">
      <c r="F83" s="62">
        <v>193302</v>
      </c>
      <c r="G83" s="62">
        <v>-15.24</v>
      </c>
      <c r="H83" s="62">
        <v>-2.58</v>
      </c>
      <c r="I83" s="62">
        <v>-2.95</v>
      </c>
      <c r="J83" s="62">
        <v>-0.03</v>
      </c>
    </row>
    <row r="84" spans="6:10">
      <c r="F84" s="62">
        <v>193303</v>
      </c>
      <c r="G84" s="62">
        <v>3.29</v>
      </c>
      <c r="H84" s="62">
        <v>3.79</v>
      </c>
      <c r="I84" s="62">
        <v>7.54</v>
      </c>
      <c r="J84" s="62">
        <v>0.04</v>
      </c>
    </row>
    <row r="85" spans="6:10">
      <c r="F85" s="62">
        <v>193304</v>
      </c>
      <c r="G85" s="62">
        <v>38.85</v>
      </c>
      <c r="H85" s="62">
        <v>3.07</v>
      </c>
      <c r="I85" s="62">
        <v>19.649999999999999</v>
      </c>
      <c r="J85" s="62">
        <v>0.1</v>
      </c>
    </row>
    <row r="86" spans="6:10">
      <c r="F86" s="62">
        <v>193305</v>
      </c>
      <c r="G86" s="62">
        <v>21.43</v>
      </c>
      <c r="H86" s="62">
        <v>36.56</v>
      </c>
      <c r="I86" s="62">
        <v>19.190000000000001</v>
      </c>
      <c r="J86" s="62">
        <v>0.04</v>
      </c>
    </row>
    <row r="87" spans="6:10">
      <c r="F87" s="62">
        <v>193306</v>
      </c>
      <c r="G87" s="62">
        <v>13.11</v>
      </c>
      <c r="H87" s="62">
        <v>8.42</v>
      </c>
      <c r="I87" s="62">
        <v>-1.78</v>
      </c>
      <c r="J87" s="62">
        <v>0.02</v>
      </c>
    </row>
    <row r="88" spans="6:10">
      <c r="F88" s="62">
        <v>193307</v>
      </c>
      <c r="G88" s="62">
        <v>-9.6300000000000008</v>
      </c>
      <c r="H88" s="62">
        <v>-1.05</v>
      </c>
      <c r="I88" s="62">
        <v>3.27</v>
      </c>
      <c r="J88" s="62">
        <v>0.02</v>
      </c>
    </row>
    <row r="89" spans="6:10">
      <c r="F89" s="62">
        <v>193308</v>
      </c>
      <c r="G89" s="62">
        <v>12.05</v>
      </c>
      <c r="H89" s="62">
        <v>-5.39</v>
      </c>
      <c r="I89" s="62">
        <v>3</v>
      </c>
      <c r="J89" s="62">
        <v>0.03</v>
      </c>
    </row>
    <row r="90" spans="6:10">
      <c r="F90" s="62">
        <v>193309</v>
      </c>
      <c r="G90" s="62">
        <v>-10.65</v>
      </c>
      <c r="H90" s="62">
        <v>-0.4</v>
      </c>
      <c r="I90" s="62">
        <v>-11.74</v>
      </c>
      <c r="J90" s="62">
        <v>0.02</v>
      </c>
    </row>
    <row r="91" spans="6:10">
      <c r="F91" s="62">
        <v>193310</v>
      </c>
      <c r="G91" s="62">
        <v>-8.36</v>
      </c>
      <c r="H91" s="62">
        <v>-0.2</v>
      </c>
      <c r="I91" s="62">
        <v>-8.57</v>
      </c>
      <c r="J91" s="62">
        <v>0.01</v>
      </c>
    </row>
    <row r="92" spans="6:10">
      <c r="F92" s="62">
        <v>193311</v>
      </c>
      <c r="G92" s="62">
        <v>9.9700000000000006</v>
      </c>
      <c r="H92" s="62">
        <v>-6.47</v>
      </c>
      <c r="I92" s="62">
        <v>2.3199999999999998</v>
      </c>
      <c r="J92" s="62">
        <v>0.02</v>
      </c>
    </row>
    <row r="93" spans="6:10">
      <c r="F93" s="62">
        <v>193312</v>
      </c>
      <c r="G93" s="62">
        <v>1.83</v>
      </c>
      <c r="H93" s="62">
        <v>0.63</v>
      </c>
      <c r="I93" s="62">
        <v>-1.56</v>
      </c>
      <c r="J93" s="62">
        <v>0.02</v>
      </c>
    </row>
    <row r="94" spans="6:10">
      <c r="F94" s="62">
        <v>193401</v>
      </c>
      <c r="G94" s="62">
        <v>12.6</v>
      </c>
      <c r="H94" s="62">
        <v>12.69</v>
      </c>
      <c r="I94" s="62">
        <v>15.59</v>
      </c>
      <c r="J94" s="62">
        <v>0.05</v>
      </c>
    </row>
    <row r="95" spans="6:10">
      <c r="F95" s="62">
        <v>193402</v>
      </c>
      <c r="G95" s="62">
        <v>-2.5</v>
      </c>
      <c r="H95" s="62">
        <v>5.0999999999999996</v>
      </c>
      <c r="I95" s="62">
        <v>2</v>
      </c>
      <c r="J95" s="62">
        <v>0.02</v>
      </c>
    </row>
    <row r="96" spans="6:10">
      <c r="F96" s="62">
        <v>193403</v>
      </c>
      <c r="G96" s="62">
        <v>0.09</v>
      </c>
      <c r="H96" s="62">
        <v>2.5099999999999998</v>
      </c>
      <c r="I96" s="62">
        <v>-2.7</v>
      </c>
      <c r="J96" s="62">
        <v>0.02</v>
      </c>
    </row>
    <row r="97" spans="6:10">
      <c r="F97" s="62">
        <v>193404</v>
      </c>
      <c r="G97" s="62">
        <v>-1.79</v>
      </c>
      <c r="H97" s="62">
        <v>2.73</v>
      </c>
      <c r="I97" s="62">
        <v>-3.73</v>
      </c>
      <c r="J97" s="62">
        <v>0.01</v>
      </c>
    </row>
    <row r="98" spans="6:10">
      <c r="F98" s="62">
        <v>193405</v>
      </c>
      <c r="G98" s="62">
        <v>-7.25</v>
      </c>
      <c r="H98" s="62">
        <v>-0.28999999999999998</v>
      </c>
      <c r="I98" s="62">
        <v>-5.89</v>
      </c>
      <c r="J98" s="62">
        <v>0.01</v>
      </c>
    </row>
    <row r="99" spans="6:10">
      <c r="F99" s="62">
        <v>193406</v>
      </c>
      <c r="G99" s="62">
        <v>2.64</v>
      </c>
      <c r="H99" s="62">
        <v>-2.23</v>
      </c>
      <c r="I99" s="62">
        <v>-2.96</v>
      </c>
      <c r="J99" s="62">
        <v>0.01</v>
      </c>
    </row>
    <row r="100" spans="6:10">
      <c r="F100" s="62">
        <v>193407</v>
      </c>
      <c r="G100" s="62">
        <v>-10.96</v>
      </c>
      <c r="H100" s="62">
        <v>-6.95</v>
      </c>
      <c r="I100" s="62">
        <v>-10.7</v>
      </c>
      <c r="J100" s="62">
        <v>0.01</v>
      </c>
    </row>
    <row r="101" spans="6:10">
      <c r="F101" s="62">
        <v>193408</v>
      </c>
      <c r="G101" s="62">
        <v>5.58</v>
      </c>
      <c r="H101" s="62">
        <v>5.37</v>
      </c>
      <c r="I101" s="62">
        <v>0.09</v>
      </c>
      <c r="J101" s="62">
        <v>0.01</v>
      </c>
    </row>
    <row r="102" spans="6:10">
      <c r="F102" s="62">
        <v>193409</v>
      </c>
      <c r="G102" s="62">
        <v>-0.23</v>
      </c>
      <c r="H102" s="62">
        <v>-1.52</v>
      </c>
      <c r="I102" s="62">
        <v>-1.2</v>
      </c>
      <c r="J102" s="62">
        <v>0.01</v>
      </c>
    </row>
    <row r="103" spans="6:10">
      <c r="F103" s="62">
        <v>193410</v>
      </c>
      <c r="G103" s="62">
        <v>-1.66</v>
      </c>
      <c r="H103" s="62">
        <v>1.24</v>
      </c>
      <c r="I103" s="62">
        <v>-5.08</v>
      </c>
      <c r="J103" s="62">
        <v>0.01</v>
      </c>
    </row>
    <row r="104" spans="6:10">
      <c r="F104" s="62">
        <v>193411</v>
      </c>
      <c r="G104" s="62">
        <v>8.33</v>
      </c>
      <c r="H104" s="62">
        <v>6.48</v>
      </c>
      <c r="I104" s="62">
        <v>-2.15</v>
      </c>
      <c r="J104" s="62">
        <v>0.01</v>
      </c>
    </row>
    <row r="105" spans="6:10">
      <c r="F105" s="62">
        <v>193412</v>
      </c>
      <c r="G105" s="62">
        <v>0.36</v>
      </c>
      <c r="H105" s="62">
        <v>3.06</v>
      </c>
      <c r="I105" s="62">
        <v>-3.14</v>
      </c>
      <c r="J105" s="62">
        <v>0.01</v>
      </c>
    </row>
    <row r="106" spans="6:10">
      <c r="F106" s="62">
        <v>193501</v>
      </c>
      <c r="G106" s="62">
        <v>-3.45</v>
      </c>
      <c r="H106" s="62">
        <v>1.07</v>
      </c>
      <c r="I106" s="62">
        <v>-1.9</v>
      </c>
      <c r="J106" s="62">
        <v>0.01</v>
      </c>
    </row>
    <row r="107" spans="6:10">
      <c r="F107" s="62">
        <v>193502</v>
      </c>
      <c r="G107" s="62">
        <v>-1.94</v>
      </c>
      <c r="H107" s="62">
        <v>0.37</v>
      </c>
      <c r="I107" s="62">
        <v>-7.44</v>
      </c>
      <c r="J107" s="62">
        <v>0.02</v>
      </c>
    </row>
    <row r="108" spans="6:10">
      <c r="F108" s="62">
        <v>193503</v>
      </c>
      <c r="G108" s="62">
        <v>-3.68</v>
      </c>
      <c r="H108" s="62">
        <v>-3.59</v>
      </c>
      <c r="I108" s="62">
        <v>-5.12</v>
      </c>
      <c r="J108" s="62">
        <v>0.01</v>
      </c>
    </row>
    <row r="109" spans="6:10">
      <c r="F109" s="62">
        <v>193504</v>
      </c>
      <c r="G109" s="62">
        <v>9.06</v>
      </c>
      <c r="H109" s="62">
        <v>-1.47</v>
      </c>
      <c r="I109" s="62">
        <v>4.47</v>
      </c>
      <c r="J109" s="62">
        <v>0.01</v>
      </c>
    </row>
    <row r="110" spans="6:10">
      <c r="F110" s="62">
        <v>193505</v>
      </c>
      <c r="G110" s="62">
        <v>3.47</v>
      </c>
      <c r="H110" s="62">
        <v>-3.34</v>
      </c>
      <c r="I110" s="62">
        <v>2.65</v>
      </c>
      <c r="J110" s="62">
        <v>0.01</v>
      </c>
    </row>
    <row r="111" spans="6:10">
      <c r="F111" s="62">
        <v>193506</v>
      </c>
      <c r="G111" s="62">
        <v>5.93</v>
      </c>
      <c r="H111" s="62">
        <v>-2.57</v>
      </c>
      <c r="I111" s="62">
        <v>-1.69</v>
      </c>
      <c r="J111" s="62">
        <v>0.01</v>
      </c>
    </row>
    <row r="112" spans="6:10">
      <c r="F112" s="62">
        <v>193507</v>
      </c>
      <c r="G112" s="62">
        <v>7.51</v>
      </c>
      <c r="H112" s="62">
        <v>1.88</v>
      </c>
      <c r="I112" s="62">
        <v>6.93</v>
      </c>
      <c r="J112" s="62">
        <v>0.01</v>
      </c>
    </row>
    <row r="113" spans="6:10">
      <c r="F113" s="62">
        <v>193508</v>
      </c>
      <c r="G113" s="62">
        <v>2.65</v>
      </c>
      <c r="H113" s="62">
        <v>6.2</v>
      </c>
      <c r="I113" s="62">
        <v>6.08</v>
      </c>
      <c r="J113" s="62">
        <v>0.01</v>
      </c>
    </row>
    <row r="114" spans="6:10">
      <c r="F114" s="62">
        <v>193509</v>
      </c>
      <c r="G114" s="62">
        <v>2.63</v>
      </c>
      <c r="H114" s="62">
        <v>1.53</v>
      </c>
      <c r="I114" s="62">
        <v>-4.07</v>
      </c>
      <c r="J114" s="62">
        <v>0.01</v>
      </c>
    </row>
    <row r="115" spans="6:10">
      <c r="F115" s="62">
        <v>193510</v>
      </c>
      <c r="G115" s="62">
        <v>7.03</v>
      </c>
      <c r="H115" s="62">
        <v>2.72</v>
      </c>
      <c r="I115" s="62">
        <v>-2.37</v>
      </c>
      <c r="J115" s="62">
        <v>0.01</v>
      </c>
    </row>
    <row r="116" spans="6:10">
      <c r="F116" s="62">
        <v>193511</v>
      </c>
      <c r="G116" s="62">
        <v>4.88</v>
      </c>
      <c r="H116" s="62">
        <v>4.54</v>
      </c>
      <c r="I116" s="62">
        <v>12.06</v>
      </c>
      <c r="J116" s="62">
        <v>0.02</v>
      </c>
    </row>
    <row r="117" spans="6:10">
      <c r="F117" s="62">
        <v>193512</v>
      </c>
      <c r="G117" s="62">
        <v>4.5599999999999996</v>
      </c>
      <c r="H117" s="62">
        <v>0.17</v>
      </c>
      <c r="I117" s="62">
        <v>0.95</v>
      </c>
      <c r="J117" s="62">
        <v>0.01</v>
      </c>
    </row>
    <row r="118" spans="6:10">
      <c r="F118" s="62">
        <v>193601</v>
      </c>
      <c r="G118" s="62">
        <v>6.89</v>
      </c>
      <c r="H118" s="62">
        <v>5.23</v>
      </c>
      <c r="I118" s="62">
        <v>10.34</v>
      </c>
      <c r="J118" s="62">
        <v>0.01</v>
      </c>
    </row>
    <row r="119" spans="6:10">
      <c r="F119" s="62">
        <v>193602</v>
      </c>
      <c r="G119" s="62">
        <v>2.4900000000000002</v>
      </c>
      <c r="H119" s="62">
        <v>0.95</v>
      </c>
      <c r="I119" s="62">
        <v>4.51</v>
      </c>
      <c r="J119" s="62">
        <v>0.01</v>
      </c>
    </row>
    <row r="120" spans="6:10">
      <c r="F120" s="62">
        <v>193603</v>
      </c>
      <c r="G120" s="62">
        <v>0.99</v>
      </c>
      <c r="H120" s="62">
        <v>0.69</v>
      </c>
      <c r="I120" s="62">
        <v>-1.44</v>
      </c>
      <c r="J120" s="62">
        <v>0.02</v>
      </c>
    </row>
    <row r="121" spans="6:10">
      <c r="F121" s="62">
        <v>193604</v>
      </c>
      <c r="G121" s="62">
        <v>-8.14</v>
      </c>
      <c r="H121" s="62">
        <v>-6.06</v>
      </c>
      <c r="I121" s="62">
        <v>-2.15</v>
      </c>
      <c r="J121" s="62">
        <v>0.02</v>
      </c>
    </row>
    <row r="122" spans="6:10">
      <c r="F122" s="62">
        <v>193605</v>
      </c>
      <c r="G122" s="62">
        <v>5.19</v>
      </c>
      <c r="H122" s="62">
        <v>0.91</v>
      </c>
      <c r="I122" s="62">
        <v>2.61</v>
      </c>
      <c r="J122" s="62">
        <v>0.02</v>
      </c>
    </row>
    <row r="123" spans="6:10">
      <c r="F123" s="62">
        <v>193606</v>
      </c>
      <c r="G123" s="62">
        <v>2.4</v>
      </c>
      <c r="H123" s="62">
        <v>-3.2</v>
      </c>
      <c r="I123" s="62">
        <v>-1.2</v>
      </c>
      <c r="J123" s="62">
        <v>0.03</v>
      </c>
    </row>
    <row r="124" spans="6:10">
      <c r="F124" s="62">
        <v>193607</v>
      </c>
      <c r="G124" s="62">
        <v>6.67</v>
      </c>
      <c r="H124" s="62">
        <v>1</v>
      </c>
      <c r="I124" s="62">
        <v>2.4</v>
      </c>
      <c r="J124" s="62">
        <v>0.01</v>
      </c>
    </row>
    <row r="125" spans="6:10">
      <c r="F125" s="62">
        <v>193608</v>
      </c>
      <c r="G125" s="62">
        <v>0.99</v>
      </c>
      <c r="H125" s="62">
        <v>0.6</v>
      </c>
      <c r="I125" s="62">
        <v>3.82</v>
      </c>
      <c r="J125" s="62">
        <v>0.02</v>
      </c>
    </row>
    <row r="126" spans="6:10">
      <c r="F126" s="62">
        <v>193609</v>
      </c>
      <c r="G126" s="62">
        <v>0.98</v>
      </c>
      <c r="H126" s="62">
        <v>3.08</v>
      </c>
      <c r="I126" s="62">
        <v>0.9</v>
      </c>
      <c r="J126" s="62">
        <v>0.01</v>
      </c>
    </row>
    <row r="127" spans="6:10">
      <c r="F127" s="62">
        <v>193610</v>
      </c>
      <c r="G127" s="62">
        <v>7.12</v>
      </c>
      <c r="H127" s="62">
        <v>-2.4300000000000002</v>
      </c>
      <c r="I127" s="62">
        <v>2.4700000000000002</v>
      </c>
      <c r="J127" s="62">
        <v>0.02</v>
      </c>
    </row>
    <row r="128" spans="6:10">
      <c r="F128" s="62">
        <v>193611</v>
      </c>
      <c r="G128" s="62">
        <v>3.27</v>
      </c>
      <c r="H128" s="62">
        <v>8.77</v>
      </c>
      <c r="I128" s="62">
        <v>-1.21</v>
      </c>
      <c r="J128" s="62">
        <v>0.01</v>
      </c>
    </row>
    <row r="129" spans="6:10">
      <c r="F129" s="62">
        <v>193612</v>
      </c>
      <c r="G129" s="62">
        <v>0.21</v>
      </c>
      <c r="H129" s="62">
        <v>3.96</v>
      </c>
      <c r="I129" s="62">
        <v>4.3</v>
      </c>
      <c r="J129" s="62">
        <v>0</v>
      </c>
    </row>
    <row r="130" spans="6:10">
      <c r="F130" s="62">
        <v>193701</v>
      </c>
      <c r="G130" s="62">
        <v>3.35</v>
      </c>
      <c r="H130" s="62">
        <v>4.34</v>
      </c>
      <c r="I130" s="62">
        <v>2.61</v>
      </c>
      <c r="J130" s="62">
        <v>0.01</v>
      </c>
    </row>
    <row r="131" spans="6:10">
      <c r="F131" s="62">
        <v>193702</v>
      </c>
      <c r="G131" s="62">
        <v>1.0900000000000001</v>
      </c>
      <c r="H131" s="62">
        <v>1.05</v>
      </c>
      <c r="I131" s="62">
        <v>4.83</v>
      </c>
      <c r="J131" s="62">
        <v>0.02</v>
      </c>
    </row>
    <row r="132" spans="6:10">
      <c r="F132" s="62">
        <v>193703</v>
      </c>
      <c r="G132" s="62">
        <v>-0.27</v>
      </c>
      <c r="H132" s="62">
        <v>-1.69</v>
      </c>
      <c r="I132" s="62">
        <v>6.5</v>
      </c>
      <c r="J132" s="62">
        <v>0.01</v>
      </c>
    </row>
    <row r="133" spans="6:10">
      <c r="F133" s="62">
        <v>193704</v>
      </c>
      <c r="G133" s="62">
        <v>-7.36</v>
      </c>
      <c r="H133" s="62">
        <v>-3.83</v>
      </c>
      <c r="I133" s="62">
        <v>-3.66</v>
      </c>
      <c r="J133" s="62">
        <v>0.03</v>
      </c>
    </row>
    <row r="134" spans="6:10">
      <c r="F134" s="62">
        <v>193705</v>
      </c>
      <c r="G134" s="62">
        <v>-0.83</v>
      </c>
      <c r="H134" s="62">
        <v>-0.68</v>
      </c>
      <c r="I134" s="62">
        <v>-3.48</v>
      </c>
      <c r="J134" s="62">
        <v>0.06</v>
      </c>
    </row>
    <row r="135" spans="6:10">
      <c r="F135" s="62">
        <v>193706</v>
      </c>
      <c r="G135" s="62">
        <v>-4.21</v>
      </c>
      <c r="H135" s="62">
        <v>-3.76</v>
      </c>
      <c r="I135" s="62">
        <v>-3.33</v>
      </c>
      <c r="J135" s="62">
        <v>0.03</v>
      </c>
    </row>
    <row r="136" spans="6:10">
      <c r="F136" s="62">
        <v>193707</v>
      </c>
      <c r="G136" s="62">
        <v>8.91</v>
      </c>
      <c r="H136" s="62">
        <v>0.89</v>
      </c>
      <c r="I136" s="62">
        <v>0.81</v>
      </c>
      <c r="J136" s="62">
        <v>0.03</v>
      </c>
    </row>
    <row r="137" spans="6:10">
      <c r="F137" s="62">
        <v>193708</v>
      </c>
      <c r="G137" s="62">
        <v>-4.8600000000000003</v>
      </c>
      <c r="H137" s="62">
        <v>0.44</v>
      </c>
      <c r="I137" s="62">
        <v>-2.25</v>
      </c>
      <c r="J137" s="62">
        <v>0.02</v>
      </c>
    </row>
    <row r="138" spans="6:10">
      <c r="F138" s="62">
        <v>193709</v>
      </c>
      <c r="G138" s="62">
        <v>-13.61</v>
      </c>
      <c r="H138" s="62">
        <v>-6.98</v>
      </c>
      <c r="I138" s="62">
        <v>-4.57</v>
      </c>
      <c r="J138" s="62">
        <v>0.04</v>
      </c>
    </row>
    <row r="139" spans="6:10">
      <c r="F139" s="62">
        <v>193710</v>
      </c>
      <c r="G139" s="62">
        <v>-9.61</v>
      </c>
      <c r="H139" s="62">
        <v>0.41</v>
      </c>
      <c r="I139" s="62">
        <v>-1.55</v>
      </c>
      <c r="J139" s="62">
        <v>0.02</v>
      </c>
    </row>
    <row r="140" spans="6:10">
      <c r="F140" s="62">
        <v>193711</v>
      </c>
      <c r="G140" s="62">
        <v>-8.31</v>
      </c>
      <c r="H140" s="62">
        <v>-3.6</v>
      </c>
      <c r="I140" s="62">
        <v>0.15</v>
      </c>
      <c r="J140" s="62">
        <v>0.02</v>
      </c>
    </row>
    <row r="141" spans="6:10">
      <c r="F141" s="62">
        <v>193712</v>
      </c>
      <c r="G141" s="62">
        <v>-4.24</v>
      </c>
      <c r="H141" s="62">
        <v>-7.74</v>
      </c>
      <c r="I141" s="62">
        <v>-0.4</v>
      </c>
      <c r="J141" s="62">
        <v>0</v>
      </c>
    </row>
    <row r="142" spans="6:10">
      <c r="F142" s="62">
        <v>193801</v>
      </c>
      <c r="G142" s="62">
        <v>0.49</v>
      </c>
      <c r="H142" s="62">
        <v>4.84</v>
      </c>
      <c r="I142" s="62">
        <v>-1.61</v>
      </c>
      <c r="J142" s="62">
        <v>0</v>
      </c>
    </row>
    <row r="143" spans="6:10">
      <c r="F143" s="62">
        <v>193802</v>
      </c>
      <c r="G143" s="62">
        <v>5.84</v>
      </c>
      <c r="H143" s="62">
        <v>0.4</v>
      </c>
      <c r="I143" s="62">
        <v>-2.02</v>
      </c>
      <c r="J143" s="62">
        <v>0</v>
      </c>
    </row>
    <row r="144" spans="6:10">
      <c r="F144" s="62">
        <v>193803</v>
      </c>
      <c r="G144" s="62">
        <v>-23.82</v>
      </c>
      <c r="H144" s="62">
        <v>-4.34</v>
      </c>
      <c r="I144" s="62">
        <v>-3.54</v>
      </c>
      <c r="J144" s="62">
        <v>-0.01</v>
      </c>
    </row>
    <row r="145" spans="6:10">
      <c r="F145" s="62">
        <v>193804</v>
      </c>
      <c r="G145" s="62">
        <v>14.51</v>
      </c>
      <c r="H145" s="62">
        <v>6.46</v>
      </c>
      <c r="I145" s="62">
        <v>0.23</v>
      </c>
      <c r="J145" s="62">
        <v>0.01</v>
      </c>
    </row>
    <row r="146" spans="6:10">
      <c r="F146" s="62">
        <v>193805</v>
      </c>
      <c r="G146" s="62">
        <v>-3.83</v>
      </c>
      <c r="H146" s="62">
        <v>-2.5099999999999998</v>
      </c>
      <c r="I146" s="62">
        <v>-0.27</v>
      </c>
      <c r="J146" s="62">
        <v>0</v>
      </c>
    </row>
    <row r="147" spans="6:10">
      <c r="F147" s="62">
        <v>193806</v>
      </c>
      <c r="G147" s="62">
        <v>23.87</v>
      </c>
      <c r="H147" s="62">
        <v>4.3</v>
      </c>
      <c r="I147" s="62">
        <v>0.32</v>
      </c>
      <c r="J147" s="62">
        <v>0</v>
      </c>
    </row>
    <row r="148" spans="6:10">
      <c r="F148" s="62">
        <v>193807</v>
      </c>
      <c r="G148" s="62">
        <v>7.34</v>
      </c>
      <c r="H148" s="62">
        <v>6.64</v>
      </c>
      <c r="I148" s="62">
        <v>2.2000000000000002</v>
      </c>
      <c r="J148" s="62">
        <v>-0.01</v>
      </c>
    </row>
    <row r="149" spans="6:10">
      <c r="F149" s="62">
        <v>193808</v>
      </c>
      <c r="G149" s="62">
        <v>-2.67</v>
      </c>
      <c r="H149" s="62">
        <v>-2.4500000000000002</v>
      </c>
      <c r="I149" s="62">
        <v>-4.72</v>
      </c>
      <c r="J149" s="62">
        <v>0</v>
      </c>
    </row>
    <row r="150" spans="6:10">
      <c r="F150" s="62">
        <v>193809</v>
      </c>
      <c r="G150" s="62">
        <v>0.81</v>
      </c>
      <c r="H150" s="62">
        <v>-2.73</v>
      </c>
      <c r="I150" s="62">
        <v>-1.62</v>
      </c>
      <c r="J150" s="62">
        <v>0.02</v>
      </c>
    </row>
    <row r="151" spans="6:10">
      <c r="F151" s="62">
        <v>193810</v>
      </c>
      <c r="G151" s="62">
        <v>7.8</v>
      </c>
      <c r="H151" s="62">
        <v>5.81</v>
      </c>
      <c r="I151" s="62">
        <v>5.03</v>
      </c>
      <c r="J151" s="62">
        <v>0.01</v>
      </c>
    </row>
    <row r="152" spans="6:10">
      <c r="F152" s="62">
        <v>193811</v>
      </c>
      <c r="G152" s="62">
        <v>-1.72</v>
      </c>
      <c r="H152" s="62">
        <v>-2.57</v>
      </c>
      <c r="I152" s="62">
        <v>-1.22</v>
      </c>
      <c r="J152" s="62">
        <v>-0.06</v>
      </c>
    </row>
    <row r="153" spans="6:10">
      <c r="F153" s="62">
        <v>193812</v>
      </c>
      <c r="G153" s="62">
        <v>4.1900000000000004</v>
      </c>
      <c r="H153" s="62">
        <v>-1.82</v>
      </c>
      <c r="I153" s="62">
        <v>0.53</v>
      </c>
      <c r="J153" s="62">
        <v>0</v>
      </c>
    </row>
    <row r="154" spans="6:10">
      <c r="F154" s="62">
        <v>193901</v>
      </c>
      <c r="G154" s="62">
        <v>-5.96</v>
      </c>
      <c r="H154" s="62">
        <v>-1.55</v>
      </c>
      <c r="I154" s="62">
        <v>-3.94</v>
      </c>
      <c r="J154" s="62">
        <v>-0.01</v>
      </c>
    </row>
    <row r="155" spans="6:10">
      <c r="F155" s="62">
        <v>193902</v>
      </c>
      <c r="G155" s="62">
        <v>3.51</v>
      </c>
      <c r="H155" s="62">
        <v>0.63</v>
      </c>
      <c r="I155" s="62">
        <v>2.95</v>
      </c>
      <c r="J155" s="62">
        <v>0.01</v>
      </c>
    </row>
    <row r="156" spans="6:10">
      <c r="F156" s="62">
        <v>193903</v>
      </c>
      <c r="G156" s="62">
        <v>-11.99</v>
      </c>
      <c r="H156" s="62">
        <v>-4.75</v>
      </c>
      <c r="I156" s="62">
        <v>-8.31</v>
      </c>
      <c r="J156" s="62">
        <v>-0.01</v>
      </c>
    </row>
    <row r="157" spans="6:10">
      <c r="F157" s="62">
        <v>193904</v>
      </c>
      <c r="G157" s="62">
        <v>-0.18</v>
      </c>
      <c r="H157" s="62">
        <v>1.67</v>
      </c>
      <c r="I157" s="62">
        <v>-0.3</v>
      </c>
      <c r="J157" s="62">
        <v>0</v>
      </c>
    </row>
    <row r="158" spans="6:10">
      <c r="F158" s="62">
        <v>193905</v>
      </c>
      <c r="G158" s="62">
        <v>6.8</v>
      </c>
      <c r="H158" s="62">
        <v>2.8</v>
      </c>
      <c r="I158" s="62">
        <v>0.49</v>
      </c>
      <c r="J158" s="62">
        <v>0.01</v>
      </c>
    </row>
    <row r="159" spans="6:10">
      <c r="F159" s="62">
        <v>193906</v>
      </c>
      <c r="G159" s="62">
        <v>-5.31</v>
      </c>
      <c r="H159" s="62">
        <v>-1.01</v>
      </c>
      <c r="I159" s="62">
        <v>-5.42</v>
      </c>
      <c r="J159" s="62">
        <v>0.01</v>
      </c>
    </row>
    <row r="160" spans="6:10">
      <c r="F160" s="62">
        <v>193907</v>
      </c>
      <c r="G160" s="62">
        <v>10.24</v>
      </c>
      <c r="H160" s="62">
        <v>4.32</v>
      </c>
      <c r="I160" s="62">
        <v>-0.03</v>
      </c>
      <c r="J160" s="62">
        <v>0</v>
      </c>
    </row>
    <row r="161" spans="6:10">
      <c r="F161" s="62">
        <v>193908</v>
      </c>
      <c r="G161" s="62">
        <v>-6.68</v>
      </c>
      <c r="H161" s="62">
        <v>-4.6100000000000003</v>
      </c>
      <c r="I161" s="62">
        <v>-2.42</v>
      </c>
      <c r="J161" s="62">
        <v>-0.01</v>
      </c>
    </row>
    <row r="162" spans="6:10">
      <c r="F162" s="62">
        <v>193909</v>
      </c>
      <c r="G162" s="62">
        <v>16.88</v>
      </c>
      <c r="H162" s="62">
        <v>20.239999999999998</v>
      </c>
      <c r="I162" s="62">
        <v>22.22</v>
      </c>
      <c r="J162" s="62">
        <v>0.01</v>
      </c>
    </row>
    <row r="163" spans="6:10">
      <c r="F163" s="62">
        <v>193910</v>
      </c>
      <c r="G163" s="62">
        <v>-0.53</v>
      </c>
      <c r="H163" s="62">
        <v>-0.01</v>
      </c>
      <c r="I163" s="62">
        <v>-4.8899999999999997</v>
      </c>
      <c r="J163" s="62">
        <v>0</v>
      </c>
    </row>
    <row r="164" spans="6:10">
      <c r="F164" s="62">
        <v>193911</v>
      </c>
      <c r="G164" s="62">
        <v>-3.62</v>
      </c>
      <c r="H164" s="62">
        <v>-5.07</v>
      </c>
      <c r="I164" s="62">
        <v>-6.46</v>
      </c>
      <c r="J164" s="62">
        <v>0</v>
      </c>
    </row>
    <row r="165" spans="6:10">
      <c r="F165" s="62">
        <v>193912</v>
      </c>
      <c r="G165" s="62">
        <v>3.03</v>
      </c>
      <c r="H165" s="62">
        <v>0.79</v>
      </c>
      <c r="I165" s="62">
        <v>-4.0599999999999996</v>
      </c>
      <c r="J165" s="62">
        <v>0</v>
      </c>
    </row>
    <row r="166" spans="6:10">
      <c r="F166" s="62">
        <v>194001</v>
      </c>
      <c r="G166" s="62">
        <v>-2.41</v>
      </c>
      <c r="H166" s="62">
        <v>0.21</v>
      </c>
      <c r="I166" s="62">
        <v>-0.81</v>
      </c>
      <c r="J166" s="62">
        <v>0</v>
      </c>
    </row>
    <row r="167" spans="6:10">
      <c r="F167" s="62">
        <v>194002</v>
      </c>
      <c r="G167" s="62">
        <v>1.44</v>
      </c>
      <c r="H167" s="62">
        <v>2.5099999999999998</v>
      </c>
      <c r="I167" s="62">
        <v>-0.33</v>
      </c>
      <c r="J167" s="62">
        <v>0</v>
      </c>
    </row>
    <row r="168" spans="6:10">
      <c r="F168" s="62">
        <v>194003</v>
      </c>
      <c r="G168" s="62">
        <v>2.0499999999999998</v>
      </c>
      <c r="H168" s="62">
        <v>1.25</v>
      </c>
      <c r="I168" s="62">
        <v>-1.27</v>
      </c>
      <c r="J168" s="62">
        <v>0</v>
      </c>
    </row>
    <row r="169" spans="6:10">
      <c r="F169" s="62">
        <v>194004</v>
      </c>
      <c r="G169" s="62">
        <v>0.22</v>
      </c>
      <c r="H169" s="62">
        <v>3.92</v>
      </c>
      <c r="I169" s="62">
        <v>-0.13</v>
      </c>
      <c r="J169" s="62">
        <v>0</v>
      </c>
    </row>
    <row r="170" spans="6:10">
      <c r="F170" s="62">
        <v>194005</v>
      </c>
      <c r="G170" s="62">
        <v>-21.95</v>
      </c>
      <c r="H170" s="62">
        <v>-6.66</v>
      </c>
      <c r="I170" s="62">
        <v>-3.69</v>
      </c>
      <c r="J170" s="62">
        <v>-0.02</v>
      </c>
    </row>
    <row r="171" spans="6:10">
      <c r="F171" s="62">
        <v>194006</v>
      </c>
      <c r="G171" s="62">
        <v>6.67</v>
      </c>
      <c r="H171" s="62">
        <v>-2.13</v>
      </c>
      <c r="I171" s="62">
        <v>4.62</v>
      </c>
      <c r="J171" s="62">
        <v>0</v>
      </c>
    </row>
    <row r="172" spans="6:10">
      <c r="F172" s="62">
        <v>194007</v>
      </c>
      <c r="G172" s="62">
        <v>3.16</v>
      </c>
      <c r="H172" s="62">
        <v>1.01</v>
      </c>
      <c r="I172" s="62">
        <v>-0.74</v>
      </c>
      <c r="J172" s="62">
        <v>0.01</v>
      </c>
    </row>
    <row r="173" spans="6:10">
      <c r="F173" s="62">
        <v>194008</v>
      </c>
      <c r="G173" s="62">
        <v>2.19</v>
      </c>
      <c r="H173" s="62">
        <v>-0.11</v>
      </c>
      <c r="I173" s="62">
        <v>0.56000000000000005</v>
      </c>
      <c r="J173" s="62">
        <v>-0.01</v>
      </c>
    </row>
    <row r="174" spans="6:10">
      <c r="F174" s="62">
        <v>194009</v>
      </c>
      <c r="G174" s="62">
        <v>2.39</v>
      </c>
      <c r="H174" s="62">
        <v>3.22</v>
      </c>
      <c r="I174" s="62">
        <v>-1.1299999999999999</v>
      </c>
      <c r="J174" s="62">
        <v>0</v>
      </c>
    </row>
    <row r="175" spans="6:10">
      <c r="F175" s="62">
        <v>194010</v>
      </c>
      <c r="G175" s="62">
        <v>3.02</v>
      </c>
      <c r="H175" s="62">
        <v>0.28000000000000003</v>
      </c>
      <c r="I175" s="62">
        <v>4.6399999999999997</v>
      </c>
      <c r="J175" s="62">
        <v>0</v>
      </c>
    </row>
    <row r="176" spans="6:10">
      <c r="F176" s="62">
        <v>194011</v>
      </c>
      <c r="G176" s="62">
        <v>-1.61</v>
      </c>
      <c r="H176" s="62">
        <v>1.94</v>
      </c>
      <c r="I176" s="62">
        <v>0.12</v>
      </c>
      <c r="J176" s="62">
        <v>0</v>
      </c>
    </row>
    <row r="177" spans="6:10">
      <c r="F177" s="62">
        <v>194012</v>
      </c>
      <c r="G177" s="62">
        <v>0.69</v>
      </c>
      <c r="H177" s="62">
        <v>-2.15</v>
      </c>
      <c r="I177" s="62">
        <v>-0.89</v>
      </c>
      <c r="J177" s="62">
        <v>0</v>
      </c>
    </row>
    <row r="178" spans="6:10">
      <c r="F178" s="62">
        <v>194101</v>
      </c>
      <c r="G178" s="62">
        <v>-4.17</v>
      </c>
      <c r="H178" s="62">
        <v>1</v>
      </c>
      <c r="I178" s="62">
        <v>3.83</v>
      </c>
      <c r="J178" s="62">
        <v>-0.01</v>
      </c>
    </row>
    <row r="179" spans="6:10">
      <c r="F179" s="62">
        <v>194102</v>
      </c>
      <c r="G179" s="62">
        <v>-1.43</v>
      </c>
      <c r="H179" s="62">
        <v>-1.56</v>
      </c>
      <c r="I179" s="62">
        <v>0.89</v>
      </c>
      <c r="J179" s="62">
        <v>-0.01</v>
      </c>
    </row>
    <row r="180" spans="6:10">
      <c r="F180" s="62">
        <v>194103</v>
      </c>
      <c r="G180" s="62">
        <v>0.84</v>
      </c>
      <c r="H180" s="62">
        <v>0.1</v>
      </c>
      <c r="I180" s="62">
        <v>3.04</v>
      </c>
      <c r="J180" s="62">
        <v>0.01</v>
      </c>
    </row>
    <row r="181" spans="6:10">
      <c r="F181" s="62">
        <v>194104</v>
      </c>
      <c r="G181" s="62">
        <v>-5.46</v>
      </c>
      <c r="H181" s="62">
        <v>-1.68</v>
      </c>
      <c r="I181" s="62">
        <v>3.41</v>
      </c>
      <c r="J181" s="62">
        <v>-0.01</v>
      </c>
    </row>
    <row r="182" spans="6:10">
      <c r="F182" s="62">
        <v>194105</v>
      </c>
      <c r="G182" s="62">
        <v>1.39</v>
      </c>
      <c r="H182" s="62">
        <v>-0.65</v>
      </c>
      <c r="I182" s="62">
        <v>0.6</v>
      </c>
      <c r="J182" s="62">
        <v>0</v>
      </c>
    </row>
    <row r="183" spans="6:10">
      <c r="F183" s="62">
        <v>194106</v>
      </c>
      <c r="G183" s="62">
        <v>5.83</v>
      </c>
      <c r="H183" s="62">
        <v>1.32</v>
      </c>
      <c r="I183" s="62">
        <v>0.59</v>
      </c>
      <c r="J183" s="62">
        <v>0</v>
      </c>
    </row>
    <row r="184" spans="6:10">
      <c r="F184" s="62">
        <v>194107</v>
      </c>
      <c r="G184" s="62">
        <v>5.87</v>
      </c>
      <c r="H184" s="62">
        <v>5.71</v>
      </c>
      <c r="I184" s="62">
        <v>7.25</v>
      </c>
      <c r="J184" s="62">
        <v>0.03</v>
      </c>
    </row>
    <row r="185" spans="6:10">
      <c r="F185" s="62">
        <v>194108</v>
      </c>
      <c r="G185" s="62">
        <v>-0.17</v>
      </c>
      <c r="H185" s="62">
        <v>-0.42</v>
      </c>
      <c r="I185" s="62">
        <v>-1.1000000000000001</v>
      </c>
      <c r="J185" s="62">
        <v>0.01</v>
      </c>
    </row>
    <row r="186" spans="6:10">
      <c r="F186" s="62">
        <v>194109</v>
      </c>
      <c r="G186" s="62">
        <v>-0.87</v>
      </c>
      <c r="H186" s="62">
        <v>-0.99</v>
      </c>
      <c r="I186" s="62">
        <v>-0.28000000000000003</v>
      </c>
      <c r="J186" s="62">
        <v>0.01</v>
      </c>
    </row>
    <row r="187" spans="6:10">
      <c r="F187" s="62">
        <v>194110</v>
      </c>
      <c r="G187" s="62">
        <v>-5.25</v>
      </c>
      <c r="H187" s="62">
        <v>-2.02</v>
      </c>
      <c r="I187" s="62">
        <v>1.63</v>
      </c>
      <c r="J187" s="62">
        <v>0</v>
      </c>
    </row>
    <row r="188" spans="6:10">
      <c r="F188" s="62">
        <v>194111</v>
      </c>
      <c r="G188" s="62">
        <v>-1.92</v>
      </c>
      <c r="H188" s="62">
        <v>-1.21</v>
      </c>
      <c r="I188" s="62">
        <v>-0.64</v>
      </c>
      <c r="J188" s="62">
        <v>0</v>
      </c>
    </row>
    <row r="189" spans="6:10">
      <c r="F189" s="62">
        <v>194112</v>
      </c>
      <c r="G189" s="62">
        <v>-4.87</v>
      </c>
      <c r="H189" s="62">
        <v>-2.99</v>
      </c>
      <c r="I189" s="62">
        <v>-5.94</v>
      </c>
      <c r="J189" s="62">
        <v>0.01</v>
      </c>
    </row>
    <row r="190" spans="6:10">
      <c r="F190" s="62">
        <v>194201</v>
      </c>
      <c r="G190" s="62">
        <v>0.79</v>
      </c>
      <c r="H190" s="62">
        <v>7.53</v>
      </c>
      <c r="I190" s="62">
        <v>10.1</v>
      </c>
      <c r="J190" s="62">
        <v>0.02</v>
      </c>
    </row>
    <row r="191" spans="6:10">
      <c r="F191" s="62">
        <v>194202</v>
      </c>
      <c r="G191" s="62">
        <v>-2.46</v>
      </c>
      <c r="H191" s="62">
        <v>1.72</v>
      </c>
      <c r="I191" s="62">
        <v>-1.1299999999999999</v>
      </c>
      <c r="J191" s="62">
        <v>0.01</v>
      </c>
    </row>
    <row r="192" spans="6:10">
      <c r="F192" s="62">
        <v>194203</v>
      </c>
      <c r="G192" s="62">
        <v>-6.58</v>
      </c>
      <c r="H192" s="62">
        <v>1.77</v>
      </c>
      <c r="I192" s="62">
        <v>-0.62</v>
      </c>
      <c r="J192" s="62">
        <v>0.01</v>
      </c>
    </row>
    <row r="193" spans="6:10">
      <c r="F193" s="62">
        <v>194204</v>
      </c>
      <c r="G193" s="62">
        <v>-4.37</v>
      </c>
      <c r="H193" s="62">
        <v>-0.6</v>
      </c>
      <c r="I193" s="62">
        <v>2.09</v>
      </c>
      <c r="J193" s="62">
        <v>0.01</v>
      </c>
    </row>
    <row r="194" spans="6:10">
      <c r="F194" s="62">
        <v>194205</v>
      </c>
      <c r="G194" s="62">
        <v>5.94</v>
      </c>
      <c r="H194" s="62">
        <v>-3.05</v>
      </c>
      <c r="I194" s="62">
        <v>-2.65</v>
      </c>
      <c r="J194" s="62">
        <v>0.03</v>
      </c>
    </row>
    <row r="195" spans="6:10">
      <c r="F195" s="62">
        <v>194206</v>
      </c>
      <c r="G195" s="62">
        <v>2.69</v>
      </c>
      <c r="H195" s="62">
        <v>-1.22</v>
      </c>
      <c r="I195" s="62">
        <v>0.54</v>
      </c>
      <c r="J195" s="62">
        <v>0.02</v>
      </c>
    </row>
    <row r="196" spans="6:10">
      <c r="F196" s="62">
        <v>194207</v>
      </c>
      <c r="G196" s="62">
        <v>3.51</v>
      </c>
      <c r="H196" s="62">
        <v>-0.15</v>
      </c>
      <c r="I196" s="62">
        <v>2.4</v>
      </c>
      <c r="J196" s="62">
        <v>0.03</v>
      </c>
    </row>
    <row r="197" spans="6:10">
      <c r="F197" s="62">
        <v>194208</v>
      </c>
      <c r="G197" s="62">
        <v>1.8</v>
      </c>
      <c r="H197" s="62">
        <v>-0.09</v>
      </c>
      <c r="I197" s="62">
        <v>1.35</v>
      </c>
      <c r="J197" s="62">
        <v>0.03</v>
      </c>
    </row>
    <row r="198" spans="6:10">
      <c r="F198" s="62">
        <v>194209</v>
      </c>
      <c r="G198" s="62">
        <v>2.61</v>
      </c>
      <c r="H198" s="62">
        <v>0.63</v>
      </c>
      <c r="I198" s="62">
        <v>2.35</v>
      </c>
      <c r="J198" s="62">
        <v>0.03</v>
      </c>
    </row>
    <row r="199" spans="6:10">
      <c r="F199" s="62">
        <v>194210</v>
      </c>
      <c r="G199" s="62">
        <v>6.82</v>
      </c>
      <c r="H199" s="62">
        <v>1.75</v>
      </c>
      <c r="I199" s="62">
        <v>6.39</v>
      </c>
      <c r="J199" s="62">
        <v>0.03</v>
      </c>
    </row>
    <row r="200" spans="6:10">
      <c r="F200" s="62">
        <v>194211</v>
      </c>
      <c r="G200" s="62">
        <v>0.15</v>
      </c>
      <c r="H200" s="62">
        <v>-1.5</v>
      </c>
      <c r="I200" s="62">
        <v>-4.21</v>
      </c>
      <c r="J200" s="62">
        <v>0.03</v>
      </c>
    </row>
    <row r="201" spans="6:10">
      <c r="F201" s="62">
        <v>194212</v>
      </c>
      <c r="G201" s="62">
        <v>5.12</v>
      </c>
      <c r="H201" s="62">
        <v>-2.5099999999999998</v>
      </c>
      <c r="I201" s="62">
        <v>0.57999999999999996</v>
      </c>
      <c r="J201" s="62">
        <v>0.03</v>
      </c>
    </row>
    <row r="202" spans="6:10">
      <c r="F202" s="62">
        <v>194301</v>
      </c>
      <c r="G202" s="62">
        <v>7.13</v>
      </c>
      <c r="H202" s="62">
        <v>8.8000000000000007</v>
      </c>
      <c r="I202" s="62">
        <v>8.18</v>
      </c>
      <c r="J202" s="62">
        <v>0.03</v>
      </c>
    </row>
    <row r="203" spans="6:10">
      <c r="F203" s="62">
        <v>194302</v>
      </c>
      <c r="G203" s="62">
        <v>6.15</v>
      </c>
      <c r="H203" s="62">
        <v>4.75</v>
      </c>
      <c r="I203" s="62">
        <v>6.4</v>
      </c>
      <c r="J203" s="62">
        <v>0.03</v>
      </c>
    </row>
    <row r="204" spans="6:10">
      <c r="F204" s="62">
        <v>194303</v>
      </c>
      <c r="G204" s="62">
        <v>6.01</v>
      </c>
      <c r="H204" s="62">
        <v>4.99</v>
      </c>
      <c r="I204" s="62">
        <v>5.48</v>
      </c>
      <c r="J204" s="62">
        <v>0.03</v>
      </c>
    </row>
    <row r="205" spans="6:10">
      <c r="F205" s="62">
        <v>194304</v>
      </c>
      <c r="G205" s="62">
        <v>0.81</v>
      </c>
      <c r="H205" s="62">
        <v>2.0499999999999998</v>
      </c>
      <c r="I205" s="62">
        <v>5.82</v>
      </c>
      <c r="J205" s="62">
        <v>0.03</v>
      </c>
    </row>
    <row r="206" spans="6:10">
      <c r="F206" s="62">
        <v>194305</v>
      </c>
      <c r="G206" s="62">
        <v>5.74</v>
      </c>
      <c r="H206" s="62">
        <v>4.3499999999999996</v>
      </c>
      <c r="I206" s="62">
        <v>3.25</v>
      </c>
      <c r="J206" s="62">
        <v>0.03</v>
      </c>
    </row>
    <row r="207" spans="6:10">
      <c r="F207" s="62">
        <v>194306</v>
      </c>
      <c r="G207" s="62">
        <v>1.82</v>
      </c>
      <c r="H207" s="62">
        <v>-1.02</v>
      </c>
      <c r="I207" s="62">
        <v>-0.7</v>
      </c>
      <c r="J207" s="62">
        <v>0.03</v>
      </c>
    </row>
    <row r="208" spans="6:10">
      <c r="F208" s="62">
        <v>194307</v>
      </c>
      <c r="G208" s="62">
        <v>-4.7699999999999996</v>
      </c>
      <c r="H208" s="62">
        <v>-2.39</v>
      </c>
      <c r="I208" s="62">
        <v>-2.29</v>
      </c>
      <c r="J208" s="62">
        <v>0.03</v>
      </c>
    </row>
    <row r="209" spans="6:10">
      <c r="F209" s="62">
        <v>194308</v>
      </c>
      <c r="G209" s="62">
        <v>1.3</v>
      </c>
      <c r="H209" s="62">
        <v>-0.6</v>
      </c>
      <c r="I209" s="62">
        <v>-0.43</v>
      </c>
      <c r="J209" s="62">
        <v>0.03</v>
      </c>
    </row>
    <row r="210" spans="6:10">
      <c r="F210" s="62">
        <v>194309</v>
      </c>
      <c r="G210" s="62">
        <v>2.4</v>
      </c>
      <c r="H210" s="62">
        <v>1.29</v>
      </c>
      <c r="I210" s="62">
        <v>1.43</v>
      </c>
      <c r="J210" s="62">
        <v>0.03</v>
      </c>
    </row>
    <row r="211" spans="6:10">
      <c r="F211" s="62">
        <v>194310</v>
      </c>
      <c r="G211" s="62">
        <v>-1.1499999999999999</v>
      </c>
      <c r="H211" s="62">
        <v>0.57999999999999996</v>
      </c>
      <c r="I211" s="62">
        <v>1.64</v>
      </c>
      <c r="J211" s="62">
        <v>0.03</v>
      </c>
    </row>
    <row r="212" spans="6:10">
      <c r="F212" s="62">
        <v>194311</v>
      </c>
      <c r="G212" s="62">
        <v>-5.91</v>
      </c>
      <c r="H212" s="62">
        <v>-1.65</v>
      </c>
      <c r="I212" s="62">
        <v>-4.0199999999999996</v>
      </c>
      <c r="J212" s="62">
        <v>0.03</v>
      </c>
    </row>
    <row r="213" spans="6:10">
      <c r="F213" s="62">
        <v>194312</v>
      </c>
      <c r="G213" s="62">
        <v>6.36</v>
      </c>
      <c r="H213" s="62">
        <v>3.34</v>
      </c>
      <c r="I213" s="62">
        <v>3.24</v>
      </c>
      <c r="J213" s="62">
        <v>0.03</v>
      </c>
    </row>
    <row r="214" spans="6:10">
      <c r="F214" s="62">
        <v>194401</v>
      </c>
      <c r="G214" s="62">
        <v>1.74</v>
      </c>
      <c r="H214" s="62">
        <v>2.5499999999999998</v>
      </c>
      <c r="I214" s="62">
        <v>2.16</v>
      </c>
      <c r="J214" s="62">
        <v>0.03</v>
      </c>
    </row>
    <row r="215" spans="6:10">
      <c r="F215" s="62">
        <v>194402</v>
      </c>
      <c r="G215" s="62">
        <v>0.37</v>
      </c>
      <c r="H215" s="62">
        <v>-0.1</v>
      </c>
      <c r="I215" s="62">
        <v>0.84</v>
      </c>
      <c r="J215" s="62">
        <v>0.03</v>
      </c>
    </row>
    <row r="216" spans="6:10">
      <c r="F216" s="62">
        <v>194403</v>
      </c>
      <c r="G216" s="62">
        <v>2.46</v>
      </c>
      <c r="H216" s="62">
        <v>1.73</v>
      </c>
      <c r="I216" s="62">
        <v>3.43</v>
      </c>
      <c r="J216" s="62">
        <v>0.02</v>
      </c>
    </row>
    <row r="217" spans="6:10">
      <c r="F217" s="62">
        <v>194404</v>
      </c>
      <c r="G217" s="62">
        <v>-1.69</v>
      </c>
      <c r="H217" s="62">
        <v>-1.37</v>
      </c>
      <c r="I217" s="62">
        <v>-1.1399999999999999</v>
      </c>
      <c r="J217" s="62">
        <v>0.03</v>
      </c>
    </row>
    <row r="218" spans="6:10">
      <c r="F218" s="62">
        <v>194405</v>
      </c>
      <c r="G218" s="62">
        <v>5.07</v>
      </c>
      <c r="H218" s="62">
        <v>1.68</v>
      </c>
      <c r="I218" s="62">
        <v>1.04</v>
      </c>
      <c r="J218" s="62">
        <v>0.03</v>
      </c>
    </row>
    <row r="219" spans="6:10">
      <c r="F219" s="62">
        <v>194406</v>
      </c>
      <c r="G219" s="62">
        <v>5.49</v>
      </c>
      <c r="H219" s="62">
        <v>4.01</v>
      </c>
      <c r="I219" s="62">
        <v>1.75</v>
      </c>
      <c r="J219" s="62">
        <v>0.03</v>
      </c>
    </row>
    <row r="220" spans="6:10">
      <c r="F220" s="62">
        <v>194407</v>
      </c>
      <c r="G220" s="62">
        <v>-1.49</v>
      </c>
      <c r="H220" s="62">
        <v>0.57999999999999996</v>
      </c>
      <c r="I220" s="62">
        <v>-0.42</v>
      </c>
      <c r="J220" s="62">
        <v>0.03</v>
      </c>
    </row>
    <row r="221" spans="6:10">
      <c r="F221" s="62">
        <v>194408</v>
      </c>
      <c r="G221" s="62">
        <v>1.57</v>
      </c>
      <c r="H221" s="62">
        <v>2.33</v>
      </c>
      <c r="I221" s="62">
        <v>-1.49</v>
      </c>
      <c r="J221" s="62">
        <v>0.03</v>
      </c>
    </row>
    <row r="222" spans="6:10">
      <c r="F222" s="62">
        <v>194409</v>
      </c>
      <c r="G222" s="62">
        <v>0.01</v>
      </c>
      <c r="H222" s="62">
        <v>0.49</v>
      </c>
      <c r="I222" s="62">
        <v>-1.1599999999999999</v>
      </c>
      <c r="J222" s="62">
        <v>0.02</v>
      </c>
    </row>
    <row r="223" spans="6:10">
      <c r="F223" s="62">
        <v>194410</v>
      </c>
      <c r="G223" s="62">
        <v>0.16</v>
      </c>
      <c r="H223" s="62">
        <v>-0.15</v>
      </c>
      <c r="I223" s="62">
        <v>-0.33</v>
      </c>
      <c r="J223" s="62">
        <v>0.03</v>
      </c>
    </row>
    <row r="224" spans="6:10">
      <c r="F224" s="62">
        <v>194411</v>
      </c>
      <c r="G224" s="62">
        <v>1.71</v>
      </c>
      <c r="H224" s="62">
        <v>0.36</v>
      </c>
      <c r="I224" s="62">
        <v>2.38</v>
      </c>
      <c r="J224" s="62">
        <v>0.03</v>
      </c>
    </row>
    <row r="225" spans="6:10">
      <c r="F225" s="62">
        <v>194412</v>
      </c>
      <c r="G225" s="62">
        <v>4.03</v>
      </c>
      <c r="H225" s="62">
        <v>2.25</v>
      </c>
      <c r="I225" s="62">
        <v>5.91</v>
      </c>
      <c r="J225" s="62">
        <v>0.02</v>
      </c>
    </row>
    <row r="226" spans="6:10">
      <c r="F226" s="62">
        <v>194501</v>
      </c>
      <c r="G226" s="62">
        <v>2.0099999999999998</v>
      </c>
      <c r="H226" s="62">
        <v>2.46</v>
      </c>
      <c r="I226" s="62">
        <v>0.67</v>
      </c>
      <c r="J226" s="62">
        <v>0.03</v>
      </c>
    </row>
    <row r="227" spans="6:10">
      <c r="F227" s="62">
        <v>194502</v>
      </c>
      <c r="G227" s="62">
        <v>6.23</v>
      </c>
      <c r="H227" s="62">
        <v>1.55</v>
      </c>
      <c r="I227" s="62">
        <v>4.34</v>
      </c>
      <c r="J227" s="62">
        <v>0.02</v>
      </c>
    </row>
    <row r="228" spans="6:10">
      <c r="F228" s="62">
        <v>194503</v>
      </c>
      <c r="G228" s="62">
        <v>-3.89</v>
      </c>
      <c r="H228" s="62">
        <v>-1.6</v>
      </c>
      <c r="I228" s="62">
        <v>-1.74</v>
      </c>
      <c r="J228" s="62">
        <v>0.02</v>
      </c>
    </row>
    <row r="229" spans="6:10">
      <c r="F229" s="62">
        <v>194504</v>
      </c>
      <c r="G229" s="62">
        <v>7.8</v>
      </c>
      <c r="H229" s="62">
        <v>0.32</v>
      </c>
      <c r="I229" s="62">
        <v>3.24</v>
      </c>
      <c r="J229" s="62">
        <v>0.03</v>
      </c>
    </row>
    <row r="230" spans="6:10">
      <c r="F230" s="62">
        <v>194505</v>
      </c>
      <c r="G230" s="62">
        <v>1.73</v>
      </c>
      <c r="H230" s="62">
        <v>1.52</v>
      </c>
      <c r="I230" s="62">
        <v>0.36</v>
      </c>
      <c r="J230" s="62">
        <v>0.03</v>
      </c>
    </row>
    <row r="231" spans="6:10">
      <c r="F231" s="62">
        <v>194506</v>
      </c>
      <c r="G231" s="62">
        <v>0.39</v>
      </c>
      <c r="H231" s="62">
        <v>3.12</v>
      </c>
      <c r="I231" s="62">
        <v>4.21</v>
      </c>
      <c r="J231" s="62">
        <v>0.02</v>
      </c>
    </row>
    <row r="232" spans="6:10">
      <c r="F232" s="62">
        <v>194507</v>
      </c>
      <c r="G232" s="62">
        <v>-2.17</v>
      </c>
      <c r="H232" s="62">
        <v>-1.52</v>
      </c>
      <c r="I232" s="62">
        <v>-2.62</v>
      </c>
      <c r="J232" s="62">
        <v>0.03</v>
      </c>
    </row>
    <row r="233" spans="6:10">
      <c r="F233" s="62">
        <v>194508</v>
      </c>
      <c r="G233" s="62">
        <v>6.2</v>
      </c>
      <c r="H233" s="62">
        <v>1.5</v>
      </c>
      <c r="I233" s="62">
        <v>-4.2699999999999996</v>
      </c>
      <c r="J233" s="62">
        <v>0.03</v>
      </c>
    </row>
    <row r="234" spans="6:10">
      <c r="F234" s="62">
        <v>194509</v>
      </c>
      <c r="G234" s="62">
        <v>4.7699999999999996</v>
      </c>
      <c r="H234" s="62">
        <v>1.7</v>
      </c>
      <c r="I234" s="62">
        <v>0.42</v>
      </c>
      <c r="J234" s="62">
        <v>0.03</v>
      </c>
    </row>
    <row r="235" spans="6:10">
      <c r="F235" s="62">
        <v>194510</v>
      </c>
      <c r="G235" s="62">
        <v>3.89</v>
      </c>
      <c r="H235" s="62">
        <v>2.38</v>
      </c>
      <c r="I235" s="62">
        <v>2.13</v>
      </c>
      <c r="J235" s="62">
        <v>0.03</v>
      </c>
    </row>
    <row r="236" spans="6:10">
      <c r="F236" s="62">
        <v>194511</v>
      </c>
      <c r="G236" s="62">
        <v>5.39</v>
      </c>
      <c r="H236" s="62">
        <v>4.3099999999999996</v>
      </c>
      <c r="I236" s="62">
        <v>3.96</v>
      </c>
      <c r="J236" s="62">
        <v>0.02</v>
      </c>
    </row>
    <row r="237" spans="6:10">
      <c r="F237" s="62">
        <v>194512</v>
      </c>
      <c r="G237" s="62">
        <v>1.2</v>
      </c>
      <c r="H237" s="62">
        <v>2.1</v>
      </c>
      <c r="I237" s="62">
        <v>-2.2799999999999998</v>
      </c>
      <c r="J237" s="62">
        <v>0.03</v>
      </c>
    </row>
    <row r="238" spans="6:10">
      <c r="F238" s="62">
        <v>194601</v>
      </c>
      <c r="G238" s="62">
        <v>6.24</v>
      </c>
      <c r="H238" s="62">
        <v>3.91</v>
      </c>
      <c r="I238" s="62">
        <v>2.48</v>
      </c>
      <c r="J238" s="62">
        <v>0.03</v>
      </c>
    </row>
    <row r="239" spans="6:10">
      <c r="F239" s="62">
        <v>194602</v>
      </c>
      <c r="G239" s="62">
        <v>-5.83</v>
      </c>
      <c r="H239" s="62">
        <v>-0.71</v>
      </c>
      <c r="I239" s="62">
        <v>-1.46</v>
      </c>
      <c r="J239" s="62">
        <v>0.03</v>
      </c>
    </row>
    <row r="240" spans="6:10">
      <c r="F240" s="62">
        <v>194603</v>
      </c>
      <c r="G240" s="62">
        <v>5.87</v>
      </c>
      <c r="H240" s="62">
        <v>0.28999999999999998</v>
      </c>
      <c r="I240" s="62">
        <v>-0.54</v>
      </c>
      <c r="J240" s="62">
        <v>0.03</v>
      </c>
    </row>
    <row r="241" spans="6:10">
      <c r="F241" s="62">
        <v>194604</v>
      </c>
      <c r="G241" s="62">
        <v>4.2300000000000004</v>
      </c>
      <c r="H241" s="62">
        <v>2.35</v>
      </c>
      <c r="I241" s="62">
        <v>0.32</v>
      </c>
      <c r="J241" s="62">
        <v>0.03</v>
      </c>
    </row>
    <row r="242" spans="6:10">
      <c r="F242" s="62">
        <v>194605</v>
      </c>
      <c r="G242" s="62">
        <v>3.93</v>
      </c>
      <c r="H242" s="62">
        <v>1.46</v>
      </c>
      <c r="I242" s="62">
        <v>1.28</v>
      </c>
      <c r="J242" s="62">
        <v>0.03</v>
      </c>
    </row>
    <row r="243" spans="6:10">
      <c r="F243" s="62">
        <v>194606</v>
      </c>
      <c r="G243" s="62">
        <v>-3.89</v>
      </c>
      <c r="H243" s="62">
        <v>-1.58</v>
      </c>
      <c r="I243" s="62">
        <v>-0.39</v>
      </c>
      <c r="J243" s="62">
        <v>0.03</v>
      </c>
    </row>
    <row r="244" spans="6:10">
      <c r="F244" s="62">
        <v>194607</v>
      </c>
      <c r="G244" s="62">
        <v>-2.69</v>
      </c>
      <c r="H244" s="62">
        <v>-2.0699999999999998</v>
      </c>
      <c r="I244" s="62">
        <v>7.0000000000000007E-2</v>
      </c>
      <c r="J244" s="62">
        <v>0.03</v>
      </c>
    </row>
    <row r="245" spans="6:10">
      <c r="F245" s="62">
        <v>194608</v>
      </c>
      <c r="G245" s="62">
        <v>-6.44</v>
      </c>
      <c r="H245" s="62">
        <v>-1.84</v>
      </c>
      <c r="I245" s="62">
        <v>0.55000000000000004</v>
      </c>
      <c r="J245" s="62">
        <v>0.03</v>
      </c>
    </row>
    <row r="246" spans="6:10">
      <c r="F246" s="62">
        <v>194609</v>
      </c>
      <c r="G246" s="62">
        <v>-10.17</v>
      </c>
      <c r="H246" s="62">
        <v>-4.4000000000000004</v>
      </c>
      <c r="I246" s="62">
        <v>-1.92</v>
      </c>
      <c r="J246" s="62">
        <v>0.03</v>
      </c>
    </row>
    <row r="247" spans="6:10">
      <c r="F247" s="62">
        <v>194610</v>
      </c>
      <c r="G247" s="62">
        <v>-1.44</v>
      </c>
      <c r="H247" s="62">
        <v>0.1</v>
      </c>
      <c r="I247" s="62">
        <v>3.46</v>
      </c>
      <c r="J247" s="62">
        <v>0.03</v>
      </c>
    </row>
    <row r="248" spans="6:10">
      <c r="F248" s="62">
        <v>194611</v>
      </c>
      <c r="G248" s="62">
        <v>-0.01</v>
      </c>
      <c r="H248" s="62">
        <v>-0.44</v>
      </c>
      <c r="I248" s="62">
        <v>1.47</v>
      </c>
      <c r="J248" s="62">
        <v>0.03</v>
      </c>
    </row>
    <row r="249" spans="6:10">
      <c r="F249" s="62">
        <v>194612</v>
      </c>
      <c r="G249" s="62">
        <v>4.96</v>
      </c>
      <c r="H249" s="62">
        <v>0.08</v>
      </c>
      <c r="I249" s="62">
        <v>-1.36</v>
      </c>
      <c r="J249" s="62">
        <v>0.03</v>
      </c>
    </row>
    <row r="250" spans="6:10">
      <c r="F250" s="62">
        <v>194701</v>
      </c>
      <c r="G250" s="62">
        <v>1.25</v>
      </c>
      <c r="H250" s="62">
        <v>2.2000000000000002</v>
      </c>
      <c r="I250" s="62">
        <v>-0.73</v>
      </c>
      <c r="J250" s="62">
        <v>0.03</v>
      </c>
    </row>
    <row r="251" spans="6:10">
      <c r="F251" s="62">
        <v>194702</v>
      </c>
      <c r="G251" s="62">
        <v>-1.08</v>
      </c>
      <c r="H251" s="62">
        <v>0.68</v>
      </c>
      <c r="I251" s="62">
        <v>0.15</v>
      </c>
      <c r="J251" s="62">
        <v>0.03</v>
      </c>
    </row>
    <row r="252" spans="6:10">
      <c r="F252" s="62">
        <v>194703</v>
      </c>
      <c r="G252" s="62">
        <v>-1.67</v>
      </c>
      <c r="H252" s="62">
        <v>-1.62</v>
      </c>
      <c r="I252" s="62">
        <v>0.61</v>
      </c>
      <c r="J252" s="62">
        <v>0.03</v>
      </c>
    </row>
    <row r="253" spans="6:10">
      <c r="F253" s="62">
        <v>194704</v>
      </c>
      <c r="G253" s="62">
        <v>-4.8</v>
      </c>
      <c r="H253" s="62">
        <v>-3.96</v>
      </c>
      <c r="I253" s="62">
        <v>0.85</v>
      </c>
      <c r="J253" s="62">
        <v>0.03</v>
      </c>
    </row>
    <row r="254" spans="6:10">
      <c r="F254" s="62">
        <v>194705</v>
      </c>
      <c r="G254" s="62">
        <v>-0.97</v>
      </c>
      <c r="H254" s="62">
        <v>-3.26</v>
      </c>
      <c r="I254" s="62">
        <v>0.33</v>
      </c>
      <c r="J254" s="62">
        <v>0.03</v>
      </c>
    </row>
    <row r="255" spans="6:10">
      <c r="F255" s="62">
        <v>194706</v>
      </c>
      <c r="G255" s="62">
        <v>5.29</v>
      </c>
      <c r="H255" s="62">
        <v>-0.3</v>
      </c>
      <c r="I255" s="62">
        <v>-0.59</v>
      </c>
      <c r="J255" s="62">
        <v>0.03</v>
      </c>
    </row>
    <row r="256" spans="6:10">
      <c r="F256" s="62">
        <v>194707</v>
      </c>
      <c r="G256" s="62">
        <v>4.1399999999999997</v>
      </c>
      <c r="H256" s="62">
        <v>1.43</v>
      </c>
      <c r="I256" s="62">
        <v>2.82</v>
      </c>
      <c r="J256" s="62">
        <v>0.03</v>
      </c>
    </row>
    <row r="257" spans="6:10">
      <c r="F257" s="62">
        <v>194708</v>
      </c>
      <c r="G257" s="62">
        <v>-1.74</v>
      </c>
      <c r="H257" s="62">
        <v>0.32</v>
      </c>
      <c r="I257" s="62">
        <v>0.18</v>
      </c>
      <c r="J257" s="62">
        <v>0.03</v>
      </c>
    </row>
    <row r="258" spans="6:10">
      <c r="F258" s="62">
        <v>194709</v>
      </c>
      <c r="G258" s="62">
        <v>-0.54</v>
      </c>
      <c r="H258" s="62">
        <v>1.64</v>
      </c>
      <c r="I258" s="62">
        <v>1.36</v>
      </c>
      <c r="J258" s="62">
        <v>0.06</v>
      </c>
    </row>
    <row r="259" spans="6:10">
      <c r="F259" s="62">
        <v>194710</v>
      </c>
      <c r="G259" s="62">
        <v>2.4700000000000002</v>
      </c>
      <c r="H259" s="62">
        <v>0.51</v>
      </c>
      <c r="I259" s="62">
        <v>7.0000000000000007E-2</v>
      </c>
      <c r="J259" s="62">
        <v>0.06</v>
      </c>
    </row>
    <row r="260" spans="6:10">
      <c r="F260" s="62">
        <v>194711</v>
      </c>
      <c r="G260" s="62">
        <v>-1.97</v>
      </c>
      <c r="H260" s="62">
        <v>-1.71</v>
      </c>
      <c r="I260" s="62">
        <v>1.1000000000000001</v>
      </c>
      <c r="J260" s="62">
        <v>0.06</v>
      </c>
    </row>
    <row r="261" spans="6:10">
      <c r="F261" s="62">
        <v>194712</v>
      </c>
      <c r="G261" s="62">
        <v>3</v>
      </c>
      <c r="H261" s="62">
        <v>-2.46</v>
      </c>
      <c r="I261" s="62">
        <v>3.71</v>
      </c>
      <c r="J261" s="62">
        <v>0.08</v>
      </c>
    </row>
    <row r="262" spans="6:10">
      <c r="F262" s="62">
        <v>194801</v>
      </c>
      <c r="G262" s="62">
        <v>-3.93</v>
      </c>
      <c r="H262" s="62">
        <v>2.5</v>
      </c>
      <c r="I262" s="62">
        <v>1.39</v>
      </c>
      <c r="J262" s="62">
        <v>7.0000000000000007E-2</v>
      </c>
    </row>
    <row r="263" spans="6:10">
      <c r="F263" s="62">
        <v>194802</v>
      </c>
      <c r="G263" s="62">
        <v>-4.38</v>
      </c>
      <c r="H263" s="62">
        <v>-1.72</v>
      </c>
      <c r="I263" s="62">
        <v>7.0000000000000007E-2</v>
      </c>
      <c r="J263" s="62">
        <v>7.0000000000000007E-2</v>
      </c>
    </row>
    <row r="264" spans="6:10">
      <c r="F264" s="62">
        <v>194803</v>
      </c>
      <c r="G264" s="62">
        <v>8.07</v>
      </c>
      <c r="H264" s="62">
        <v>0.14000000000000001</v>
      </c>
      <c r="I264" s="62">
        <v>4.5</v>
      </c>
      <c r="J264" s="62">
        <v>0.09</v>
      </c>
    </row>
    <row r="265" spans="6:10">
      <c r="F265" s="62">
        <v>194804</v>
      </c>
      <c r="G265" s="62">
        <v>3.65</v>
      </c>
      <c r="H265" s="62">
        <v>-1.65</v>
      </c>
      <c r="I265" s="62">
        <v>4.1100000000000003</v>
      </c>
      <c r="J265" s="62">
        <v>0.08</v>
      </c>
    </row>
    <row r="266" spans="6:10">
      <c r="F266" s="62">
        <v>194805</v>
      </c>
      <c r="G266" s="62">
        <v>7.3</v>
      </c>
      <c r="H266" s="62">
        <v>0.91</v>
      </c>
      <c r="I266" s="62">
        <v>-1.27</v>
      </c>
      <c r="J266" s="62">
        <v>0.08</v>
      </c>
    </row>
    <row r="267" spans="6:10">
      <c r="F267" s="62">
        <v>194806</v>
      </c>
      <c r="G267" s="62">
        <v>-0.1</v>
      </c>
      <c r="H267" s="62">
        <v>-1.82</v>
      </c>
      <c r="I267" s="62">
        <v>2.81</v>
      </c>
      <c r="J267" s="62">
        <v>0.09</v>
      </c>
    </row>
    <row r="268" spans="6:10">
      <c r="F268" s="62">
        <v>194807</v>
      </c>
      <c r="G268" s="62">
        <v>-5.09</v>
      </c>
      <c r="H268" s="62">
        <v>-0.33</v>
      </c>
      <c r="I268" s="62">
        <v>0.14000000000000001</v>
      </c>
      <c r="J268" s="62">
        <v>0.08</v>
      </c>
    </row>
    <row r="269" spans="6:10">
      <c r="F269" s="62">
        <v>194808</v>
      </c>
      <c r="G269" s="62">
        <v>0.25</v>
      </c>
      <c r="H269" s="62">
        <v>-1.1100000000000001</v>
      </c>
      <c r="I269" s="62">
        <v>0.28000000000000003</v>
      </c>
      <c r="J269" s="62">
        <v>0.09</v>
      </c>
    </row>
    <row r="270" spans="6:10">
      <c r="F270" s="62">
        <v>194809</v>
      </c>
      <c r="G270" s="62">
        <v>-2.97</v>
      </c>
      <c r="H270" s="62">
        <v>-1.23</v>
      </c>
      <c r="I270" s="62">
        <v>-1.71</v>
      </c>
      <c r="J270" s="62">
        <v>0.04</v>
      </c>
    </row>
    <row r="271" spans="6:10">
      <c r="F271" s="62">
        <v>194810</v>
      </c>
      <c r="G271" s="62">
        <v>5.96</v>
      </c>
      <c r="H271" s="62">
        <v>-1.5</v>
      </c>
      <c r="I271" s="62">
        <v>0.57999999999999996</v>
      </c>
      <c r="J271" s="62">
        <v>0.04</v>
      </c>
    </row>
    <row r="272" spans="6:10">
      <c r="F272" s="62">
        <v>194811</v>
      </c>
      <c r="G272" s="62">
        <v>-9.3000000000000007</v>
      </c>
      <c r="H272" s="62">
        <v>-0.6</v>
      </c>
      <c r="I272" s="62">
        <v>-4.13</v>
      </c>
      <c r="J272" s="62">
        <v>0.04</v>
      </c>
    </row>
    <row r="273" spans="6:10">
      <c r="F273" s="62">
        <v>194812</v>
      </c>
      <c r="G273" s="62">
        <v>3.26</v>
      </c>
      <c r="H273" s="62">
        <v>-2.82</v>
      </c>
      <c r="I273" s="62">
        <v>-1.94</v>
      </c>
      <c r="J273" s="62">
        <v>0.04</v>
      </c>
    </row>
    <row r="274" spans="6:10">
      <c r="F274" s="62">
        <v>194901</v>
      </c>
      <c r="G274" s="62">
        <v>0.23</v>
      </c>
      <c r="H274" s="62">
        <v>1.77</v>
      </c>
      <c r="I274" s="62">
        <v>1.23</v>
      </c>
      <c r="J274" s="62">
        <v>0.1</v>
      </c>
    </row>
    <row r="275" spans="6:10">
      <c r="F275" s="62">
        <v>194902</v>
      </c>
      <c r="G275" s="62">
        <v>-2.93</v>
      </c>
      <c r="H275" s="62">
        <v>-1.9</v>
      </c>
      <c r="I275" s="62">
        <v>-0.86</v>
      </c>
      <c r="J275" s="62">
        <v>0.09</v>
      </c>
    </row>
    <row r="276" spans="6:10">
      <c r="F276" s="62">
        <v>194903</v>
      </c>
      <c r="G276" s="62">
        <v>4.04</v>
      </c>
      <c r="H276" s="62">
        <v>2.5</v>
      </c>
      <c r="I276" s="62">
        <v>1.29</v>
      </c>
      <c r="J276" s="62">
        <v>0.1</v>
      </c>
    </row>
    <row r="277" spans="6:10">
      <c r="F277" s="62">
        <v>194904</v>
      </c>
      <c r="G277" s="62">
        <v>-1.87</v>
      </c>
      <c r="H277" s="62">
        <v>-0.89</v>
      </c>
      <c r="I277" s="62">
        <v>-1.1299999999999999</v>
      </c>
      <c r="J277" s="62">
        <v>0.09</v>
      </c>
    </row>
    <row r="278" spans="6:10">
      <c r="F278" s="62">
        <v>194905</v>
      </c>
      <c r="G278" s="62">
        <v>-2.94</v>
      </c>
      <c r="H278" s="62">
        <v>-0.79</v>
      </c>
      <c r="I278" s="62">
        <v>-2.37</v>
      </c>
      <c r="J278" s="62">
        <v>0.1</v>
      </c>
    </row>
    <row r="279" spans="6:10">
      <c r="F279" s="62">
        <v>194906</v>
      </c>
      <c r="G279" s="62">
        <v>0.1</v>
      </c>
      <c r="H279" s="62">
        <v>-0.91</v>
      </c>
      <c r="I279" s="62">
        <v>-1.65</v>
      </c>
      <c r="J279" s="62">
        <v>0.1</v>
      </c>
    </row>
    <row r="280" spans="6:10">
      <c r="F280" s="62">
        <v>194907</v>
      </c>
      <c r="G280" s="62">
        <v>5.54</v>
      </c>
      <c r="H280" s="62">
        <v>0.55000000000000004</v>
      </c>
      <c r="I280" s="62">
        <v>0.37</v>
      </c>
      <c r="J280" s="62">
        <v>0.09</v>
      </c>
    </row>
    <row r="281" spans="6:10">
      <c r="F281" s="62">
        <v>194908</v>
      </c>
      <c r="G281" s="62">
        <v>2.6</v>
      </c>
      <c r="H281" s="62">
        <v>0.2</v>
      </c>
      <c r="I281" s="62">
        <v>-0.55000000000000004</v>
      </c>
      <c r="J281" s="62">
        <v>0.09</v>
      </c>
    </row>
    <row r="282" spans="6:10">
      <c r="F282" s="62">
        <v>194909</v>
      </c>
      <c r="G282" s="62">
        <v>3.09</v>
      </c>
      <c r="H282" s="62">
        <v>1</v>
      </c>
      <c r="I282" s="62">
        <v>0.19</v>
      </c>
      <c r="J282" s="62">
        <v>0.09</v>
      </c>
    </row>
    <row r="283" spans="6:10">
      <c r="F283" s="62">
        <v>194910</v>
      </c>
      <c r="G283" s="62">
        <v>3.14</v>
      </c>
      <c r="H283" s="62">
        <v>1.04</v>
      </c>
      <c r="I283" s="62">
        <v>-0.48</v>
      </c>
      <c r="J283" s="62">
        <v>0.09</v>
      </c>
    </row>
    <row r="284" spans="6:10">
      <c r="F284" s="62">
        <v>194911</v>
      </c>
      <c r="G284" s="62">
        <v>1.82</v>
      </c>
      <c r="H284" s="62">
        <v>-1.02</v>
      </c>
      <c r="I284" s="62">
        <v>-0.96</v>
      </c>
      <c r="J284" s="62">
        <v>0.08</v>
      </c>
    </row>
    <row r="285" spans="6:10">
      <c r="F285" s="62">
        <v>194912</v>
      </c>
      <c r="G285" s="62">
        <v>5.13</v>
      </c>
      <c r="H285" s="62">
        <v>2.06</v>
      </c>
      <c r="I285" s="62">
        <v>1.77</v>
      </c>
      <c r="J285" s="62">
        <v>0.09</v>
      </c>
    </row>
    <row r="286" spans="6:10">
      <c r="F286" s="62">
        <v>195001</v>
      </c>
      <c r="G286" s="62">
        <v>1.7</v>
      </c>
      <c r="H286" s="62">
        <v>3.33</v>
      </c>
      <c r="I286" s="62">
        <v>0.12</v>
      </c>
      <c r="J286" s="62">
        <v>0.09</v>
      </c>
    </row>
    <row r="287" spans="6:10">
      <c r="F287" s="62">
        <v>195002</v>
      </c>
      <c r="G287" s="62">
        <v>1.48</v>
      </c>
      <c r="H287" s="62">
        <v>0.03</v>
      </c>
      <c r="I287" s="62">
        <v>-0.79</v>
      </c>
      <c r="J287" s="62">
        <v>0.09</v>
      </c>
    </row>
    <row r="288" spans="6:10">
      <c r="F288" s="62">
        <v>195003</v>
      </c>
      <c r="G288" s="62">
        <v>1.26</v>
      </c>
      <c r="H288" s="62">
        <v>-1.44</v>
      </c>
      <c r="I288" s="62">
        <v>-2.81</v>
      </c>
      <c r="J288" s="62">
        <v>0.1</v>
      </c>
    </row>
    <row r="289" spans="6:10">
      <c r="F289" s="62">
        <v>195004</v>
      </c>
      <c r="G289" s="62">
        <v>3.94</v>
      </c>
      <c r="H289" s="62">
        <v>1.94</v>
      </c>
      <c r="I289" s="62">
        <v>1.3</v>
      </c>
      <c r="J289" s="62">
        <v>0.09</v>
      </c>
    </row>
    <row r="290" spans="6:10">
      <c r="F290" s="62">
        <v>195005</v>
      </c>
      <c r="G290" s="62">
        <v>4.3099999999999996</v>
      </c>
      <c r="H290" s="62">
        <v>-2.1</v>
      </c>
      <c r="I290" s="62">
        <v>0.46</v>
      </c>
      <c r="J290" s="62">
        <v>0.1</v>
      </c>
    </row>
    <row r="291" spans="6:10">
      <c r="F291" s="62">
        <v>195006</v>
      </c>
      <c r="G291" s="62">
        <v>-5.94</v>
      </c>
      <c r="H291" s="62">
        <v>-2.34</v>
      </c>
      <c r="I291" s="62">
        <v>-0.7</v>
      </c>
      <c r="J291" s="62">
        <v>0.1</v>
      </c>
    </row>
    <row r="292" spans="6:10">
      <c r="F292" s="62">
        <v>195007</v>
      </c>
      <c r="G292" s="62">
        <v>1.36</v>
      </c>
      <c r="H292" s="62">
        <v>0.69</v>
      </c>
      <c r="I292" s="62">
        <v>13.56</v>
      </c>
      <c r="J292" s="62">
        <v>0.1</v>
      </c>
    </row>
    <row r="293" spans="6:10">
      <c r="F293" s="62">
        <v>195008</v>
      </c>
      <c r="G293" s="62">
        <v>4.8499999999999996</v>
      </c>
      <c r="H293" s="62">
        <v>0.76</v>
      </c>
      <c r="I293" s="62">
        <v>-1.5</v>
      </c>
      <c r="J293" s="62">
        <v>0.1</v>
      </c>
    </row>
    <row r="294" spans="6:10">
      <c r="F294" s="62">
        <v>195009</v>
      </c>
      <c r="G294" s="62">
        <v>4.8099999999999996</v>
      </c>
      <c r="H294" s="62">
        <v>0.49</v>
      </c>
      <c r="I294" s="62">
        <v>-1.07</v>
      </c>
      <c r="J294" s="62">
        <v>0.1</v>
      </c>
    </row>
    <row r="295" spans="6:10">
      <c r="F295" s="62">
        <v>195010</v>
      </c>
      <c r="G295" s="62">
        <v>-0.18</v>
      </c>
      <c r="H295" s="62">
        <v>-0.47</v>
      </c>
      <c r="I295" s="62">
        <v>1.3</v>
      </c>
      <c r="J295" s="62">
        <v>0.12</v>
      </c>
    </row>
    <row r="296" spans="6:10">
      <c r="F296" s="62">
        <v>195011</v>
      </c>
      <c r="G296" s="62">
        <v>2.76</v>
      </c>
      <c r="H296" s="62">
        <v>-0.89</v>
      </c>
      <c r="I296" s="62">
        <v>3.33</v>
      </c>
      <c r="J296" s="62">
        <v>0.11</v>
      </c>
    </row>
    <row r="297" spans="6:10">
      <c r="F297" s="62">
        <v>195012</v>
      </c>
      <c r="G297" s="62">
        <v>5.54</v>
      </c>
      <c r="H297" s="62">
        <v>1.47</v>
      </c>
      <c r="I297" s="62">
        <v>7.36</v>
      </c>
      <c r="J297" s="62">
        <v>0.11</v>
      </c>
    </row>
    <row r="298" spans="6:10">
      <c r="F298" s="62">
        <v>195101</v>
      </c>
      <c r="G298" s="62">
        <v>5.7</v>
      </c>
      <c r="H298" s="62">
        <v>1.76</v>
      </c>
      <c r="I298" s="62">
        <v>3.64</v>
      </c>
      <c r="J298" s="62">
        <v>0.13</v>
      </c>
    </row>
    <row r="299" spans="6:10">
      <c r="F299" s="62">
        <v>195102</v>
      </c>
      <c r="G299" s="62">
        <v>1.41</v>
      </c>
      <c r="H299" s="62">
        <v>0.08</v>
      </c>
      <c r="I299" s="62">
        <v>-2.85</v>
      </c>
      <c r="J299" s="62">
        <v>0.1</v>
      </c>
    </row>
    <row r="300" spans="6:10">
      <c r="F300" s="62">
        <v>195103</v>
      </c>
      <c r="G300" s="62">
        <v>-2.15</v>
      </c>
      <c r="H300" s="62">
        <v>-0.77</v>
      </c>
      <c r="I300" s="62">
        <v>-4.0999999999999996</v>
      </c>
      <c r="J300" s="62">
        <v>0.11</v>
      </c>
    </row>
    <row r="301" spans="6:10">
      <c r="F301" s="62">
        <v>195104</v>
      </c>
      <c r="G301" s="62">
        <v>4.8600000000000003</v>
      </c>
      <c r="H301" s="62">
        <v>-1.45</v>
      </c>
      <c r="I301" s="62">
        <v>3.27</v>
      </c>
      <c r="J301" s="62">
        <v>0.13</v>
      </c>
    </row>
    <row r="302" spans="6:10">
      <c r="F302" s="62">
        <v>195105</v>
      </c>
      <c r="G302" s="62">
        <v>-2.34</v>
      </c>
      <c r="H302" s="62">
        <v>0</v>
      </c>
      <c r="I302" s="62">
        <v>-1.37</v>
      </c>
      <c r="J302" s="62">
        <v>0.12</v>
      </c>
    </row>
    <row r="303" spans="6:10">
      <c r="F303" s="62">
        <v>195106</v>
      </c>
      <c r="G303" s="62">
        <v>-2.62</v>
      </c>
      <c r="H303" s="62">
        <v>-2.06</v>
      </c>
      <c r="I303" s="62">
        <v>-3.75</v>
      </c>
      <c r="J303" s="62">
        <v>0.12</v>
      </c>
    </row>
    <row r="304" spans="6:10">
      <c r="F304" s="62">
        <v>195107</v>
      </c>
      <c r="G304" s="62">
        <v>6.94</v>
      </c>
      <c r="H304" s="62">
        <v>-1.99</v>
      </c>
      <c r="I304" s="62">
        <v>2.06</v>
      </c>
      <c r="J304" s="62">
        <v>0.13</v>
      </c>
    </row>
    <row r="305" spans="6:10">
      <c r="F305" s="62">
        <v>195108</v>
      </c>
      <c r="G305" s="62">
        <v>4.2699999999999996</v>
      </c>
      <c r="H305" s="62">
        <v>0.99</v>
      </c>
      <c r="I305" s="62">
        <v>-0.13</v>
      </c>
      <c r="J305" s="62">
        <v>0.13</v>
      </c>
    </row>
    <row r="306" spans="6:10">
      <c r="F306" s="62">
        <v>195109</v>
      </c>
      <c r="G306" s="62">
        <v>0.7</v>
      </c>
      <c r="H306" s="62">
        <v>1.87</v>
      </c>
      <c r="I306" s="62">
        <v>0.63</v>
      </c>
      <c r="J306" s="62">
        <v>0.12</v>
      </c>
    </row>
    <row r="307" spans="6:10">
      <c r="F307" s="62">
        <v>195110</v>
      </c>
      <c r="G307" s="62">
        <v>-2.5299999999999998</v>
      </c>
      <c r="H307" s="62">
        <v>-0.22</v>
      </c>
      <c r="I307" s="62">
        <v>0.23</v>
      </c>
      <c r="J307" s="62">
        <v>0.16</v>
      </c>
    </row>
    <row r="308" spans="6:10">
      <c r="F308" s="62">
        <v>195111</v>
      </c>
      <c r="G308" s="62">
        <v>0.56999999999999995</v>
      </c>
      <c r="H308" s="62">
        <v>-0.32</v>
      </c>
      <c r="I308" s="62">
        <v>-0.06</v>
      </c>
      <c r="J308" s="62">
        <v>0.11</v>
      </c>
    </row>
    <row r="309" spans="6:10">
      <c r="F309" s="62">
        <v>195112</v>
      </c>
      <c r="G309" s="62">
        <v>3.33</v>
      </c>
      <c r="H309" s="62">
        <v>-2.2599999999999998</v>
      </c>
      <c r="I309" s="62">
        <v>-1.59</v>
      </c>
      <c r="J309" s="62">
        <v>0.12</v>
      </c>
    </row>
    <row r="310" spans="6:10">
      <c r="F310" s="62">
        <v>195201</v>
      </c>
      <c r="G310" s="62">
        <v>1.45</v>
      </c>
      <c r="H310" s="62">
        <v>-0.61</v>
      </c>
      <c r="I310" s="62">
        <v>1.55</v>
      </c>
      <c r="J310" s="62">
        <v>0.15</v>
      </c>
    </row>
    <row r="311" spans="6:10">
      <c r="F311" s="62">
        <v>195202</v>
      </c>
      <c r="G311" s="62">
        <v>-2.62</v>
      </c>
      <c r="H311" s="62">
        <v>0.82</v>
      </c>
      <c r="I311" s="62">
        <v>-0.61</v>
      </c>
      <c r="J311" s="62">
        <v>0.12</v>
      </c>
    </row>
    <row r="312" spans="6:10">
      <c r="F312" s="62">
        <v>195203</v>
      </c>
      <c r="G312" s="62">
        <v>4.4400000000000004</v>
      </c>
      <c r="H312" s="62">
        <v>-2.99</v>
      </c>
      <c r="I312" s="62">
        <v>2.17</v>
      </c>
      <c r="J312" s="62">
        <v>0.11</v>
      </c>
    </row>
    <row r="313" spans="6:10">
      <c r="F313" s="62">
        <v>195204</v>
      </c>
      <c r="G313" s="62">
        <v>-4.97</v>
      </c>
      <c r="H313" s="62">
        <v>0.46</v>
      </c>
      <c r="I313" s="62">
        <v>-0.1</v>
      </c>
      <c r="J313" s="62">
        <v>0.12</v>
      </c>
    </row>
    <row r="314" spans="6:10">
      <c r="F314" s="62">
        <v>195205</v>
      </c>
      <c r="G314" s="62">
        <v>3.2</v>
      </c>
      <c r="H314" s="62">
        <v>-1</v>
      </c>
      <c r="I314" s="62">
        <v>0.04</v>
      </c>
      <c r="J314" s="62">
        <v>0.13</v>
      </c>
    </row>
    <row r="315" spans="6:10">
      <c r="F315" s="62">
        <v>195206</v>
      </c>
      <c r="G315" s="62">
        <v>3.83</v>
      </c>
      <c r="H315" s="62">
        <v>-1.64</v>
      </c>
      <c r="I315" s="62">
        <v>1.24</v>
      </c>
      <c r="J315" s="62">
        <v>0.15</v>
      </c>
    </row>
    <row r="316" spans="6:10">
      <c r="F316" s="62">
        <v>195207</v>
      </c>
      <c r="G316" s="62">
        <v>0.91</v>
      </c>
      <c r="H316" s="62">
        <v>-0.4</v>
      </c>
      <c r="I316" s="62">
        <v>-0.35</v>
      </c>
      <c r="J316" s="62">
        <v>0.15</v>
      </c>
    </row>
    <row r="317" spans="6:10">
      <c r="F317" s="62">
        <v>195208</v>
      </c>
      <c r="G317" s="62">
        <v>-0.76</v>
      </c>
      <c r="H317" s="62">
        <v>1.1499999999999999</v>
      </c>
      <c r="I317" s="62">
        <v>0.01</v>
      </c>
      <c r="J317" s="62">
        <v>0.15</v>
      </c>
    </row>
    <row r="318" spans="6:10">
      <c r="F318" s="62">
        <v>195209</v>
      </c>
      <c r="G318" s="62">
        <v>-2.0299999999999998</v>
      </c>
      <c r="H318" s="62">
        <v>1.1100000000000001</v>
      </c>
      <c r="I318" s="62">
        <v>-1.52</v>
      </c>
      <c r="J318" s="62">
        <v>0.16</v>
      </c>
    </row>
    <row r="319" spans="6:10">
      <c r="F319" s="62">
        <v>195210</v>
      </c>
      <c r="G319" s="62">
        <v>-0.66</v>
      </c>
      <c r="H319" s="62">
        <v>-1.05</v>
      </c>
      <c r="I319" s="62">
        <v>-0.46</v>
      </c>
      <c r="J319" s="62">
        <v>0.14000000000000001</v>
      </c>
    </row>
    <row r="320" spans="6:10">
      <c r="F320" s="62">
        <v>195211</v>
      </c>
      <c r="G320" s="62">
        <v>5.94</v>
      </c>
      <c r="H320" s="62">
        <v>-0.72</v>
      </c>
      <c r="I320" s="62">
        <v>0.97</v>
      </c>
      <c r="J320" s="62">
        <v>0.1</v>
      </c>
    </row>
    <row r="321" spans="6:10">
      <c r="F321" s="62">
        <v>195212</v>
      </c>
      <c r="G321" s="62">
        <v>2.93</v>
      </c>
      <c r="H321" s="62">
        <v>-1.48</v>
      </c>
      <c r="I321" s="62">
        <v>0.19</v>
      </c>
      <c r="J321" s="62">
        <v>0.16</v>
      </c>
    </row>
    <row r="322" spans="6:10">
      <c r="F322" s="62">
        <v>195301</v>
      </c>
      <c r="G322" s="62">
        <v>-0.34</v>
      </c>
      <c r="H322" s="62">
        <v>3.61</v>
      </c>
      <c r="I322" s="62">
        <v>1.32</v>
      </c>
      <c r="J322" s="62">
        <v>0.16</v>
      </c>
    </row>
    <row r="323" spans="6:10">
      <c r="F323" s="62">
        <v>195302</v>
      </c>
      <c r="G323" s="62">
        <v>-0.27</v>
      </c>
      <c r="H323" s="62">
        <v>2.15</v>
      </c>
      <c r="I323" s="62">
        <v>-0.09</v>
      </c>
      <c r="J323" s="62">
        <v>0.14000000000000001</v>
      </c>
    </row>
    <row r="324" spans="6:10">
      <c r="F324" s="62">
        <v>195303</v>
      </c>
      <c r="G324" s="62">
        <v>-1.43</v>
      </c>
      <c r="H324" s="62">
        <v>-0.22</v>
      </c>
      <c r="I324" s="62">
        <v>-0.85</v>
      </c>
      <c r="J324" s="62">
        <v>0.18</v>
      </c>
    </row>
    <row r="325" spans="6:10">
      <c r="F325" s="62">
        <v>195304</v>
      </c>
      <c r="G325" s="62">
        <v>-2.83</v>
      </c>
      <c r="H325" s="62">
        <v>0.3</v>
      </c>
      <c r="I325" s="62">
        <v>1.57</v>
      </c>
      <c r="J325" s="62">
        <v>0.16</v>
      </c>
    </row>
    <row r="326" spans="6:10">
      <c r="F326" s="62">
        <v>195305</v>
      </c>
      <c r="G326" s="62">
        <v>0.52</v>
      </c>
      <c r="H326" s="62">
        <v>-7.0000000000000007E-2</v>
      </c>
      <c r="I326" s="62">
        <v>0.23</v>
      </c>
      <c r="J326" s="62">
        <v>0.17</v>
      </c>
    </row>
    <row r="327" spans="6:10">
      <c r="F327" s="62">
        <v>195306</v>
      </c>
      <c r="G327" s="62">
        <v>-1.89</v>
      </c>
      <c r="H327" s="62">
        <v>-1.87</v>
      </c>
      <c r="I327" s="62">
        <v>-0.47</v>
      </c>
      <c r="J327" s="62">
        <v>0.18</v>
      </c>
    </row>
    <row r="328" spans="6:10">
      <c r="F328" s="62">
        <v>195307</v>
      </c>
      <c r="G328" s="62">
        <v>2.4</v>
      </c>
      <c r="H328" s="62">
        <v>-1</v>
      </c>
      <c r="I328" s="62">
        <v>-0.22</v>
      </c>
      <c r="J328" s="62">
        <v>0.15</v>
      </c>
    </row>
    <row r="329" spans="6:10">
      <c r="F329" s="62">
        <v>195308</v>
      </c>
      <c r="G329" s="62">
        <v>-4.5199999999999996</v>
      </c>
      <c r="H329" s="62">
        <v>0.28999999999999998</v>
      </c>
      <c r="I329" s="62">
        <v>-3.53</v>
      </c>
      <c r="J329" s="62">
        <v>0.17</v>
      </c>
    </row>
    <row r="330" spans="6:10">
      <c r="F330" s="62">
        <v>195309</v>
      </c>
      <c r="G330" s="62">
        <v>0.2</v>
      </c>
      <c r="H330" s="62">
        <v>-0.84</v>
      </c>
      <c r="I330" s="62">
        <v>-2.44</v>
      </c>
      <c r="J330" s="62">
        <v>0.16</v>
      </c>
    </row>
    <row r="331" spans="6:10">
      <c r="F331" s="62">
        <v>195310</v>
      </c>
      <c r="G331" s="62">
        <v>4.5999999999999996</v>
      </c>
      <c r="H331" s="62">
        <v>-1.35</v>
      </c>
      <c r="I331" s="62">
        <v>-0.25</v>
      </c>
      <c r="J331" s="62">
        <v>0.13</v>
      </c>
    </row>
    <row r="332" spans="6:10">
      <c r="F332" s="62">
        <v>195311</v>
      </c>
      <c r="G332" s="62">
        <v>2.83</v>
      </c>
      <c r="H332" s="62">
        <v>-1.3</v>
      </c>
      <c r="I332" s="62">
        <v>-0.15</v>
      </c>
      <c r="J332" s="62">
        <v>0.08</v>
      </c>
    </row>
    <row r="333" spans="6:10">
      <c r="F333" s="62">
        <v>195312</v>
      </c>
      <c r="G333" s="62">
        <v>0.03</v>
      </c>
      <c r="H333" s="62">
        <v>-0.85</v>
      </c>
      <c r="I333" s="62">
        <v>-2.84</v>
      </c>
      <c r="J333" s="62">
        <v>0.13</v>
      </c>
    </row>
    <row r="334" spans="6:10">
      <c r="F334" s="62">
        <v>195401</v>
      </c>
      <c r="G334" s="62">
        <v>5.13</v>
      </c>
      <c r="H334" s="62">
        <v>0.48</v>
      </c>
      <c r="I334" s="62">
        <v>3.44</v>
      </c>
      <c r="J334" s="62">
        <v>0.11</v>
      </c>
    </row>
    <row r="335" spans="6:10">
      <c r="F335" s="62">
        <v>195402</v>
      </c>
      <c r="G335" s="62">
        <v>1.67</v>
      </c>
      <c r="H335" s="62">
        <v>-0.19</v>
      </c>
      <c r="I335" s="62">
        <v>-0.28999999999999998</v>
      </c>
      <c r="J335" s="62">
        <v>7.0000000000000007E-2</v>
      </c>
    </row>
    <row r="336" spans="6:10">
      <c r="F336" s="62">
        <v>195403</v>
      </c>
      <c r="G336" s="62">
        <v>3.65</v>
      </c>
      <c r="H336" s="62">
        <v>-0.54</v>
      </c>
      <c r="I336" s="62">
        <v>-1.5</v>
      </c>
      <c r="J336" s="62">
        <v>0.08</v>
      </c>
    </row>
    <row r="337" spans="6:10">
      <c r="F337" s="62">
        <v>195404</v>
      </c>
      <c r="G337" s="62">
        <v>4.2699999999999996</v>
      </c>
      <c r="H337" s="62">
        <v>-3.44</v>
      </c>
      <c r="I337" s="62">
        <v>-0.34</v>
      </c>
      <c r="J337" s="62">
        <v>0.09</v>
      </c>
    </row>
    <row r="338" spans="6:10">
      <c r="F338" s="62">
        <v>195405</v>
      </c>
      <c r="G338" s="62">
        <v>3.09</v>
      </c>
      <c r="H338" s="62">
        <v>0.41</v>
      </c>
      <c r="I338" s="62">
        <v>2.4500000000000002</v>
      </c>
      <c r="J338" s="62">
        <v>0.05</v>
      </c>
    </row>
    <row r="339" spans="6:10">
      <c r="F339" s="62">
        <v>195406</v>
      </c>
      <c r="G339" s="62">
        <v>1.07</v>
      </c>
      <c r="H339" s="62">
        <v>0.38</v>
      </c>
      <c r="I339" s="62">
        <v>0.01</v>
      </c>
      <c r="J339" s="62">
        <v>0.06</v>
      </c>
    </row>
    <row r="340" spans="6:10">
      <c r="F340" s="62">
        <v>195407</v>
      </c>
      <c r="G340" s="62">
        <v>4.99</v>
      </c>
      <c r="H340" s="62">
        <v>1.06</v>
      </c>
      <c r="I340" s="62">
        <v>4.13</v>
      </c>
      <c r="J340" s="62">
        <v>0.05</v>
      </c>
    </row>
    <row r="341" spans="6:10">
      <c r="F341" s="62">
        <v>195408</v>
      </c>
      <c r="G341" s="62">
        <v>-2.34</v>
      </c>
      <c r="H341" s="62">
        <v>2.69</v>
      </c>
      <c r="I341" s="62">
        <v>-1.38</v>
      </c>
      <c r="J341" s="62">
        <v>0.05</v>
      </c>
    </row>
    <row r="342" spans="6:10">
      <c r="F342" s="62">
        <v>195409</v>
      </c>
      <c r="G342" s="62">
        <v>6.39</v>
      </c>
      <c r="H342" s="62">
        <v>-2.5299999999999998</v>
      </c>
      <c r="I342" s="62">
        <v>0.68</v>
      </c>
      <c r="J342" s="62">
        <v>0.09</v>
      </c>
    </row>
    <row r="343" spans="6:10">
      <c r="F343" s="62">
        <v>195410</v>
      </c>
      <c r="G343" s="62">
        <v>-1.67</v>
      </c>
      <c r="H343" s="62">
        <v>0.62</v>
      </c>
      <c r="I343" s="62">
        <v>0.67</v>
      </c>
      <c r="J343" s="62">
        <v>7.0000000000000007E-2</v>
      </c>
    </row>
    <row r="344" spans="6:10">
      <c r="F344" s="62">
        <v>195411</v>
      </c>
      <c r="G344" s="62">
        <v>9.3800000000000008</v>
      </c>
      <c r="H344" s="62">
        <v>-2.62</v>
      </c>
      <c r="I344" s="62">
        <v>4.4000000000000004</v>
      </c>
      <c r="J344" s="62">
        <v>0.06</v>
      </c>
    </row>
    <row r="345" spans="6:10">
      <c r="F345" s="62">
        <v>195412</v>
      </c>
      <c r="G345" s="62">
        <v>5.48</v>
      </c>
      <c r="H345" s="62">
        <v>2.12</v>
      </c>
      <c r="I345" s="62">
        <v>5.66</v>
      </c>
      <c r="J345" s="62">
        <v>0.08</v>
      </c>
    </row>
    <row r="346" spans="6:10">
      <c r="F346" s="62">
        <v>195501</v>
      </c>
      <c r="G346" s="62">
        <v>0.6</v>
      </c>
      <c r="H346" s="62">
        <v>0.36</v>
      </c>
      <c r="I346" s="62">
        <v>2.14</v>
      </c>
      <c r="J346" s="62">
        <v>0.08</v>
      </c>
    </row>
    <row r="347" spans="6:10">
      <c r="F347" s="62">
        <v>195502</v>
      </c>
      <c r="G347" s="62">
        <v>3.02</v>
      </c>
      <c r="H347" s="62">
        <v>1.59</v>
      </c>
      <c r="I347" s="62">
        <v>0.57999999999999996</v>
      </c>
      <c r="J347" s="62">
        <v>0.09</v>
      </c>
    </row>
    <row r="348" spans="6:10">
      <c r="F348" s="62">
        <v>195503</v>
      </c>
      <c r="G348" s="62">
        <v>-0.16</v>
      </c>
      <c r="H348" s="62">
        <v>-0.74</v>
      </c>
      <c r="I348" s="62">
        <v>1.97</v>
      </c>
      <c r="J348" s="62">
        <v>0.1</v>
      </c>
    </row>
    <row r="349" spans="6:10">
      <c r="F349" s="62">
        <v>195504</v>
      </c>
      <c r="G349" s="62">
        <v>3.11</v>
      </c>
      <c r="H349" s="62">
        <v>-1.62</v>
      </c>
      <c r="I349" s="62">
        <v>0.68</v>
      </c>
      <c r="J349" s="62">
        <v>0.1</v>
      </c>
    </row>
    <row r="350" spans="6:10">
      <c r="F350" s="62">
        <v>195505</v>
      </c>
      <c r="G350" s="62">
        <v>0.93</v>
      </c>
      <c r="H350" s="62">
        <v>-0.28000000000000003</v>
      </c>
      <c r="I350" s="62">
        <v>-0.96</v>
      </c>
      <c r="J350" s="62">
        <v>0.14000000000000001</v>
      </c>
    </row>
    <row r="351" spans="6:10">
      <c r="F351" s="62">
        <v>195506</v>
      </c>
      <c r="G351" s="62">
        <v>6.55</v>
      </c>
      <c r="H351" s="62">
        <v>-4.6500000000000004</v>
      </c>
      <c r="I351" s="62">
        <v>1.84</v>
      </c>
      <c r="J351" s="62">
        <v>0.1</v>
      </c>
    </row>
    <row r="352" spans="6:10">
      <c r="F352" s="62">
        <v>195507</v>
      </c>
      <c r="G352" s="62">
        <v>1.9</v>
      </c>
      <c r="H352" s="62">
        <v>-1.17</v>
      </c>
      <c r="I352" s="62">
        <v>0.35</v>
      </c>
      <c r="J352" s="62">
        <v>0.1</v>
      </c>
    </row>
    <row r="353" spans="6:10">
      <c r="F353" s="62">
        <v>195508</v>
      </c>
      <c r="G353" s="62">
        <v>0.21</v>
      </c>
      <c r="H353" s="62">
        <v>-0.44</v>
      </c>
      <c r="I353" s="62">
        <v>0.72</v>
      </c>
      <c r="J353" s="62">
        <v>0.16</v>
      </c>
    </row>
    <row r="354" spans="6:10">
      <c r="F354" s="62">
        <v>195509</v>
      </c>
      <c r="G354" s="62">
        <v>-0.36</v>
      </c>
      <c r="H354" s="62">
        <v>0.35</v>
      </c>
      <c r="I354" s="62">
        <v>-0.99</v>
      </c>
      <c r="J354" s="62">
        <v>0.16</v>
      </c>
    </row>
    <row r="355" spans="6:10">
      <c r="F355" s="62">
        <v>195510</v>
      </c>
      <c r="G355" s="62">
        <v>-2.68</v>
      </c>
      <c r="H355" s="62">
        <v>1.48</v>
      </c>
      <c r="I355" s="62">
        <v>-0.15</v>
      </c>
      <c r="J355" s="62">
        <v>0.18</v>
      </c>
    </row>
    <row r="356" spans="6:10">
      <c r="F356" s="62">
        <v>195511</v>
      </c>
      <c r="G356" s="62">
        <v>7.03</v>
      </c>
      <c r="H356" s="62">
        <v>-2.2200000000000002</v>
      </c>
      <c r="I356" s="62">
        <v>0.33</v>
      </c>
      <c r="J356" s="62">
        <v>0.17</v>
      </c>
    </row>
    <row r="357" spans="6:10">
      <c r="F357" s="62">
        <v>195512</v>
      </c>
      <c r="G357" s="62">
        <v>1.49</v>
      </c>
      <c r="H357" s="62">
        <v>2.16</v>
      </c>
      <c r="I357" s="62">
        <v>-2.2999999999999998</v>
      </c>
      <c r="J357" s="62">
        <v>0.18</v>
      </c>
    </row>
    <row r="358" spans="6:10">
      <c r="F358" s="62">
        <v>195601</v>
      </c>
      <c r="G358" s="62">
        <v>-3.03</v>
      </c>
      <c r="H358" s="62">
        <v>0.37</v>
      </c>
      <c r="I358" s="62">
        <v>0.95</v>
      </c>
      <c r="J358" s="62">
        <v>0.22</v>
      </c>
    </row>
    <row r="359" spans="6:10">
      <c r="F359" s="62">
        <v>195602</v>
      </c>
      <c r="G359" s="62">
        <v>3.77</v>
      </c>
      <c r="H359" s="62">
        <v>-0.98</v>
      </c>
      <c r="I359" s="62">
        <v>-0.43</v>
      </c>
      <c r="J359" s="62">
        <v>0.19</v>
      </c>
    </row>
    <row r="360" spans="6:10">
      <c r="F360" s="62">
        <v>195603</v>
      </c>
      <c r="G360" s="62">
        <v>6.64</v>
      </c>
      <c r="H360" s="62">
        <v>-2.09</v>
      </c>
      <c r="I360" s="62">
        <v>-0.46</v>
      </c>
      <c r="J360" s="62">
        <v>0.15</v>
      </c>
    </row>
    <row r="361" spans="6:10">
      <c r="F361" s="62">
        <v>195604</v>
      </c>
      <c r="G361" s="62">
        <v>0.28000000000000003</v>
      </c>
      <c r="H361" s="62">
        <v>0.01</v>
      </c>
      <c r="I361" s="62">
        <v>-0.24</v>
      </c>
      <c r="J361" s="62">
        <v>0.19</v>
      </c>
    </row>
    <row r="362" spans="6:10">
      <c r="F362" s="62">
        <v>195605</v>
      </c>
      <c r="G362" s="62">
        <v>-5.2</v>
      </c>
      <c r="H362" s="62">
        <v>1.45</v>
      </c>
      <c r="I362" s="62">
        <v>-1.31</v>
      </c>
      <c r="J362" s="62">
        <v>0.23</v>
      </c>
    </row>
    <row r="363" spans="6:10">
      <c r="F363" s="62">
        <v>195606</v>
      </c>
      <c r="G363" s="62">
        <v>3.48</v>
      </c>
      <c r="H363" s="62">
        <v>-1.48</v>
      </c>
      <c r="I363" s="62">
        <v>-1.1299999999999999</v>
      </c>
      <c r="J363" s="62">
        <v>0.2</v>
      </c>
    </row>
    <row r="364" spans="6:10">
      <c r="F364" s="62">
        <v>195607</v>
      </c>
      <c r="G364" s="62">
        <v>4.84</v>
      </c>
      <c r="H364" s="62">
        <v>-1.66</v>
      </c>
      <c r="I364" s="62">
        <v>-0.04</v>
      </c>
      <c r="J364" s="62">
        <v>0.22</v>
      </c>
    </row>
    <row r="365" spans="6:10">
      <c r="F365" s="62">
        <v>195608</v>
      </c>
      <c r="G365" s="62">
        <v>-3.18</v>
      </c>
      <c r="H365" s="62">
        <v>1.89</v>
      </c>
      <c r="I365" s="62">
        <v>-0.74</v>
      </c>
      <c r="J365" s="62">
        <v>0.17</v>
      </c>
    </row>
    <row r="366" spans="6:10">
      <c r="F366" s="62">
        <v>195609</v>
      </c>
      <c r="G366" s="62">
        <v>-5.14</v>
      </c>
      <c r="H366" s="62">
        <v>1.57</v>
      </c>
      <c r="I366" s="62">
        <v>1.76</v>
      </c>
      <c r="J366" s="62">
        <v>0.18</v>
      </c>
    </row>
    <row r="367" spans="6:10">
      <c r="F367" s="62">
        <v>195610</v>
      </c>
      <c r="G367" s="62">
        <v>0.52</v>
      </c>
      <c r="H367" s="62">
        <v>-0.1</v>
      </c>
      <c r="I367" s="62">
        <v>-0.06</v>
      </c>
      <c r="J367" s="62">
        <v>0.25</v>
      </c>
    </row>
    <row r="368" spans="6:10">
      <c r="F368" s="62">
        <v>195611</v>
      </c>
      <c r="G368" s="62">
        <v>0.36</v>
      </c>
      <c r="H368" s="62">
        <v>-0.21</v>
      </c>
      <c r="I368" s="62">
        <v>1.78</v>
      </c>
      <c r="J368" s="62">
        <v>0.2</v>
      </c>
    </row>
    <row r="369" spans="6:10">
      <c r="F369" s="62">
        <v>195612</v>
      </c>
      <c r="G369" s="62">
        <v>3.16</v>
      </c>
      <c r="H369" s="62">
        <v>-0.01</v>
      </c>
      <c r="I369" s="62">
        <v>-2.15</v>
      </c>
      <c r="J369" s="62">
        <v>0.24</v>
      </c>
    </row>
    <row r="370" spans="6:10">
      <c r="F370" s="62">
        <v>195701</v>
      </c>
      <c r="G370" s="62">
        <v>-3.58</v>
      </c>
      <c r="H370" s="62">
        <v>3.37</v>
      </c>
      <c r="I370" s="62">
        <v>2.81</v>
      </c>
      <c r="J370" s="62">
        <v>0.27</v>
      </c>
    </row>
    <row r="371" spans="6:10">
      <c r="F371" s="62">
        <v>195702</v>
      </c>
      <c r="G371" s="62">
        <v>-2.06</v>
      </c>
      <c r="H371" s="62">
        <v>-0.72</v>
      </c>
      <c r="I371" s="62">
        <v>-0.72</v>
      </c>
      <c r="J371" s="62">
        <v>0.24</v>
      </c>
    </row>
    <row r="372" spans="6:10">
      <c r="F372" s="62">
        <v>195703</v>
      </c>
      <c r="G372" s="62">
        <v>2.13</v>
      </c>
      <c r="H372" s="62">
        <v>0.26</v>
      </c>
      <c r="I372" s="62">
        <v>-0.48</v>
      </c>
      <c r="J372" s="62">
        <v>0.23</v>
      </c>
    </row>
    <row r="373" spans="6:10">
      <c r="F373" s="62">
        <v>195704</v>
      </c>
      <c r="G373" s="62">
        <v>4.26</v>
      </c>
      <c r="H373" s="62">
        <v>-1.59</v>
      </c>
      <c r="I373" s="62">
        <v>-1.45</v>
      </c>
      <c r="J373" s="62">
        <v>0.25</v>
      </c>
    </row>
    <row r="374" spans="6:10">
      <c r="F374" s="62">
        <v>195705</v>
      </c>
      <c r="G374" s="62">
        <v>3.45</v>
      </c>
      <c r="H374" s="62">
        <v>-1.05</v>
      </c>
      <c r="I374" s="62">
        <v>-2.1</v>
      </c>
      <c r="J374" s="62">
        <v>0.26</v>
      </c>
    </row>
    <row r="375" spans="6:10">
      <c r="F375" s="62">
        <v>195706</v>
      </c>
      <c r="G375" s="62">
        <v>-0.74</v>
      </c>
      <c r="H375" s="62">
        <v>0.54</v>
      </c>
      <c r="I375" s="62">
        <v>0.01</v>
      </c>
      <c r="J375" s="62">
        <v>0.24</v>
      </c>
    </row>
    <row r="376" spans="6:10">
      <c r="F376" s="62">
        <v>195707</v>
      </c>
      <c r="G376" s="62">
        <v>0.66</v>
      </c>
      <c r="H376" s="62">
        <v>-0.76</v>
      </c>
      <c r="I376" s="62">
        <v>0.43</v>
      </c>
      <c r="J376" s="62">
        <v>0.3</v>
      </c>
    </row>
    <row r="377" spans="6:10">
      <c r="F377" s="62">
        <v>195708</v>
      </c>
      <c r="G377" s="62">
        <v>-5.1100000000000003</v>
      </c>
      <c r="H377" s="62">
        <v>0.05</v>
      </c>
      <c r="I377" s="62">
        <v>-0.41</v>
      </c>
      <c r="J377" s="62">
        <v>0.25</v>
      </c>
    </row>
    <row r="378" spans="6:10">
      <c r="F378" s="62">
        <v>195709</v>
      </c>
      <c r="G378" s="62">
        <v>-5.98</v>
      </c>
      <c r="H378" s="62">
        <v>0.08</v>
      </c>
      <c r="I378" s="62">
        <v>0.92</v>
      </c>
      <c r="J378" s="62">
        <v>0.26</v>
      </c>
    </row>
    <row r="379" spans="6:10">
      <c r="F379" s="62">
        <v>195710</v>
      </c>
      <c r="G379" s="62">
        <v>-4.32</v>
      </c>
      <c r="H379" s="62">
        <v>-2.52</v>
      </c>
      <c r="I379" s="62">
        <v>-1.8</v>
      </c>
      <c r="J379" s="62">
        <v>0.28999999999999998</v>
      </c>
    </row>
    <row r="380" spans="6:10">
      <c r="F380" s="62">
        <v>195711</v>
      </c>
      <c r="G380" s="62">
        <v>2.2999999999999998</v>
      </c>
      <c r="H380" s="62">
        <v>0.4</v>
      </c>
      <c r="I380" s="62">
        <v>-2.87</v>
      </c>
      <c r="J380" s="62">
        <v>0.28000000000000003</v>
      </c>
    </row>
    <row r="381" spans="6:10">
      <c r="F381" s="62">
        <v>195712</v>
      </c>
      <c r="G381" s="62">
        <v>-3.91</v>
      </c>
      <c r="H381" s="62">
        <v>-0.98</v>
      </c>
      <c r="I381" s="62">
        <v>-1.62</v>
      </c>
      <c r="J381" s="62">
        <v>0.24</v>
      </c>
    </row>
    <row r="382" spans="6:10">
      <c r="F382" s="62">
        <v>195801</v>
      </c>
      <c r="G382" s="62">
        <v>4.66</v>
      </c>
      <c r="H382" s="62">
        <v>4.3899999999999997</v>
      </c>
      <c r="I382" s="62">
        <v>4.1900000000000004</v>
      </c>
      <c r="J382" s="62">
        <v>0.28000000000000003</v>
      </c>
    </row>
    <row r="383" spans="6:10">
      <c r="F383" s="62">
        <v>195802</v>
      </c>
      <c r="G383" s="62">
        <v>-1.52</v>
      </c>
      <c r="H383" s="62">
        <v>0.65</v>
      </c>
      <c r="I383" s="62">
        <v>0.33</v>
      </c>
      <c r="J383" s="62">
        <v>0.12</v>
      </c>
    </row>
    <row r="384" spans="6:10">
      <c r="F384" s="62">
        <v>195803</v>
      </c>
      <c r="G384" s="62">
        <v>3.27</v>
      </c>
      <c r="H384" s="62">
        <v>0.65</v>
      </c>
      <c r="I384" s="62">
        <v>-0.97</v>
      </c>
      <c r="J384" s="62">
        <v>0.09</v>
      </c>
    </row>
    <row r="385" spans="6:10">
      <c r="F385" s="62">
        <v>195804</v>
      </c>
      <c r="G385" s="62">
        <v>3.09</v>
      </c>
      <c r="H385" s="62">
        <v>-0.62</v>
      </c>
      <c r="I385" s="62">
        <v>1.61</v>
      </c>
      <c r="J385" s="62">
        <v>0.08</v>
      </c>
    </row>
    <row r="386" spans="6:10">
      <c r="F386" s="62">
        <v>195805</v>
      </c>
      <c r="G386" s="62">
        <v>2.31</v>
      </c>
      <c r="H386" s="62">
        <v>2.16</v>
      </c>
      <c r="I386" s="62">
        <v>-0.26</v>
      </c>
      <c r="J386" s="62">
        <v>0.11</v>
      </c>
    </row>
    <row r="387" spans="6:10">
      <c r="F387" s="62">
        <v>195806</v>
      </c>
      <c r="G387" s="62">
        <v>2.93</v>
      </c>
      <c r="H387" s="62">
        <v>-0.19</v>
      </c>
      <c r="I387" s="62">
        <v>0.4</v>
      </c>
      <c r="J387" s="62">
        <v>0.03</v>
      </c>
    </row>
    <row r="388" spans="6:10">
      <c r="F388" s="62">
        <v>195807</v>
      </c>
      <c r="G388" s="62">
        <v>4.3899999999999997</v>
      </c>
      <c r="H388" s="62">
        <v>0.47</v>
      </c>
      <c r="I388" s="62">
        <v>3.06</v>
      </c>
      <c r="J388" s="62">
        <v>7.0000000000000007E-2</v>
      </c>
    </row>
    <row r="389" spans="6:10">
      <c r="F389" s="62">
        <v>195808</v>
      </c>
      <c r="G389" s="62">
        <v>1.91</v>
      </c>
      <c r="H389" s="62">
        <v>1.18</v>
      </c>
      <c r="I389" s="62">
        <v>0.36</v>
      </c>
      <c r="J389" s="62">
        <v>0.04</v>
      </c>
    </row>
    <row r="390" spans="6:10">
      <c r="F390" s="62">
        <v>195809</v>
      </c>
      <c r="G390" s="62">
        <v>4.66</v>
      </c>
      <c r="H390" s="62">
        <v>0.12</v>
      </c>
      <c r="I390" s="62">
        <v>2.85</v>
      </c>
      <c r="J390" s="62">
        <v>0.19</v>
      </c>
    </row>
    <row r="391" spans="6:10">
      <c r="F391" s="62">
        <v>195810</v>
      </c>
      <c r="G391" s="62">
        <v>2.5299999999999998</v>
      </c>
      <c r="H391" s="62">
        <v>1.0900000000000001</v>
      </c>
      <c r="I391" s="62">
        <v>-1.18</v>
      </c>
      <c r="J391" s="62">
        <v>0.18</v>
      </c>
    </row>
    <row r="392" spans="6:10">
      <c r="F392" s="62">
        <v>195811</v>
      </c>
      <c r="G392" s="62">
        <v>3.01</v>
      </c>
      <c r="H392" s="62">
        <v>1.97</v>
      </c>
      <c r="I392" s="62">
        <v>-1.18</v>
      </c>
      <c r="J392" s="62">
        <v>0.11</v>
      </c>
    </row>
    <row r="393" spans="6:10">
      <c r="F393" s="62">
        <v>195812</v>
      </c>
      <c r="G393" s="62">
        <v>5.15</v>
      </c>
      <c r="H393" s="62">
        <v>-2.0299999999999998</v>
      </c>
      <c r="I393" s="62">
        <v>0.03</v>
      </c>
      <c r="J393" s="62">
        <v>0.22</v>
      </c>
    </row>
    <row r="394" spans="6:10">
      <c r="F394" s="62">
        <v>195901</v>
      </c>
      <c r="G394" s="62">
        <v>0.71</v>
      </c>
      <c r="H394" s="62">
        <v>3.02</v>
      </c>
      <c r="I394" s="62">
        <v>2.91</v>
      </c>
      <c r="J394" s="62">
        <v>0.21</v>
      </c>
    </row>
    <row r="395" spans="6:10">
      <c r="F395" s="62">
        <v>195902</v>
      </c>
      <c r="G395" s="62">
        <v>0.95</v>
      </c>
      <c r="H395" s="62">
        <v>1.46</v>
      </c>
      <c r="I395" s="62">
        <v>1.1599999999999999</v>
      </c>
      <c r="J395" s="62">
        <v>0.19</v>
      </c>
    </row>
    <row r="396" spans="6:10">
      <c r="F396" s="62">
        <v>195903</v>
      </c>
      <c r="G396" s="62">
        <v>0.28000000000000003</v>
      </c>
      <c r="H396" s="62">
        <v>1.49</v>
      </c>
      <c r="I396" s="62">
        <v>-0.34</v>
      </c>
      <c r="J396" s="62">
        <v>0.22</v>
      </c>
    </row>
    <row r="397" spans="6:10">
      <c r="F397" s="62">
        <v>195904</v>
      </c>
      <c r="G397" s="62">
        <v>3.66</v>
      </c>
      <c r="H397" s="62">
        <v>-0.6</v>
      </c>
      <c r="I397" s="62">
        <v>-1.23</v>
      </c>
      <c r="J397" s="62">
        <v>0.2</v>
      </c>
    </row>
    <row r="398" spans="6:10">
      <c r="F398" s="62">
        <v>195905</v>
      </c>
      <c r="G398" s="62">
        <v>1.73</v>
      </c>
      <c r="H398" s="62">
        <v>-2.16</v>
      </c>
      <c r="I398" s="62">
        <v>1.79</v>
      </c>
      <c r="J398" s="62">
        <v>0.22</v>
      </c>
    </row>
    <row r="399" spans="6:10">
      <c r="F399" s="62">
        <v>195906</v>
      </c>
      <c r="G399" s="62">
        <v>-0.25</v>
      </c>
      <c r="H399" s="62">
        <v>0.67</v>
      </c>
      <c r="I399" s="62">
        <v>1.31</v>
      </c>
      <c r="J399" s="62">
        <v>0.25</v>
      </c>
    </row>
    <row r="400" spans="6:10">
      <c r="F400" s="62">
        <v>195907</v>
      </c>
      <c r="G400" s="62">
        <v>3.17</v>
      </c>
      <c r="H400" s="62">
        <v>-0.3</v>
      </c>
      <c r="I400" s="62">
        <v>0.23</v>
      </c>
      <c r="J400" s="62">
        <v>0.25</v>
      </c>
    </row>
    <row r="401" spans="6:10">
      <c r="F401" s="62">
        <v>195908</v>
      </c>
      <c r="G401" s="62">
        <v>-1.39</v>
      </c>
      <c r="H401" s="62">
        <v>-0.76</v>
      </c>
      <c r="I401" s="62">
        <v>0.44</v>
      </c>
      <c r="J401" s="62">
        <v>0.19</v>
      </c>
    </row>
    <row r="402" spans="6:10">
      <c r="F402" s="62">
        <v>195909</v>
      </c>
      <c r="G402" s="62">
        <v>-4.8</v>
      </c>
      <c r="H402" s="62">
        <v>-0.09</v>
      </c>
      <c r="I402" s="62">
        <v>0.55000000000000004</v>
      </c>
      <c r="J402" s="62">
        <v>0.31</v>
      </c>
    </row>
    <row r="403" spans="6:10">
      <c r="F403" s="62">
        <v>195910</v>
      </c>
      <c r="G403" s="62">
        <v>1.28</v>
      </c>
      <c r="H403" s="62">
        <v>1.44</v>
      </c>
      <c r="I403" s="62">
        <v>-2.1</v>
      </c>
      <c r="J403" s="62">
        <v>0.3</v>
      </c>
    </row>
    <row r="404" spans="6:10">
      <c r="F404" s="62">
        <v>195911</v>
      </c>
      <c r="G404" s="62">
        <v>1.6</v>
      </c>
      <c r="H404" s="62">
        <v>1.23</v>
      </c>
      <c r="I404" s="62">
        <v>-3.21</v>
      </c>
      <c r="J404" s="62">
        <v>0.26</v>
      </c>
    </row>
    <row r="405" spans="6:10">
      <c r="F405" s="62">
        <v>195912</v>
      </c>
      <c r="G405" s="62">
        <v>2.4500000000000002</v>
      </c>
      <c r="H405" s="62">
        <v>-0.57999999999999996</v>
      </c>
      <c r="I405" s="62">
        <v>-7.0000000000000007E-2</v>
      </c>
      <c r="J405" s="62">
        <v>0.34</v>
      </c>
    </row>
    <row r="406" spans="6:10">
      <c r="F406" s="62">
        <v>196001</v>
      </c>
      <c r="G406" s="62">
        <v>-6.98</v>
      </c>
      <c r="H406" s="62">
        <v>2.09</v>
      </c>
      <c r="I406" s="62">
        <v>2.78</v>
      </c>
      <c r="J406" s="62">
        <v>0.33</v>
      </c>
    </row>
    <row r="407" spans="6:10">
      <c r="F407" s="62">
        <v>196002</v>
      </c>
      <c r="G407" s="62">
        <v>1.17</v>
      </c>
      <c r="H407" s="62">
        <v>0.51</v>
      </c>
      <c r="I407" s="62">
        <v>-1.93</v>
      </c>
      <c r="J407" s="62">
        <v>0.28999999999999998</v>
      </c>
    </row>
    <row r="408" spans="6:10">
      <c r="F408" s="62">
        <v>196003</v>
      </c>
      <c r="G408" s="62">
        <v>-1.63</v>
      </c>
      <c r="H408" s="62">
        <v>-0.49</v>
      </c>
      <c r="I408" s="62">
        <v>-2.94</v>
      </c>
      <c r="J408" s="62">
        <v>0.35</v>
      </c>
    </row>
    <row r="409" spans="6:10">
      <c r="F409" s="62">
        <v>196004</v>
      </c>
      <c r="G409" s="62">
        <v>-1.71</v>
      </c>
      <c r="H409" s="62">
        <v>0.32</v>
      </c>
      <c r="I409" s="62">
        <v>-2.2799999999999998</v>
      </c>
      <c r="J409" s="62">
        <v>0.19</v>
      </c>
    </row>
    <row r="410" spans="6:10">
      <c r="F410" s="62">
        <v>196005</v>
      </c>
      <c r="G410" s="62">
        <v>3.12</v>
      </c>
      <c r="H410" s="62">
        <v>1.21</v>
      </c>
      <c r="I410" s="62">
        <v>-3.7</v>
      </c>
      <c r="J410" s="62">
        <v>0.27</v>
      </c>
    </row>
    <row r="411" spans="6:10">
      <c r="F411" s="62">
        <v>196006</v>
      </c>
      <c r="G411" s="62">
        <v>2.08</v>
      </c>
      <c r="H411" s="62">
        <v>-0.21</v>
      </c>
      <c r="I411" s="62">
        <v>-0.34</v>
      </c>
      <c r="J411" s="62">
        <v>0.24</v>
      </c>
    </row>
    <row r="412" spans="6:10">
      <c r="F412" s="62">
        <v>196007</v>
      </c>
      <c r="G412" s="62">
        <v>-2.37</v>
      </c>
      <c r="H412" s="62">
        <v>-0.51</v>
      </c>
      <c r="I412" s="62">
        <v>1.98</v>
      </c>
      <c r="J412" s="62">
        <v>0.13</v>
      </c>
    </row>
    <row r="413" spans="6:10">
      <c r="F413" s="62">
        <v>196008</v>
      </c>
      <c r="G413" s="62">
        <v>3.01</v>
      </c>
      <c r="H413" s="62">
        <v>0.87</v>
      </c>
      <c r="I413" s="62">
        <v>-0.18</v>
      </c>
      <c r="J413" s="62">
        <v>0.17</v>
      </c>
    </row>
    <row r="414" spans="6:10">
      <c r="F414" s="62">
        <v>196009</v>
      </c>
      <c r="G414" s="62">
        <v>-5.99</v>
      </c>
      <c r="H414" s="62">
        <v>-1.1100000000000001</v>
      </c>
      <c r="I414" s="62">
        <v>1.62</v>
      </c>
      <c r="J414" s="62">
        <v>0.16</v>
      </c>
    </row>
    <row r="415" spans="6:10">
      <c r="F415" s="62">
        <v>196010</v>
      </c>
      <c r="G415" s="62">
        <v>-0.71</v>
      </c>
      <c r="H415" s="62">
        <v>-4.08</v>
      </c>
      <c r="I415" s="62">
        <v>2.83</v>
      </c>
      <c r="J415" s="62">
        <v>0.22</v>
      </c>
    </row>
    <row r="416" spans="6:10">
      <c r="F416" s="62">
        <v>196011</v>
      </c>
      <c r="G416" s="62">
        <v>4.6900000000000004</v>
      </c>
      <c r="H416" s="62">
        <v>0.4</v>
      </c>
      <c r="I416" s="62">
        <v>-2.4300000000000002</v>
      </c>
      <c r="J416" s="62">
        <v>0.13</v>
      </c>
    </row>
    <row r="417" spans="6:10">
      <c r="F417" s="62">
        <v>196012</v>
      </c>
      <c r="G417" s="62">
        <v>4.71</v>
      </c>
      <c r="H417" s="62">
        <v>-1.55</v>
      </c>
      <c r="I417" s="62">
        <v>-0.81</v>
      </c>
      <c r="J417" s="62">
        <v>0.16</v>
      </c>
    </row>
    <row r="418" spans="6:10">
      <c r="F418" s="62">
        <v>196101</v>
      </c>
      <c r="G418" s="62">
        <v>6.2</v>
      </c>
      <c r="H418" s="62">
        <v>0.64</v>
      </c>
      <c r="I418" s="62">
        <v>3.72</v>
      </c>
      <c r="J418" s="62">
        <v>0.19</v>
      </c>
    </row>
    <row r="419" spans="6:10">
      <c r="F419" s="62">
        <v>196102</v>
      </c>
      <c r="G419" s="62">
        <v>3.57</v>
      </c>
      <c r="H419" s="62">
        <v>3.93</v>
      </c>
      <c r="I419" s="62">
        <v>-0.66</v>
      </c>
      <c r="J419" s="62">
        <v>0.14000000000000001</v>
      </c>
    </row>
    <row r="420" spans="6:10">
      <c r="F420" s="62">
        <v>196103</v>
      </c>
      <c r="G420" s="62">
        <v>2.89</v>
      </c>
      <c r="H420" s="62">
        <v>3.3</v>
      </c>
      <c r="I420" s="62">
        <v>-0.73</v>
      </c>
      <c r="J420" s="62">
        <v>0.2</v>
      </c>
    </row>
    <row r="421" spans="6:10">
      <c r="F421" s="62">
        <v>196104</v>
      </c>
      <c r="G421" s="62">
        <v>0.28999999999999998</v>
      </c>
      <c r="H421" s="62">
        <v>7.0000000000000007E-2</v>
      </c>
      <c r="I421" s="62">
        <v>2.12</v>
      </c>
      <c r="J421" s="62">
        <v>0.17</v>
      </c>
    </row>
    <row r="422" spans="6:10">
      <c r="F422" s="62">
        <v>196105</v>
      </c>
      <c r="G422" s="62">
        <v>2.4</v>
      </c>
      <c r="H422" s="62">
        <v>2.0099999999999998</v>
      </c>
      <c r="I422" s="62">
        <v>0.37</v>
      </c>
      <c r="J422" s="62">
        <v>0.18</v>
      </c>
    </row>
    <row r="423" spans="6:10">
      <c r="F423" s="62">
        <v>196106</v>
      </c>
      <c r="G423" s="62">
        <v>-3.08</v>
      </c>
      <c r="H423" s="62">
        <v>-2.4900000000000002</v>
      </c>
      <c r="I423" s="62">
        <v>-0.14000000000000001</v>
      </c>
      <c r="J423" s="62">
        <v>0.2</v>
      </c>
    </row>
    <row r="424" spans="6:10">
      <c r="F424" s="62">
        <v>196107</v>
      </c>
      <c r="G424" s="62">
        <v>2.83</v>
      </c>
      <c r="H424" s="62">
        <v>-1.9</v>
      </c>
      <c r="I424" s="62">
        <v>-0.09</v>
      </c>
      <c r="J424" s="62">
        <v>0.18</v>
      </c>
    </row>
    <row r="425" spans="6:10">
      <c r="F425" s="62">
        <v>196108</v>
      </c>
      <c r="G425" s="62">
        <v>2.57</v>
      </c>
      <c r="H425" s="62">
        <v>-1.75</v>
      </c>
      <c r="I425" s="62">
        <v>-0.28000000000000003</v>
      </c>
      <c r="J425" s="62">
        <v>0.14000000000000001</v>
      </c>
    </row>
    <row r="426" spans="6:10">
      <c r="F426" s="62">
        <v>196109</v>
      </c>
      <c r="G426" s="62">
        <v>-2.15</v>
      </c>
      <c r="H426" s="62">
        <v>-1.07</v>
      </c>
      <c r="I426" s="62">
        <v>-0.61</v>
      </c>
      <c r="J426" s="62">
        <v>0.17</v>
      </c>
    </row>
    <row r="427" spans="6:10">
      <c r="F427" s="62">
        <v>196110</v>
      </c>
      <c r="G427" s="62">
        <v>2.57</v>
      </c>
      <c r="H427" s="62">
        <v>-1.65</v>
      </c>
      <c r="I427" s="62">
        <v>0.15</v>
      </c>
      <c r="J427" s="62">
        <v>0.19</v>
      </c>
    </row>
    <row r="428" spans="6:10">
      <c r="F428" s="62">
        <v>196111</v>
      </c>
      <c r="G428" s="62">
        <v>4.45</v>
      </c>
      <c r="H428" s="62">
        <v>1.26</v>
      </c>
      <c r="I428" s="62">
        <v>-1.23</v>
      </c>
      <c r="J428" s="62">
        <v>0.15</v>
      </c>
    </row>
    <row r="429" spans="6:10">
      <c r="F429" s="62">
        <v>196112</v>
      </c>
      <c r="G429" s="62">
        <v>-0.18</v>
      </c>
      <c r="H429" s="62">
        <v>-0.85</v>
      </c>
      <c r="I429" s="62">
        <v>1.79</v>
      </c>
      <c r="J429" s="62">
        <v>0.19</v>
      </c>
    </row>
    <row r="430" spans="6:10">
      <c r="F430" s="62">
        <v>196201</v>
      </c>
      <c r="G430" s="62">
        <v>-3.87</v>
      </c>
      <c r="H430" s="62">
        <v>1.77</v>
      </c>
      <c r="I430" s="62">
        <v>5.13</v>
      </c>
      <c r="J430" s="62">
        <v>0.24</v>
      </c>
    </row>
    <row r="431" spans="6:10">
      <c r="F431" s="62">
        <v>196202</v>
      </c>
      <c r="G431" s="62">
        <v>1.81</v>
      </c>
      <c r="H431" s="62">
        <v>-1.1499999999999999</v>
      </c>
      <c r="I431" s="62">
        <v>0.82</v>
      </c>
      <c r="J431" s="62">
        <v>0.2</v>
      </c>
    </row>
    <row r="432" spans="6:10">
      <c r="F432" s="62">
        <v>196203</v>
      </c>
      <c r="G432" s="62">
        <v>-0.68</v>
      </c>
      <c r="H432" s="62">
        <v>0.52</v>
      </c>
      <c r="I432" s="62">
        <v>-1.38</v>
      </c>
      <c r="J432" s="62">
        <v>0.2</v>
      </c>
    </row>
    <row r="433" spans="6:10">
      <c r="F433" s="62">
        <v>196204</v>
      </c>
      <c r="G433" s="62">
        <v>-6.59</v>
      </c>
      <c r="H433" s="62">
        <v>-0.7</v>
      </c>
      <c r="I433" s="62">
        <v>0.03</v>
      </c>
      <c r="J433" s="62">
        <v>0.22</v>
      </c>
    </row>
    <row r="434" spans="6:10">
      <c r="F434" s="62">
        <v>196205</v>
      </c>
      <c r="G434" s="62">
        <v>-8.65</v>
      </c>
      <c r="H434" s="62">
        <v>-3.34</v>
      </c>
      <c r="I434" s="62">
        <v>2.77</v>
      </c>
      <c r="J434" s="62">
        <v>0.24</v>
      </c>
    </row>
    <row r="435" spans="6:10">
      <c r="F435" s="62">
        <v>196206</v>
      </c>
      <c r="G435" s="62">
        <v>-8.4700000000000006</v>
      </c>
      <c r="H435" s="62">
        <v>-0.59</v>
      </c>
      <c r="I435" s="62">
        <v>2.5499999999999998</v>
      </c>
      <c r="J435" s="62">
        <v>0.2</v>
      </c>
    </row>
    <row r="436" spans="6:10">
      <c r="F436" s="62">
        <v>196207</v>
      </c>
      <c r="G436" s="62">
        <v>6.28</v>
      </c>
      <c r="H436" s="62">
        <v>1.52</v>
      </c>
      <c r="I436" s="62">
        <v>-3.41</v>
      </c>
      <c r="J436" s="62">
        <v>0.27</v>
      </c>
    </row>
    <row r="437" spans="6:10">
      <c r="F437" s="62">
        <v>196208</v>
      </c>
      <c r="G437" s="62">
        <v>2.13</v>
      </c>
      <c r="H437" s="62">
        <v>1.22</v>
      </c>
      <c r="I437" s="62">
        <v>-1.2</v>
      </c>
      <c r="J437" s="62">
        <v>0.23</v>
      </c>
    </row>
    <row r="438" spans="6:10">
      <c r="F438" s="62">
        <v>196209</v>
      </c>
      <c r="G438" s="62">
        <v>-5.22</v>
      </c>
      <c r="H438" s="62">
        <v>-2.42</v>
      </c>
      <c r="I438" s="62">
        <v>1.28</v>
      </c>
      <c r="J438" s="62">
        <v>0.21</v>
      </c>
    </row>
    <row r="439" spans="6:10">
      <c r="F439" s="62">
        <v>196210</v>
      </c>
      <c r="G439" s="62">
        <v>-0.05</v>
      </c>
      <c r="H439" s="62">
        <v>-3.97</v>
      </c>
      <c r="I439" s="62">
        <v>1.3</v>
      </c>
      <c r="J439" s="62">
        <v>0.25</v>
      </c>
    </row>
    <row r="440" spans="6:10">
      <c r="F440" s="62">
        <v>196211</v>
      </c>
      <c r="G440" s="62">
        <v>10.87</v>
      </c>
      <c r="H440" s="62">
        <v>2.61</v>
      </c>
      <c r="I440" s="62">
        <v>0.95</v>
      </c>
      <c r="J440" s="62">
        <v>0.2</v>
      </c>
    </row>
    <row r="441" spans="6:10">
      <c r="F441" s="62">
        <v>196212</v>
      </c>
      <c r="G441" s="62">
        <v>1.01</v>
      </c>
      <c r="H441" s="62">
        <v>-3.8</v>
      </c>
      <c r="I441" s="62">
        <v>0.36</v>
      </c>
      <c r="J441" s="62">
        <v>0.23</v>
      </c>
    </row>
    <row r="442" spans="6:10">
      <c r="F442" s="62">
        <v>196301</v>
      </c>
      <c r="G442" s="62">
        <v>4.93</v>
      </c>
      <c r="H442" s="62">
        <v>3.08</v>
      </c>
      <c r="I442" s="62">
        <v>2.21</v>
      </c>
      <c r="J442" s="62">
        <v>0.25</v>
      </c>
    </row>
    <row r="443" spans="6:10">
      <c r="F443" s="62">
        <v>196302</v>
      </c>
      <c r="G443" s="62">
        <v>-2.38</v>
      </c>
      <c r="H443" s="62">
        <v>0.48</v>
      </c>
      <c r="I443" s="62">
        <v>2.1800000000000002</v>
      </c>
      <c r="J443" s="62">
        <v>0.23</v>
      </c>
    </row>
    <row r="444" spans="6:10">
      <c r="F444" s="62">
        <v>196303</v>
      </c>
      <c r="G444" s="62">
        <v>3.08</v>
      </c>
      <c r="H444" s="62">
        <v>-2.59</v>
      </c>
      <c r="I444" s="62">
        <v>2.06</v>
      </c>
      <c r="J444" s="62">
        <v>0.23</v>
      </c>
    </row>
    <row r="445" spans="6:10">
      <c r="F445" s="62">
        <v>196304</v>
      </c>
      <c r="G445" s="62">
        <v>4.51</v>
      </c>
      <c r="H445" s="62">
        <v>-1.34</v>
      </c>
      <c r="I445" s="62">
        <v>1</v>
      </c>
      <c r="J445" s="62">
        <v>0.25</v>
      </c>
    </row>
    <row r="446" spans="6:10">
      <c r="F446" s="62">
        <v>196305</v>
      </c>
      <c r="G446" s="62">
        <v>1.76</v>
      </c>
      <c r="H446" s="62">
        <v>1.1299999999999999</v>
      </c>
      <c r="I446" s="62">
        <v>2.54</v>
      </c>
      <c r="J446" s="62">
        <v>0.24</v>
      </c>
    </row>
    <row r="447" spans="6:10">
      <c r="F447" s="62">
        <v>196306</v>
      </c>
      <c r="G447" s="62">
        <v>-2</v>
      </c>
      <c r="H447" s="62">
        <v>-0.27</v>
      </c>
      <c r="I447" s="62">
        <v>0.75</v>
      </c>
      <c r="J447" s="62">
        <v>0.23</v>
      </c>
    </row>
    <row r="448" spans="6:10">
      <c r="F448" s="62">
        <v>196307</v>
      </c>
      <c r="G448" s="62">
        <v>-0.39</v>
      </c>
      <c r="H448" s="62">
        <v>-0.45</v>
      </c>
      <c r="I448" s="62">
        <v>-0.97</v>
      </c>
      <c r="J448" s="62">
        <v>0.27</v>
      </c>
    </row>
    <row r="449" spans="6:10">
      <c r="F449" s="62">
        <v>196308</v>
      </c>
      <c r="G449" s="62">
        <v>5.07</v>
      </c>
      <c r="H449" s="62">
        <v>-0.98</v>
      </c>
      <c r="I449" s="62">
        <v>1.8</v>
      </c>
      <c r="J449" s="62">
        <v>0.25</v>
      </c>
    </row>
    <row r="450" spans="6:10">
      <c r="F450" s="62">
        <v>196309</v>
      </c>
      <c r="G450" s="62">
        <v>-1.57</v>
      </c>
      <c r="H450" s="62">
        <v>-0.33</v>
      </c>
      <c r="I450" s="62">
        <v>0.13</v>
      </c>
      <c r="J450" s="62">
        <v>0.27</v>
      </c>
    </row>
    <row r="451" spans="6:10">
      <c r="F451" s="62">
        <v>196310</v>
      </c>
      <c r="G451" s="62">
        <v>2.5299999999999998</v>
      </c>
      <c r="H451" s="62">
        <v>-0.57999999999999996</v>
      </c>
      <c r="I451" s="62">
        <v>-0.1</v>
      </c>
      <c r="J451" s="62">
        <v>0.28999999999999998</v>
      </c>
    </row>
    <row r="452" spans="6:10">
      <c r="F452" s="62">
        <v>196311</v>
      </c>
      <c r="G452" s="62">
        <v>-0.85</v>
      </c>
      <c r="H452" s="62">
        <v>-1.17</v>
      </c>
      <c r="I452" s="62">
        <v>1.75</v>
      </c>
      <c r="J452" s="62">
        <v>0.27</v>
      </c>
    </row>
    <row r="453" spans="6:10">
      <c r="F453" s="62">
        <v>196312</v>
      </c>
      <c r="G453" s="62">
        <v>1.83</v>
      </c>
      <c r="H453" s="62">
        <v>-2.16</v>
      </c>
      <c r="I453" s="62">
        <v>-0.02</v>
      </c>
      <c r="J453" s="62">
        <v>0.28999999999999998</v>
      </c>
    </row>
    <row r="454" spans="6:10">
      <c r="F454" s="62">
        <v>196401</v>
      </c>
      <c r="G454" s="62">
        <v>2.2400000000000002</v>
      </c>
      <c r="H454" s="62">
        <v>-0.11</v>
      </c>
      <c r="I454" s="62">
        <v>1.48</v>
      </c>
      <c r="J454" s="62">
        <v>0.3</v>
      </c>
    </row>
    <row r="455" spans="6:10">
      <c r="F455" s="62">
        <v>196402</v>
      </c>
      <c r="G455" s="62">
        <v>1.54</v>
      </c>
      <c r="H455" s="62">
        <v>0.11</v>
      </c>
      <c r="I455" s="62">
        <v>2.81</v>
      </c>
      <c r="J455" s="62">
        <v>0.26</v>
      </c>
    </row>
    <row r="456" spans="6:10">
      <c r="F456" s="62">
        <v>196403</v>
      </c>
      <c r="G456" s="62">
        <v>1.41</v>
      </c>
      <c r="H456" s="62">
        <v>0.87</v>
      </c>
      <c r="I456" s="62">
        <v>3.4</v>
      </c>
      <c r="J456" s="62">
        <v>0.31</v>
      </c>
    </row>
    <row r="457" spans="6:10">
      <c r="F457" s="62">
        <v>196404</v>
      </c>
      <c r="G457" s="62">
        <v>0.1</v>
      </c>
      <c r="H457" s="62">
        <v>-1.35</v>
      </c>
      <c r="I457" s="62">
        <v>-0.67</v>
      </c>
      <c r="J457" s="62">
        <v>0.28999999999999998</v>
      </c>
    </row>
    <row r="458" spans="6:10">
      <c r="F458" s="62">
        <v>196405</v>
      </c>
      <c r="G458" s="62">
        <v>1.42</v>
      </c>
      <c r="H458" s="62">
        <v>-0.86</v>
      </c>
      <c r="I458" s="62">
        <v>1.86</v>
      </c>
      <c r="J458" s="62">
        <v>0.26</v>
      </c>
    </row>
    <row r="459" spans="6:10">
      <c r="F459" s="62">
        <v>196406</v>
      </c>
      <c r="G459" s="62">
        <v>1.27</v>
      </c>
      <c r="H459" s="62">
        <v>-0.12</v>
      </c>
      <c r="I459" s="62">
        <v>0.62</v>
      </c>
      <c r="J459" s="62">
        <v>0.3</v>
      </c>
    </row>
    <row r="460" spans="6:10">
      <c r="F460" s="62">
        <v>196407</v>
      </c>
      <c r="G460" s="62">
        <v>1.74</v>
      </c>
      <c r="H460" s="62">
        <v>0.24</v>
      </c>
      <c r="I460" s="62">
        <v>0.75</v>
      </c>
      <c r="J460" s="62">
        <v>0.3</v>
      </c>
    </row>
    <row r="461" spans="6:10">
      <c r="F461" s="62">
        <v>196408</v>
      </c>
      <c r="G461" s="62">
        <v>-1.44</v>
      </c>
      <c r="H461" s="62">
        <v>0.16</v>
      </c>
      <c r="I461" s="62">
        <v>0.08</v>
      </c>
      <c r="J461" s="62">
        <v>0.28000000000000003</v>
      </c>
    </row>
    <row r="462" spans="6:10">
      <c r="F462" s="62">
        <v>196409</v>
      </c>
      <c r="G462" s="62">
        <v>2.69</v>
      </c>
      <c r="H462" s="62">
        <v>-0.54</v>
      </c>
      <c r="I462" s="62">
        <v>1.7</v>
      </c>
      <c r="J462" s="62">
        <v>0.28000000000000003</v>
      </c>
    </row>
    <row r="463" spans="6:10">
      <c r="F463" s="62">
        <v>196410</v>
      </c>
      <c r="G463" s="62">
        <v>0.59</v>
      </c>
      <c r="H463" s="62">
        <v>0.42</v>
      </c>
      <c r="I463" s="62">
        <v>1.17</v>
      </c>
      <c r="J463" s="62">
        <v>0.28999999999999998</v>
      </c>
    </row>
    <row r="464" spans="6:10">
      <c r="F464" s="62">
        <v>196411</v>
      </c>
      <c r="G464" s="62">
        <v>0</v>
      </c>
      <c r="H464" s="62">
        <v>0.69</v>
      </c>
      <c r="I464" s="62">
        <v>-1.96</v>
      </c>
      <c r="J464" s="62">
        <v>0.28999999999999998</v>
      </c>
    </row>
    <row r="465" spans="6:10">
      <c r="F465" s="62">
        <v>196412</v>
      </c>
      <c r="G465" s="62">
        <v>0.03</v>
      </c>
      <c r="H465" s="62">
        <v>-0.35</v>
      </c>
      <c r="I465" s="62">
        <v>-2.48</v>
      </c>
      <c r="J465" s="62">
        <v>0.31</v>
      </c>
    </row>
    <row r="466" spans="6:10">
      <c r="F466" s="62">
        <v>196501</v>
      </c>
      <c r="G466" s="62">
        <v>3.54</v>
      </c>
      <c r="H466" s="62">
        <v>2.7</v>
      </c>
      <c r="I466" s="62">
        <v>0.12</v>
      </c>
      <c r="J466" s="62">
        <v>0.28000000000000003</v>
      </c>
    </row>
    <row r="467" spans="6:10">
      <c r="F467" s="62">
        <v>196502</v>
      </c>
      <c r="G467" s="62">
        <v>0.44</v>
      </c>
      <c r="H467" s="62">
        <v>3.55</v>
      </c>
      <c r="I467" s="62">
        <v>0.11</v>
      </c>
      <c r="J467" s="62">
        <v>0.3</v>
      </c>
    </row>
    <row r="468" spans="6:10">
      <c r="F468" s="62">
        <v>196503</v>
      </c>
      <c r="G468" s="62">
        <v>-1.34</v>
      </c>
      <c r="H468" s="62">
        <v>1.89</v>
      </c>
      <c r="I468" s="62">
        <v>1.03</v>
      </c>
      <c r="J468" s="62">
        <v>0.36</v>
      </c>
    </row>
    <row r="469" spans="6:10">
      <c r="F469" s="62">
        <v>196504</v>
      </c>
      <c r="G469" s="62">
        <v>3.11</v>
      </c>
      <c r="H469" s="62">
        <v>1.1000000000000001</v>
      </c>
      <c r="I469" s="62">
        <v>0.66</v>
      </c>
      <c r="J469" s="62">
        <v>0.31</v>
      </c>
    </row>
    <row r="470" spans="6:10">
      <c r="F470" s="62">
        <v>196505</v>
      </c>
      <c r="G470" s="62">
        <v>-0.77</v>
      </c>
      <c r="H470" s="62">
        <v>0.11</v>
      </c>
      <c r="I470" s="62">
        <v>-1.61</v>
      </c>
      <c r="J470" s="62">
        <v>0.31</v>
      </c>
    </row>
    <row r="471" spans="6:10">
      <c r="F471" s="62">
        <v>196506</v>
      </c>
      <c r="G471" s="62">
        <v>-5.51</v>
      </c>
      <c r="H471" s="62">
        <v>-4.34</v>
      </c>
      <c r="I471" s="62">
        <v>0.59</v>
      </c>
      <c r="J471" s="62">
        <v>0.35</v>
      </c>
    </row>
    <row r="472" spans="6:10">
      <c r="F472" s="62">
        <v>196507</v>
      </c>
      <c r="G472" s="62">
        <v>1.43</v>
      </c>
      <c r="H472" s="62">
        <v>0.89</v>
      </c>
      <c r="I472" s="62">
        <v>2.2000000000000002</v>
      </c>
      <c r="J472" s="62">
        <v>0.31</v>
      </c>
    </row>
    <row r="473" spans="6:10">
      <c r="F473" s="62">
        <v>196508</v>
      </c>
      <c r="G473" s="62">
        <v>2.73</v>
      </c>
      <c r="H473" s="62">
        <v>2.84</v>
      </c>
      <c r="I473" s="62">
        <v>-1</v>
      </c>
      <c r="J473" s="62">
        <v>0.33</v>
      </c>
    </row>
    <row r="474" spans="6:10">
      <c r="F474" s="62">
        <v>196509</v>
      </c>
      <c r="G474" s="62">
        <v>2.86</v>
      </c>
      <c r="H474" s="62">
        <v>0.64</v>
      </c>
      <c r="I474" s="62">
        <v>-0.13</v>
      </c>
      <c r="J474" s="62">
        <v>0.31</v>
      </c>
    </row>
    <row r="475" spans="6:10">
      <c r="F475" s="62">
        <v>196510</v>
      </c>
      <c r="G475" s="62">
        <v>2.6</v>
      </c>
      <c r="H475" s="62">
        <v>2.52</v>
      </c>
      <c r="I475" s="62">
        <v>1.56</v>
      </c>
      <c r="J475" s="62">
        <v>0.31</v>
      </c>
    </row>
    <row r="476" spans="6:10">
      <c r="F476" s="62">
        <v>196511</v>
      </c>
      <c r="G476" s="62">
        <v>-0.03</v>
      </c>
      <c r="H476" s="62">
        <v>4.68</v>
      </c>
      <c r="I476" s="62">
        <v>0.15</v>
      </c>
      <c r="J476" s="62">
        <v>0.35</v>
      </c>
    </row>
    <row r="477" spans="6:10">
      <c r="F477" s="62">
        <v>196512</v>
      </c>
      <c r="G477" s="62">
        <v>1.01</v>
      </c>
      <c r="H477" s="62">
        <v>2.06</v>
      </c>
      <c r="I477" s="62">
        <v>2.0299999999999998</v>
      </c>
      <c r="J477" s="62">
        <v>0.33</v>
      </c>
    </row>
    <row r="478" spans="6:10">
      <c r="F478" s="62">
        <v>196601</v>
      </c>
      <c r="G478" s="62">
        <v>0.72</v>
      </c>
      <c r="H478" s="62">
        <v>3.84</v>
      </c>
      <c r="I478" s="62">
        <v>3.56</v>
      </c>
      <c r="J478" s="62">
        <v>0.38</v>
      </c>
    </row>
    <row r="479" spans="6:10">
      <c r="F479" s="62">
        <v>196602</v>
      </c>
      <c r="G479" s="62">
        <v>-1.21</v>
      </c>
      <c r="H479" s="62">
        <v>4.4000000000000004</v>
      </c>
      <c r="I479" s="62">
        <v>0.33</v>
      </c>
      <c r="J479" s="62">
        <v>0.35</v>
      </c>
    </row>
    <row r="480" spans="6:10">
      <c r="F480" s="62">
        <v>196603</v>
      </c>
      <c r="G480" s="62">
        <v>-2.5099999999999998</v>
      </c>
      <c r="H480" s="62">
        <v>0.99</v>
      </c>
      <c r="I480" s="62">
        <v>-1.98</v>
      </c>
      <c r="J480" s="62">
        <v>0.38</v>
      </c>
    </row>
    <row r="481" spans="6:10">
      <c r="F481" s="62">
        <v>196604</v>
      </c>
      <c r="G481" s="62">
        <v>2.14</v>
      </c>
      <c r="H481" s="62">
        <v>3.43</v>
      </c>
      <c r="I481" s="62">
        <v>-0.46</v>
      </c>
      <c r="J481" s="62">
        <v>0.34</v>
      </c>
    </row>
    <row r="482" spans="6:10">
      <c r="F482" s="62">
        <v>196605</v>
      </c>
      <c r="G482" s="62">
        <v>-5.66</v>
      </c>
      <c r="H482" s="62">
        <v>-4.5999999999999996</v>
      </c>
      <c r="I482" s="62">
        <v>-1.63</v>
      </c>
      <c r="J482" s="62">
        <v>0.41</v>
      </c>
    </row>
    <row r="483" spans="6:10">
      <c r="F483" s="62">
        <v>196606</v>
      </c>
      <c r="G483" s="62">
        <v>-1.44</v>
      </c>
      <c r="H483" s="62">
        <v>1.03</v>
      </c>
      <c r="I483" s="62">
        <v>0.5</v>
      </c>
      <c r="J483" s="62">
        <v>0.38</v>
      </c>
    </row>
    <row r="484" spans="6:10">
      <c r="F484" s="62">
        <v>196607</v>
      </c>
      <c r="G484" s="62">
        <v>-1.63</v>
      </c>
      <c r="H484" s="62">
        <v>-0.36</v>
      </c>
      <c r="I484" s="62">
        <v>0.95</v>
      </c>
      <c r="J484" s="62">
        <v>0.35</v>
      </c>
    </row>
    <row r="485" spans="6:10">
      <c r="F485" s="62">
        <v>196608</v>
      </c>
      <c r="G485" s="62">
        <v>-7.91</v>
      </c>
      <c r="H485" s="62">
        <v>-3.27</v>
      </c>
      <c r="I485" s="62">
        <v>0.43</v>
      </c>
      <c r="J485" s="62">
        <v>0.41</v>
      </c>
    </row>
    <row r="486" spans="6:10">
      <c r="F486" s="62">
        <v>196609</v>
      </c>
      <c r="G486" s="62">
        <v>-1.06</v>
      </c>
      <c r="H486" s="62">
        <v>-1.04</v>
      </c>
      <c r="I486" s="62">
        <v>0.56000000000000005</v>
      </c>
      <c r="J486" s="62">
        <v>0.4</v>
      </c>
    </row>
    <row r="487" spans="6:10">
      <c r="F487" s="62">
        <v>196610</v>
      </c>
      <c r="G487" s="62">
        <v>3.86</v>
      </c>
      <c r="H487" s="62">
        <v>-6.52</v>
      </c>
      <c r="I487" s="62">
        <v>2.69</v>
      </c>
      <c r="J487" s="62">
        <v>0.45</v>
      </c>
    </row>
    <row r="488" spans="6:10">
      <c r="F488" s="62">
        <v>196611</v>
      </c>
      <c r="G488" s="62">
        <v>1.4</v>
      </c>
      <c r="H488" s="62">
        <v>4.24</v>
      </c>
      <c r="I488" s="62">
        <v>-4.6900000000000004</v>
      </c>
      <c r="J488" s="62">
        <v>0.4</v>
      </c>
    </row>
    <row r="489" spans="6:10">
      <c r="F489" s="62">
        <v>196612</v>
      </c>
      <c r="G489" s="62">
        <v>0.13</v>
      </c>
      <c r="H489" s="62">
        <v>1.97</v>
      </c>
      <c r="I489" s="62">
        <v>-1.19</v>
      </c>
      <c r="J489" s="62">
        <v>0.4</v>
      </c>
    </row>
    <row r="490" spans="6:10">
      <c r="F490" s="62">
        <v>196701</v>
      </c>
      <c r="G490" s="62">
        <v>8.15</v>
      </c>
      <c r="H490" s="62">
        <v>8.32</v>
      </c>
      <c r="I490" s="62">
        <v>2.27</v>
      </c>
      <c r="J490" s="62">
        <v>0.43</v>
      </c>
    </row>
    <row r="491" spans="6:10">
      <c r="F491" s="62">
        <v>196702</v>
      </c>
      <c r="G491" s="62">
        <v>0.78</v>
      </c>
      <c r="H491" s="62">
        <v>3.35</v>
      </c>
      <c r="I491" s="62">
        <v>-2.2200000000000002</v>
      </c>
      <c r="J491" s="62">
        <v>0.36</v>
      </c>
    </row>
    <row r="492" spans="6:10">
      <c r="F492" s="62">
        <v>196703</v>
      </c>
      <c r="G492" s="62">
        <v>3.99</v>
      </c>
      <c r="H492" s="62">
        <v>1.55</v>
      </c>
      <c r="I492" s="62">
        <v>0.37</v>
      </c>
      <c r="J492" s="62">
        <v>0.39</v>
      </c>
    </row>
    <row r="493" spans="6:10">
      <c r="F493" s="62">
        <v>196704</v>
      </c>
      <c r="G493" s="62">
        <v>3.89</v>
      </c>
      <c r="H493" s="62">
        <v>0.63</v>
      </c>
      <c r="I493" s="62">
        <v>-2.48</v>
      </c>
      <c r="J493" s="62">
        <v>0.32</v>
      </c>
    </row>
    <row r="494" spans="6:10">
      <c r="F494" s="62">
        <v>196705</v>
      </c>
      <c r="G494" s="62">
        <v>-4.33</v>
      </c>
      <c r="H494" s="62">
        <v>1.9</v>
      </c>
      <c r="I494" s="62">
        <v>1.0900000000000001</v>
      </c>
      <c r="J494" s="62">
        <v>0.33</v>
      </c>
    </row>
    <row r="495" spans="6:10">
      <c r="F495" s="62">
        <v>196706</v>
      </c>
      <c r="G495" s="62">
        <v>2.41</v>
      </c>
      <c r="H495" s="62">
        <v>5.93</v>
      </c>
      <c r="I495" s="62">
        <v>0.85</v>
      </c>
      <c r="J495" s="62">
        <v>0.27</v>
      </c>
    </row>
    <row r="496" spans="6:10">
      <c r="F496" s="62">
        <v>196707</v>
      </c>
      <c r="G496" s="62">
        <v>4.58</v>
      </c>
      <c r="H496" s="62">
        <v>3.12</v>
      </c>
      <c r="I496" s="62">
        <v>2.73</v>
      </c>
      <c r="J496" s="62">
        <v>0.31</v>
      </c>
    </row>
    <row r="497" spans="6:10">
      <c r="F497" s="62">
        <v>196708</v>
      </c>
      <c r="G497" s="62">
        <v>-0.89</v>
      </c>
      <c r="H497" s="62">
        <v>0.42</v>
      </c>
      <c r="I497" s="62">
        <v>1.44</v>
      </c>
      <c r="J497" s="62">
        <v>0.31</v>
      </c>
    </row>
    <row r="498" spans="6:10">
      <c r="F498" s="62">
        <v>196709</v>
      </c>
      <c r="G498" s="62">
        <v>3.11</v>
      </c>
      <c r="H498" s="62">
        <v>3.06</v>
      </c>
      <c r="I498" s="62">
        <v>-2.5</v>
      </c>
      <c r="J498" s="62">
        <v>0.32</v>
      </c>
    </row>
    <row r="499" spans="6:10">
      <c r="F499" s="62">
        <v>196710</v>
      </c>
      <c r="G499" s="62">
        <v>-3.09</v>
      </c>
      <c r="H499" s="62">
        <v>1.46</v>
      </c>
      <c r="I499" s="62">
        <v>-3.3</v>
      </c>
      <c r="J499" s="62">
        <v>0.39</v>
      </c>
    </row>
    <row r="500" spans="6:10">
      <c r="F500" s="62">
        <v>196711</v>
      </c>
      <c r="G500" s="62">
        <v>0.37</v>
      </c>
      <c r="H500" s="62">
        <v>0.21</v>
      </c>
      <c r="I500" s="62">
        <v>-1.7</v>
      </c>
      <c r="J500" s="62">
        <v>0.36</v>
      </c>
    </row>
    <row r="501" spans="6:10">
      <c r="F501" s="62">
        <v>196712</v>
      </c>
      <c r="G501" s="62">
        <v>3.05</v>
      </c>
      <c r="H501" s="62">
        <v>5.73</v>
      </c>
      <c r="I501" s="62">
        <v>-0.53</v>
      </c>
      <c r="J501" s="62">
        <v>0.33</v>
      </c>
    </row>
    <row r="502" spans="6:10">
      <c r="F502" s="62">
        <v>196801</v>
      </c>
      <c r="G502" s="62">
        <v>-4.0599999999999996</v>
      </c>
      <c r="H502" s="62">
        <v>3.92</v>
      </c>
      <c r="I502" s="62">
        <v>4.8</v>
      </c>
      <c r="J502" s="62">
        <v>0.4</v>
      </c>
    </row>
    <row r="503" spans="6:10">
      <c r="F503" s="62">
        <v>196802</v>
      </c>
      <c r="G503" s="62">
        <v>-3.75</v>
      </c>
      <c r="H503" s="62">
        <v>-2.94</v>
      </c>
      <c r="I503" s="62">
        <v>1.28</v>
      </c>
      <c r="J503" s="62">
        <v>0.39</v>
      </c>
    </row>
    <row r="504" spans="6:10">
      <c r="F504" s="62">
        <v>196803</v>
      </c>
      <c r="G504" s="62">
        <v>0.2</v>
      </c>
      <c r="H504" s="62">
        <v>-1.34</v>
      </c>
      <c r="I504" s="62">
        <v>-0.59</v>
      </c>
      <c r="J504" s="62">
        <v>0.38</v>
      </c>
    </row>
    <row r="505" spans="6:10">
      <c r="F505" s="62">
        <v>196804</v>
      </c>
      <c r="G505" s="62">
        <v>9.0500000000000007</v>
      </c>
      <c r="H505" s="62">
        <v>5.68</v>
      </c>
      <c r="I505" s="62">
        <v>-1.1299999999999999</v>
      </c>
      <c r="J505" s="62">
        <v>0.43</v>
      </c>
    </row>
    <row r="506" spans="6:10">
      <c r="F506" s="62">
        <v>196805</v>
      </c>
      <c r="G506" s="62">
        <v>2.2799999999999998</v>
      </c>
      <c r="H506" s="62">
        <v>6.4</v>
      </c>
      <c r="I506" s="62">
        <v>0.85</v>
      </c>
      <c r="J506" s="62">
        <v>0.45</v>
      </c>
    </row>
    <row r="507" spans="6:10">
      <c r="F507" s="62">
        <v>196806</v>
      </c>
      <c r="G507" s="62">
        <v>0.69</v>
      </c>
      <c r="H507" s="62">
        <v>-0.19</v>
      </c>
      <c r="I507" s="62">
        <v>0.73</v>
      </c>
      <c r="J507" s="62">
        <v>0.43</v>
      </c>
    </row>
    <row r="508" spans="6:10">
      <c r="F508" s="62">
        <v>196807</v>
      </c>
      <c r="G508" s="62">
        <v>-2.72</v>
      </c>
      <c r="H508" s="62">
        <v>-1.36</v>
      </c>
      <c r="I508" s="62">
        <v>5.39</v>
      </c>
      <c r="J508" s="62">
        <v>0.48</v>
      </c>
    </row>
    <row r="509" spans="6:10">
      <c r="F509" s="62">
        <v>196808</v>
      </c>
      <c r="G509" s="62">
        <v>1.34</v>
      </c>
      <c r="H509" s="62">
        <v>2.34</v>
      </c>
      <c r="I509" s="62">
        <v>1.01</v>
      </c>
      <c r="J509" s="62">
        <v>0.42</v>
      </c>
    </row>
    <row r="510" spans="6:10">
      <c r="F510" s="62">
        <v>196809</v>
      </c>
      <c r="G510" s="62">
        <v>4.03</v>
      </c>
      <c r="H510" s="62">
        <v>2.8</v>
      </c>
      <c r="I510" s="62">
        <v>0.3</v>
      </c>
      <c r="J510" s="62">
        <v>0.43</v>
      </c>
    </row>
    <row r="511" spans="6:10">
      <c r="F511" s="62">
        <v>196810</v>
      </c>
      <c r="G511" s="62">
        <v>0.42</v>
      </c>
      <c r="H511" s="62">
        <v>-0.48</v>
      </c>
      <c r="I511" s="62">
        <v>2.86</v>
      </c>
      <c r="J511" s="62">
        <v>0.44</v>
      </c>
    </row>
    <row r="512" spans="6:10">
      <c r="F512" s="62">
        <v>196811</v>
      </c>
      <c r="G512" s="62">
        <v>5.43</v>
      </c>
      <c r="H512" s="62">
        <v>2.34</v>
      </c>
      <c r="I512" s="62">
        <v>-0.92</v>
      </c>
      <c r="J512" s="62">
        <v>0.42</v>
      </c>
    </row>
    <row r="513" spans="6:10">
      <c r="F513" s="62">
        <v>196812</v>
      </c>
      <c r="G513" s="62">
        <v>-3.94</v>
      </c>
      <c r="H513" s="62">
        <v>3.37</v>
      </c>
      <c r="I513" s="62">
        <v>-0.01</v>
      </c>
      <c r="J513" s="62">
        <v>0.43</v>
      </c>
    </row>
    <row r="514" spans="6:10">
      <c r="F514" s="62">
        <v>196901</v>
      </c>
      <c r="G514" s="62">
        <v>-1.25</v>
      </c>
      <c r="H514" s="62">
        <v>-0.74</v>
      </c>
      <c r="I514" s="62">
        <v>1.67</v>
      </c>
      <c r="J514" s="62">
        <v>0.53</v>
      </c>
    </row>
    <row r="515" spans="6:10">
      <c r="F515" s="62">
        <v>196902</v>
      </c>
      <c r="G515" s="62">
        <v>-5.84</v>
      </c>
      <c r="H515" s="62">
        <v>-3.92</v>
      </c>
      <c r="I515" s="62">
        <v>0.91</v>
      </c>
      <c r="J515" s="62">
        <v>0.46</v>
      </c>
    </row>
    <row r="516" spans="6:10">
      <c r="F516" s="62">
        <v>196903</v>
      </c>
      <c r="G516" s="62">
        <v>2.64</v>
      </c>
      <c r="H516" s="62">
        <v>-0.3</v>
      </c>
      <c r="I516" s="62">
        <v>-0.51</v>
      </c>
      <c r="J516" s="62">
        <v>0.46</v>
      </c>
    </row>
    <row r="517" spans="6:10">
      <c r="F517" s="62">
        <v>196904</v>
      </c>
      <c r="G517" s="62">
        <v>1.46</v>
      </c>
      <c r="H517" s="62">
        <v>-0.86</v>
      </c>
      <c r="I517" s="62">
        <v>-0.03</v>
      </c>
      <c r="J517" s="62">
        <v>0.53</v>
      </c>
    </row>
    <row r="518" spans="6:10">
      <c r="F518" s="62">
        <v>196905</v>
      </c>
      <c r="G518" s="62">
        <v>-0.1</v>
      </c>
      <c r="H518" s="62">
        <v>-0.21</v>
      </c>
      <c r="I518" s="62">
        <v>0.7</v>
      </c>
      <c r="J518" s="62">
        <v>0.48</v>
      </c>
    </row>
    <row r="519" spans="6:10">
      <c r="F519" s="62">
        <v>196906</v>
      </c>
      <c r="G519" s="62">
        <v>-7.18</v>
      </c>
      <c r="H519" s="62">
        <v>-5.37</v>
      </c>
      <c r="I519" s="62">
        <v>-1.08</v>
      </c>
      <c r="J519" s="62">
        <v>0.51</v>
      </c>
    </row>
    <row r="520" spans="6:10">
      <c r="F520" s="62">
        <v>196907</v>
      </c>
      <c r="G520" s="62">
        <v>-7</v>
      </c>
      <c r="H520" s="62">
        <v>-3.24</v>
      </c>
      <c r="I520" s="62">
        <v>1.2</v>
      </c>
      <c r="J520" s="62">
        <v>0.53</v>
      </c>
    </row>
    <row r="521" spans="6:10">
      <c r="F521" s="62">
        <v>196908</v>
      </c>
      <c r="G521" s="62">
        <v>4.68</v>
      </c>
      <c r="H521" s="62">
        <v>0.93</v>
      </c>
      <c r="I521" s="62">
        <v>-3.79</v>
      </c>
      <c r="J521" s="62">
        <v>0.5</v>
      </c>
    </row>
    <row r="522" spans="6:10">
      <c r="F522" s="62">
        <v>196909</v>
      </c>
      <c r="G522" s="62">
        <v>-2.98</v>
      </c>
      <c r="H522" s="62">
        <v>1.18</v>
      </c>
      <c r="I522" s="62">
        <v>-3.27</v>
      </c>
      <c r="J522" s="62">
        <v>0.62</v>
      </c>
    </row>
    <row r="523" spans="6:10">
      <c r="F523" s="62">
        <v>196910</v>
      </c>
      <c r="G523" s="62">
        <v>5.0599999999999996</v>
      </c>
      <c r="H523" s="62">
        <v>3.91</v>
      </c>
      <c r="I523" s="62">
        <v>-3.16</v>
      </c>
      <c r="J523" s="62">
        <v>0.6</v>
      </c>
    </row>
    <row r="524" spans="6:10">
      <c r="F524" s="62">
        <v>196911</v>
      </c>
      <c r="G524" s="62">
        <v>-3.79</v>
      </c>
      <c r="H524" s="62">
        <v>-2.58</v>
      </c>
      <c r="I524" s="62">
        <v>-1.19</v>
      </c>
      <c r="J524" s="62">
        <v>0.52</v>
      </c>
    </row>
    <row r="525" spans="6:10">
      <c r="F525" s="62">
        <v>196912</v>
      </c>
      <c r="G525" s="62">
        <v>-2.63</v>
      </c>
      <c r="H525" s="62">
        <v>-3.71</v>
      </c>
      <c r="I525" s="62">
        <v>-2.86</v>
      </c>
      <c r="J525" s="62">
        <v>0.64</v>
      </c>
    </row>
    <row r="526" spans="6:10">
      <c r="F526" s="62">
        <v>197001</v>
      </c>
      <c r="G526" s="62">
        <v>-8.1</v>
      </c>
      <c r="H526" s="62">
        <v>2.93</v>
      </c>
      <c r="I526" s="62">
        <v>3.13</v>
      </c>
      <c r="J526" s="62">
        <v>0.6</v>
      </c>
    </row>
    <row r="527" spans="6:10">
      <c r="F527" s="62">
        <v>197002</v>
      </c>
      <c r="G527" s="62">
        <v>5.13</v>
      </c>
      <c r="H527" s="62">
        <v>-2.58</v>
      </c>
      <c r="I527" s="62">
        <v>3.93</v>
      </c>
      <c r="J527" s="62">
        <v>0.62</v>
      </c>
    </row>
    <row r="528" spans="6:10">
      <c r="F528" s="62">
        <v>197003</v>
      </c>
      <c r="G528" s="62">
        <v>-1.06</v>
      </c>
      <c r="H528" s="62">
        <v>-2.3199999999999998</v>
      </c>
      <c r="I528" s="62">
        <v>3.99</v>
      </c>
      <c r="J528" s="62">
        <v>0.56999999999999995</v>
      </c>
    </row>
    <row r="529" spans="6:10">
      <c r="F529" s="62">
        <v>197004</v>
      </c>
      <c r="G529" s="62">
        <v>-11</v>
      </c>
      <c r="H529" s="62">
        <v>-6.15</v>
      </c>
      <c r="I529" s="62">
        <v>6.18</v>
      </c>
      <c r="J529" s="62">
        <v>0.5</v>
      </c>
    </row>
    <row r="530" spans="6:10">
      <c r="F530" s="62">
        <v>197005</v>
      </c>
      <c r="G530" s="62">
        <v>-6.92</v>
      </c>
      <c r="H530" s="62">
        <v>-4.59</v>
      </c>
      <c r="I530" s="62">
        <v>3.33</v>
      </c>
      <c r="J530" s="62">
        <v>0.53</v>
      </c>
    </row>
    <row r="531" spans="6:10">
      <c r="F531" s="62">
        <v>197006</v>
      </c>
      <c r="G531" s="62">
        <v>-5.79</v>
      </c>
      <c r="H531" s="62">
        <v>-2.13</v>
      </c>
      <c r="I531" s="62">
        <v>0.6</v>
      </c>
      <c r="J531" s="62">
        <v>0.57999999999999996</v>
      </c>
    </row>
    <row r="532" spans="6:10">
      <c r="F532" s="62">
        <v>197007</v>
      </c>
      <c r="G532" s="62">
        <v>6.93</v>
      </c>
      <c r="H532" s="62">
        <v>-0.5</v>
      </c>
      <c r="I532" s="62">
        <v>0.9</v>
      </c>
      <c r="J532" s="62">
        <v>0.52</v>
      </c>
    </row>
    <row r="533" spans="6:10">
      <c r="F533" s="62">
        <v>197008</v>
      </c>
      <c r="G533" s="62">
        <v>4.49</v>
      </c>
      <c r="H533" s="62">
        <v>1.52</v>
      </c>
      <c r="I533" s="62">
        <v>1.1499999999999999</v>
      </c>
      <c r="J533" s="62">
        <v>0.53</v>
      </c>
    </row>
    <row r="534" spans="6:10">
      <c r="F534" s="62">
        <v>197009</v>
      </c>
      <c r="G534" s="62">
        <v>4.18</v>
      </c>
      <c r="H534" s="62">
        <v>8.59</v>
      </c>
      <c r="I534" s="62">
        <v>-5.47</v>
      </c>
      <c r="J534" s="62">
        <v>0.54</v>
      </c>
    </row>
    <row r="535" spans="6:10">
      <c r="F535" s="62">
        <v>197010</v>
      </c>
      <c r="G535" s="62">
        <v>-2.2799999999999998</v>
      </c>
      <c r="H535" s="62">
        <v>-4.21</v>
      </c>
      <c r="I535" s="62">
        <v>0.22</v>
      </c>
      <c r="J535" s="62">
        <v>0.46</v>
      </c>
    </row>
    <row r="536" spans="6:10">
      <c r="F536" s="62">
        <v>197011</v>
      </c>
      <c r="G536" s="62">
        <v>4.5999999999999996</v>
      </c>
      <c r="H536" s="62">
        <v>-3.94</v>
      </c>
      <c r="I536" s="62">
        <v>1.69</v>
      </c>
      <c r="J536" s="62">
        <v>0.46</v>
      </c>
    </row>
    <row r="537" spans="6:10">
      <c r="F537" s="62">
        <v>197012</v>
      </c>
      <c r="G537" s="62">
        <v>5.72</v>
      </c>
      <c r="H537" s="62">
        <v>2.92</v>
      </c>
      <c r="I537" s="62">
        <v>1</v>
      </c>
      <c r="J537" s="62">
        <v>0.42</v>
      </c>
    </row>
    <row r="538" spans="6:10">
      <c r="F538" s="62">
        <v>197101</v>
      </c>
      <c r="G538" s="62">
        <v>4.84</v>
      </c>
      <c r="H538" s="62">
        <v>7.36</v>
      </c>
      <c r="I538" s="62">
        <v>1.33</v>
      </c>
      <c r="J538" s="62">
        <v>0.38</v>
      </c>
    </row>
    <row r="539" spans="6:10">
      <c r="F539" s="62">
        <v>197102</v>
      </c>
      <c r="G539" s="62">
        <v>1.41</v>
      </c>
      <c r="H539" s="62">
        <v>1.86</v>
      </c>
      <c r="I539" s="62">
        <v>-1.23</v>
      </c>
      <c r="J539" s="62">
        <v>0.33</v>
      </c>
    </row>
    <row r="540" spans="6:10">
      <c r="F540" s="62">
        <v>197103</v>
      </c>
      <c r="G540" s="62">
        <v>4.13</v>
      </c>
      <c r="H540" s="62">
        <v>2.62</v>
      </c>
      <c r="I540" s="62">
        <v>-3.95</v>
      </c>
      <c r="J540" s="62">
        <v>0.3</v>
      </c>
    </row>
    <row r="541" spans="6:10">
      <c r="F541" s="62">
        <v>197104</v>
      </c>
      <c r="G541" s="62">
        <v>3.15</v>
      </c>
      <c r="H541" s="62">
        <v>-0.49</v>
      </c>
      <c r="I541" s="62">
        <v>0.69</v>
      </c>
      <c r="J541" s="62">
        <v>0.28000000000000003</v>
      </c>
    </row>
    <row r="542" spans="6:10">
      <c r="F542" s="62">
        <v>197105</v>
      </c>
      <c r="G542" s="62">
        <v>-3.98</v>
      </c>
      <c r="H542" s="62">
        <v>-1.04</v>
      </c>
      <c r="I542" s="62">
        <v>-1.44</v>
      </c>
      <c r="J542" s="62">
        <v>0.28999999999999998</v>
      </c>
    </row>
    <row r="543" spans="6:10">
      <c r="F543" s="62">
        <v>197106</v>
      </c>
      <c r="G543" s="62">
        <v>-0.1</v>
      </c>
      <c r="H543" s="62">
        <v>-1.47</v>
      </c>
      <c r="I543" s="62">
        <v>-1.87</v>
      </c>
      <c r="J543" s="62">
        <v>0.37</v>
      </c>
    </row>
    <row r="544" spans="6:10">
      <c r="F544" s="62">
        <v>197107</v>
      </c>
      <c r="G544" s="62">
        <v>-4.5</v>
      </c>
      <c r="H544" s="62">
        <v>-1.48</v>
      </c>
      <c r="I544" s="62">
        <v>0.02</v>
      </c>
      <c r="J544" s="62">
        <v>0.4</v>
      </c>
    </row>
    <row r="545" spans="6:10">
      <c r="F545" s="62">
        <v>197108</v>
      </c>
      <c r="G545" s="62">
        <v>3.79</v>
      </c>
      <c r="H545" s="62">
        <v>-0.17</v>
      </c>
      <c r="I545" s="62">
        <v>2.63</v>
      </c>
      <c r="J545" s="62">
        <v>0.47</v>
      </c>
    </row>
    <row r="546" spans="6:10">
      <c r="F546" s="62">
        <v>197109</v>
      </c>
      <c r="G546" s="62">
        <v>-0.85</v>
      </c>
      <c r="H546" s="62">
        <v>0.51</v>
      </c>
      <c r="I546" s="62">
        <v>-2.91</v>
      </c>
      <c r="J546" s="62">
        <v>0.37</v>
      </c>
    </row>
    <row r="547" spans="6:10">
      <c r="F547" s="62">
        <v>197110</v>
      </c>
      <c r="G547" s="62">
        <v>-4.42</v>
      </c>
      <c r="H547" s="62">
        <v>-1.76</v>
      </c>
      <c r="I547" s="62">
        <v>-0.48</v>
      </c>
      <c r="J547" s="62">
        <v>0.37</v>
      </c>
    </row>
    <row r="548" spans="6:10">
      <c r="F548" s="62">
        <v>197111</v>
      </c>
      <c r="G548" s="62">
        <v>-0.46</v>
      </c>
      <c r="H548" s="62">
        <v>-2.77</v>
      </c>
      <c r="I548" s="62">
        <v>-1.68</v>
      </c>
      <c r="J548" s="62">
        <v>0.37</v>
      </c>
    </row>
    <row r="549" spans="6:10">
      <c r="F549" s="62">
        <v>197112</v>
      </c>
      <c r="G549" s="62">
        <v>8.7100000000000009</v>
      </c>
      <c r="H549" s="62">
        <v>3.29</v>
      </c>
      <c r="I549" s="62">
        <v>-0.4</v>
      </c>
      <c r="J549" s="62">
        <v>0.37</v>
      </c>
    </row>
    <row r="550" spans="6:10">
      <c r="F550" s="62">
        <v>197201</v>
      </c>
      <c r="G550" s="62">
        <v>2.4900000000000002</v>
      </c>
      <c r="H550" s="62">
        <v>5.85</v>
      </c>
      <c r="I550" s="62">
        <v>2.2400000000000002</v>
      </c>
      <c r="J550" s="62">
        <v>0.28999999999999998</v>
      </c>
    </row>
    <row r="551" spans="6:10">
      <c r="F551" s="62">
        <v>197202</v>
      </c>
      <c r="G551" s="62">
        <v>2.87</v>
      </c>
      <c r="H551" s="62">
        <v>1.3</v>
      </c>
      <c r="I551" s="62">
        <v>-2.79</v>
      </c>
      <c r="J551" s="62">
        <v>0.25</v>
      </c>
    </row>
    <row r="552" spans="6:10">
      <c r="F552" s="62">
        <v>197203</v>
      </c>
      <c r="G552" s="62">
        <v>0.63</v>
      </c>
      <c r="H552" s="62">
        <v>-0.24</v>
      </c>
      <c r="I552" s="62">
        <v>-1.61</v>
      </c>
      <c r="J552" s="62">
        <v>0.27</v>
      </c>
    </row>
    <row r="553" spans="6:10">
      <c r="F553" s="62">
        <v>197204</v>
      </c>
      <c r="G553" s="62">
        <v>0.28999999999999998</v>
      </c>
      <c r="H553" s="62">
        <v>0.11</v>
      </c>
      <c r="I553" s="62">
        <v>0.12</v>
      </c>
      <c r="J553" s="62">
        <v>0.28999999999999998</v>
      </c>
    </row>
    <row r="554" spans="6:10">
      <c r="F554" s="62">
        <v>197205</v>
      </c>
      <c r="G554" s="62">
        <v>1.25</v>
      </c>
      <c r="H554" s="62">
        <v>-2.69</v>
      </c>
      <c r="I554" s="62">
        <v>-2.7</v>
      </c>
      <c r="J554" s="62">
        <v>0.3</v>
      </c>
    </row>
    <row r="555" spans="6:10">
      <c r="F555" s="62">
        <v>197206</v>
      </c>
      <c r="G555" s="62">
        <v>-2.4300000000000002</v>
      </c>
      <c r="H555" s="62">
        <v>0.27</v>
      </c>
      <c r="I555" s="62">
        <v>-2.48</v>
      </c>
      <c r="J555" s="62">
        <v>0.28999999999999998</v>
      </c>
    </row>
    <row r="556" spans="6:10">
      <c r="F556" s="62">
        <v>197207</v>
      </c>
      <c r="G556" s="62">
        <v>-0.8</v>
      </c>
      <c r="H556" s="62">
        <v>-2.87</v>
      </c>
      <c r="I556" s="62">
        <v>0.66</v>
      </c>
      <c r="J556" s="62">
        <v>0.31</v>
      </c>
    </row>
    <row r="557" spans="6:10">
      <c r="F557" s="62">
        <v>197208</v>
      </c>
      <c r="G557" s="62">
        <v>3.26</v>
      </c>
      <c r="H557" s="62">
        <v>-4.03</v>
      </c>
      <c r="I557" s="62">
        <v>4.54</v>
      </c>
      <c r="J557" s="62">
        <v>0.28999999999999998</v>
      </c>
    </row>
    <row r="558" spans="6:10">
      <c r="F558" s="62">
        <v>197209</v>
      </c>
      <c r="G558" s="62">
        <v>-1.1399999999999999</v>
      </c>
      <c r="H558" s="62">
        <v>-2.65</v>
      </c>
      <c r="I558" s="62">
        <v>0.46</v>
      </c>
      <c r="J558" s="62">
        <v>0.34</v>
      </c>
    </row>
    <row r="559" spans="6:10">
      <c r="F559" s="62">
        <v>197210</v>
      </c>
      <c r="G559" s="62">
        <v>0.52</v>
      </c>
      <c r="H559" s="62">
        <v>-2.73</v>
      </c>
      <c r="I559" s="62">
        <v>1.34</v>
      </c>
      <c r="J559" s="62">
        <v>0.4</v>
      </c>
    </row>
    <row r="560" spans="6:10">
      <c r="F560" s="62">
        <v>197211</v>
      </c>
      <c r="G560" s="62">
        <v>4.5999999999999996</v>
      </c>
      <c r="H560" s="62">
        <v>-1.2</v>
      </c>
      <c r="I560" s="62">
        <v>4.8499999999999996</v>
      </c>
      <c r="J560" s="62">
        <v>0.37</v>
      </c>
    </row>
    <row r="561" spans="6:10">
      <c r="F561" s="62">
        <v>197212</v>
      </c>
      <c r="G561" s="62">
        <v>0.62</v>
      </c>
      <c r="H561" s="62">
        <v>-1.95</v>
      </c>
      <c r="I561" s="62">
        <v>-2.19</v>
      </c>
      <c r="J561" s="62">
        <v>0.37</v>
      </c>
    </row>
    <row r="562" spans="6:10">
      <c r="F562" s="62">
        <v>197301</v>
      </c>
      <c r="G562" s="62">
        <v>-3.29</v>
      </c>
      <c r="H562" s="62">
        <v>-3.49</v>
      </c>
      <c r="I562" s="62">
        <v>2.68</v>
      </c>
      <c r="J562" s="62">
        <v>0.44</v>
      </c>
    </row>
    <row r="563" spans="6:10">
      <c r="F563" s="62">
        <v>197302</v>
      </c>
      <c r="G563" s="62">
        <v>-4.8499999999999996</v>
      </c>
      <c r="H563" s="62">
        <v>-3.87</v>
      </c>
      <c r="I563" s="62">
        <v>1.6</v>
      </c>
      <c r="J563" s="62">
        <v>0.41</v>
      </c>
    </row>
    <row r="564" spans="6:10">
      <c r="F564" s="62">
        <v>197303</v>
      </c>
      <c r="G564" s="62">
        <v>-1.3</v>
      </c>
      <c r="H564" s="62">
        <v>-2.82</v>
      </c>
      <c r="I564" s="62">
        <v>2.62</v>
      </c>
      <c r="J564" s="62">
        <v>0.46</v>
      </c>
    </row>
    <row r="565" spans="6:10">
      <c r="F565" s="62">
        <v>197304</v>
      </c>
      <c r="G565" s="62">
        <v>-5.68</v>
      </c>
      <c r="H565" s="62">
        <v>-3.85</v>
      </c>
      <c r="I565" s="62">
        <v>5.41</v>
      </c>
      <c r="J565" s="62">
        <v>0.52</v>
      </c>
    </row>
    <row r="566" spans="6:10">
      <c r="F566" s="62">
        <v>197305</v>
      </c>
      <c r="G566" s="62">
        <v>-2.94</v>
      </c>
      <c r="H566" s="62">
        <v>-6.3</v>
      </c>
      <c r="I566" s="62">
        <v>0.41</v>
      </c>
      <c r="J566" s="62">
        <v>0.51</v>
      </c>
    </row>
    <row r="567" spans="6:10">
      <c r="F567" s="62">
        <v>197306</v>
      </c>
      <c r="G567" s="62">
        <v>-1.57</v>
      </c>
      <c r="H567" s="62">
        <v>-2.86</v>
      </c>
      <c r="I567" s="62">
        <v>1.2</v>
      </c>
      <c r="J567" s="62">
        <v>0.51</v>
      </c>
    </row>
    <row r="568" spans="6:10">
      <c r="F568" s="62">
        <v>197307</v>
      </c>
      <c r="G568" s="62">
        <v>5.05</v>
      </c>
      <c r="H568" s="62">
        <v>7.97</v>
      </c>
      <c r="I568" s="62">
        <v>-5.31</v>
      </c>
      <c r="J568" s="62">
        <v>0.64</v>
      </c>
    </row>
    <row r="569" spans="6:10">
      <c r="F569" s="62">
        <v>197308</v>
      </c>
      <c r="G569" s="62">
        <v>-3.82</v>
      </c>
      <c r="H569" s="62">
        <v>-2.13</v>
      </c>
      <c r="I569" s="62">
        <v>1.24</v>
      </c>
      <c r="J569" s="62">
        <v>0.7</v>
      </c>
    </row>
    <row r="570" spans="6:10">
      <c r="F570" s="62">
        <v>197309</v>
      </c>
      <c r="G570" s="62">
        <v>4.75</v>
      </c>
      <c r="H570" s="62">
        <v>3.04</v>
      </c>
      <c r="I570" s="62">
        <v>2.0099999999999998</v>
      </c>
      <c r="J570" s="62">
        <v>0.68</v>
      </c>
    </row>
    <row r="571" spans="6:10">
      <c r="F571" s="62">
        <v>197310</v>
      </c>
      <c r="G571" s="62">
        <v>-0.83</v>
      </c>
      <c r="H571" s="62">
        <v>-0.45</v>
      </c>
      <c r="I571" s="62">
        <v>1.94</v>
      </c>
      <c r="J571" s="62">
        <v>0.65</v>
      </c>
    </row>
    <row r="572" spans="6:10">
      <c r="F572" s="62">
        <v>197311</v>
      </c>
      <c r="G572" s="62">
        <v>-12.75</v>
      </c>
      <c r="H572" s="62">
        <v>-7.67</v>
      </c>
      <c r="I572" s="62">
        <v>3.87</v>
      </c>
      <c r="J572" s="62">
        <v>0.56000000000000005</v>
      </c>
    </row>
    <row r="573" spans="6:10">
      <c r="F573" s="62">
        <v>197312</v>
      </c>
      <c r="G573" s="62">
        <v>0.61</v>
      </c>
      <c r="H573" s="62">
        <v>-5.35</v>
      </c>
      <c r="I573" s="62">
        <v>3.85</v>
      </c>
      <c r="J573" s="62">
        <v>0.64</v>
      </c>
    </row>
    <row r="574" spans="6:10">
      <c r="F574" s="62">
        <v>197401</v>
      </c>
      <c r="G574" s="62">
        <v>-0.17</v>
      </c>
      <c r="H574" s="62">
        <v>9.68</v>
      </c>
      <c r="I574" s="62">
        <v>6.02</v>
      </c>
      <c r="J574" s="62">
        <v>0.63</v>
      </c>
    </row>
    <row r="575" spans="6:10">
      <c r="F575" s="62">
        <v>197402</v>
      </c>
      <c r="G575" s="62">
        <v>-0.47</v>
      </c>
      <c r="H575" s="62">
        <v>-0.18</v>
      </c>
      <c r="I575" s="62">
        <v>2.81</v>
      </c>
      <c r="J575" s="62">
        <v>0.57999999999999996</v>
      </c>
    </row>
    <row r="576" spans="6:10">
      <c r="F576" s="62">
        <v>197403</v>
      </c>
      <c r="G576" s="62">
        <v>-2.81</v>
      </c>
      <c r="H576" s="62">
        <v>2.6</v>
      </c>
      <c r="I576" s="62">
        <v>-0.32</v>
      </c>
      <c r="J576" s="62">
        <v>0.56000000000000005</v>
      </c>
    </row>
    <row r="577" spans="6:10">
      <c r="F577" s="62">
        <v>197404</v>
      </c>
      <c r="G577" s="62">
        <v>-5.29</v>
      </c>
      <c r="H577" s="62">
        <v>-0.74</v>
      </c>
      <c r="I577" s="62">
        <v>0.85</v>
      </c>
      <c r="J577" s="62">
        <v>0.75</v>
      </c>
    </row>
    <row r="578" spans="6:10">
      <c r="F578" s="62">
        <v>197405</v>
      </c>
      <c r="G578" s="62">
        <v>-4.68</v>
      </c>
      <c r="H578" s="62">
        <v>-2.96</v>
      </c>
      <c r="I578" s="62">
        <v>-2.02</v>
      </c>
      <c r="J578" s="62">
        <v>0.75</v>
      </c>
    </row>
    <row r="579" spans="6:10">
      <c r="F579" s="62">
        <v>197406</v>
      </c>
      <c r="G579" s="62">
        <v>-2.83</v>
      </c>
      <c r="H579" s="62">
        <v>-0.17</v>
      </c>
      <c r="I579" s="62">
        <v>0.77</v>
      </c>
      <c r="J579" s="62">
        <v>0.6</v>
      </c>
    </row>
    <row r="580" spans="6:10">
      <c r="F580" s="62">
        <v>197407</v>
      </c>
      <c r="G580" s="62">
        <v>-8.0500000000000007</v>
      </c>
      <c r="H580" s="62">
        <v>0.84</v>
      </c>
      <c r="I580" s="62">
        <v>5.16</v>
      </c>
      <c r="J580" s="62">
        <v>0.7</v>
      </c>
    </row>
    <row r="581" spans="6:10">
      <c r="F581" s="62">
        <v>197408</v>
      </c>
      <c r="G581" s="62">
        <v>-9.35</v>
      </c>
      <c r="H581" s="62">
        <v>-0.73</v>
      </c>
      <c r="I581" s="62">
        <v>2.64</v>
      </c>
      <c r="J581" s="62">
        <v>0.6</v>
      </c>
    </row>
    <row r="582" spans="6:10">
      <c r="F582" s="62">
        <v>197409</v>
      </c>
      <c r="G582" s="62">
        <v>-11.77</v>
      </c>
      <c r="H582" s="62">
        <v>0.27</v>
      </c>
      <c r="I582" s="62">
        <v>5.58</v>
      </c>
      <c r="J582" s="62">
        <v>0.81</v>
      </c>
    </row>
    <row r="583" spans="6:10">
      <c r="F583" s="62">
        <v>197410</v>
      </c>
      <c r="G583" s="62">
        <v>16.100000000000001</v>
      </c>
      <c r="H583" s="62">
        <v>-3.46</v>
      </c>
      <c r="I583" s="62">
        <v>-9.8699999999999992</v>
      </c>
      <c r="J583" s="62">
        <v>0.51</v>
      </c>
    </row>
    <row r="584" spans="6:10">
      <c r="F584" s="62">
        <v>197411</v>
      </c>
      <c r="G584" s="62">
        <v>-4.51</v>
      </c>
      <c r="H584" s="62">
        <v>-1.21</v>
      </c>
      <c r="I584" s="62">
        <v>-0.2</v>
      </c>
      <c r="J584" s="62">
        <v>0.54</v>
      </c>
    </row>
    <row r="585" spans="6:10">
      <c r="F585" s="62">
        <v>197412</v>
      </c>
      <c r="G585" s="62">
        <v>-3.45</v>
      </c>
      <c r="H585" s="62">
        <v>-4.83</v>
      </c>
      <c r="I585" s="62">
        <v>0.11</v>
      </c>
      <c r="J585" s="62">
        <v>0.7</v>
      </c>
    </row>
    <row r="586" spans="6:10">
      <c r="F586" s="62">
        <v>197501</v>
      </c>
      <c r="G586" s="62">
        <v>13.66</v>
      </c>
      <c r="H586" s="62">
        <v>11.14</v>
      </c>
      <c r="I586" s="62">
        <v>8.2799999999999994</v>
      </c>
      <c r="J586" s="62">
        <v>0.57999999999999996</v>
      </c>
    </row>
    <row r="587" spans="6:10">
      <c r="F587" s="62">
        <v>197502</v>
      </c>
      <c r="G587" s="62">
        <v>5.56</v>
      </c>
      <c r="H587" s="62">
        <v>0.16</v>
      </c>
      <c r="I587" s="62">
        <v>-4.4400000000000004</v>
      </c>
      <c r="J587" s="62">
        <v>0.43</v>
      </c>
    </row>
    <row r="588" spans="6:10">
      <c r="F588" s="62">
        <v>197503</v>
      </c>
      <c r="G588" s="62">
        <v>2.66</v>
      </c>
      <c r="H588" s="62">
        <v>3.78</v>
      </c>
      <c r="I588" s="62">
        <v>2.38</v>
      </c>
      <c r="J588" s="62">
        <v>0.41</v>
      </c>
    </row>
    <row r="589" spans="6:10">
      <c r="F589" s="62">
        <v>197504</v>
      </c>
      <c r="G589" s="62">
        <v>4.2300000000000004</v>
      </c>
      <c r="H589" s="62">
        <v>-0.65</v>
      </c>
      <c r="I589" s="62">
        <v>-1.1399999999999999</v>
      </c>
      <c r="J589" s="62">
        <v>0.44</v>
      </c>
    </row>
    <row r="590" spans="6:10">
      <c r="F590" s="62">
        <v>197505</v>
      </c>
      <c r="G590" s="62">
        <v>5.19</v>
      </c>
      <c r="H590" s="62">
        <v>3.83</v>
      </c>
      <c r="I590" s="62">
        <v>-4.0999999999999996</v>
      </c>
      <c r="J590" s="62">
        <v>0.44</v>
      </c>
    </row>
    <row r="591" spans="6:10">
      <c r="F591" s="62">
        <v>197506</v>
      </c>
      <c r="G591" s="62">
        <v>4.83</v>
      </c>
      <c r="H591" s="62">
        <v>0.87</v>
      </c>
      <c r="I591" s="62">
        <v>1.38</v>
      </c>
      <c r="J591" s="62">
        <v>0.41</v>
      </c>
    </row>
    <row r="592" spans="6:10">
      <c r="F592" s="62">
        <v>197507</v>
      </c>
      <c r="G592" s="62">
        <v>-6.59</v>
      </c>
      <c r="H592" s="62">
        <v>2.7</v>
      </c>
      <c r="I592" s="62">
        <v>1.69</v>
      </c>
      <c r="J592" s="62">
        <v>0.48</v>
      </c>
    </row>
    <row r="593" spans="6:10">
      <c r="F593" s="62">
        <v>197508</v>
      </c>
      <c r="G593" s="62">
        <v>-2.85</v>
      </c>
      <c r="H593" s="62">
        <v>-3.25</v>
      </c>
      <c r="I593" s="62">
        <v>-0.95</v>
      </c>
      <c r="J593" s="62">
        <v>0.48</v>
      </c>
    </row>
    <row r="594" spans="6:10">
      <c r="F594" s="62">
        <v>197509</v>
      </c>
      <c r="G594" s="62">
        <v>-4.26</v>
      </c>
      <c r="H594" s="62">
        <v>-0.1</v>
      </c>
      <c r="I594" s="62">
        <v>0.39</v>
      </c>
      <c r="J594" s="62">
        <v>0.53</v>
      </c>
    </row>
    <row r="595" spans="6:10">
      <c r="F595" s="62">
        <v>197510</v>
      </c>
      <c r="G595" s="62">
        <v>5.31</v>
      </c>
      <c r="H595" s="62">
        <v>-4.03</v>
      </c>
      <c r="I595" s="62">
        <v>0.28000000000000003</v>
      </c>
      <c r="J595" s="62">
        <v>0.56000000000000005</v>
      </c>
    </row>
    <row r="596" spans="6:10">
      <c r="F596" s="62">
        <v>197511</v>
      </c>
      <c r="G596" s="62">
        <v>2.64</v>
      </c>
      <c r="H596" s="62">
        <v>-1.2</v>
      </c>
      <c r="I596" s="62">
        <v>2.0299999999999998</v>
      </c>
      <c r="J596" s="62">
        <v>0.41</v>
      </c>
    </row>
    <row r="597" spans="6:10">
      <c r="F597" s="62">
        <v>197512</v>
      </c>
      <c r="G597" s="62">
        <v>-1.6</v>
      </c>
      <c r="H597" s="62">
        <v>-0.78</v>
      </c>
      <c r="I597" s="62">
        <v>1.69</v>
      </c>
      <c r="J597" s="62">
        <v>0.48</v>
      </c>
    </row>
    <row r="598" spans="6:10">
      <c r="F598" s="62">
        <v>197601</v>
      </c>
      <c r="G598" s="62">
        <v>12.16</v>
      </c>
      <c r="H598" s="62">
        <v>4.8099999999999996</v>
      </c>
      <c r="I598" s="62">
        <v>8.6300000000000008</v>
      </c>
      <c r="J598" s="62">
        <v>0.47</v>
      </c>
    </row>
    <row r="599" spans="6:10">
      <c r="F599" s="62">
        <v>197602</v>
      </c>
      <c r="G599" s="62">
        <v>0.32</v>
      </c>
      <c r="H599" s="62">
        <v>7.06</v>
      </c>
      <c r="I599" s="62">
        <v>5.87</v>
      </c>
      <c r="J599" s="62">
        <v>0.34</v>
      </c>
    </row>
    <row r="600" spans="6:10">
      <c r="F600" s="62">
        <v>197603</v>
      </c>
      <c r="G600" s="62">
        <v>2.3199999999999998</v>
      </c>
      <c r="H600" s="62">
        <v>-1.1599999999999999</v>
      </c>
      <c r="I600" s="62">
        <v>-0.12</v>
      </c>
      <c r="J600" s="62">
        <v>0.4</v>
      </c>
    </row>
    <row r="601" spans="6:10">
      <c r="F601" s="62">
        <v>197604</v>
      </c>
      <c r="G601" s="62">
        <v>-1.49</v>
      </c>
      <c r="H601" s="62">
        <v>-0.11</v>
      </c>
      <c r="I601" s="62">
        <v>-0.16</v>
      </c>
      <c r="J601" s="62">
        <v>0.42</v>
      </c>
    </row>
    <row r="602" spans="6:10">
      <c r="F602" s="62">
        <v>197605</v>
      </c>
      <c r="G602" s="62">
        <v>-1.34</v>
      </c>
      <c r="H602" s="62">
        <v>-1.23</v>
      </c>
      <c r="I602" s="62">
        <v>-1.36</v>
      </c>
      <c r="J602" s="62">
        <v>0.37</v>
      </c>
    </row>
    <row r="603" spans="6:10">
      <c r="F603" s="62">
        <v>197606</v>
      </c>
      <c r="G603" s="62">
        <v>4.05</v>
      </c>
      <c r="H603" s="62">
        <v>-1.32</v>
      </c>
      <c r="I603" s="62">
        <v>0.71</v>
      </c>
      <c r="J603" s="62">
        <v>0.43</v>
      </c>
    </row>
    <row r="604" spans="6:10">
      <c r="F604" s="62">
        <v>197607</v>
      </c>
      <c r="G604" s="62">
        <v>-1.07</v>
      </c>
      <c r="H604" s="62">
        <v>0.28999999999999998</v>
      </c>
      <c r="I604" s="62">
        <v>1.73</v>
      </c>
      <c r="J604" s="62">
        <v>0.47</v>
      </c>
    </row>
    <row r="605" spans="6:10">
      <c r="F605" s="62">
        <v>197608</v>
      </c>
      <c r="G605" s="62">
        <v>-0.56000000000000005</v>
      </c>
      <c r="H605" s="62">
        <v>-2</v>
      </c>
      <c r="I605" s="62">
        <v>0.81</v>
      </c>
      <c r="J605" s="62">
        <v>0.42</v>
      </c>
    </row>
    <row r="606" spans="6:10">
      <c r="F606" s="62">
        <v>197609</v>
      </c>
      <c r="G606" s="62">
        <v>2.0699999999999998</v>
      </c>
      <c r="H606" s="62">
        <v>-0.02</v>
      </c>
      <c r="I606" s="62">
        <v>-0.28999999999999998</v>
      </c>
      <c r="J606" s="62">
        <v>0.44</v>
      </c>
    </row>
    <row r="607" spans="6:10">
      <c r="F607" s="62">
        <v>197610</v>
      </c>
      <c r="G607" s="62">
        <v>-2.42</v>
      </c>
      <c r="H607" s="62">
        <v>0.22</v>
      </c>
      <c r="I607" s="62">
        <v>-0.18</v>
      </c>
      <c r="J607" s="62">
        <v>0.41</v>
      </c>
    </row>
    <row r="608" spans="6:10">
      <c r="F608" s="62">
        <v>197611</v>
      </c>
      <c r="G608" s="62">
        <v>0.36</v>
      </c>
      <c r="H608" s="62">
        <v>2.3199999999999998</v>
      </c>
      <c r="I608" s="62">
        <v>1.51</v>
      </c>
      <c r="J608" s="62">
        <v>0.4</v>
      </c>
    </row>
    <row r="609" spans="6:10">
      <c r="F609" s="62">
        <v>197612</v>
      </c>
      <c r="G609" s="62">
        <v>5.65</v>
      </c>
      <c r="H609" s="62">
        <v>3.03</v>
      </c>
      <c r="I609" s="62">
        <v>2.27</v>
      </c>
      <c r="J609" s="62">
        <v>0.4</v>
      </c>
    </row>
    <row r="610" spans="6:10">
      <c r="F610" s="62">
        <v>197701</v>
      </c>
      <c r="G610" s="62">
        <v>-4.05</v>
      </c>
      <c r="H610" s="62">
        <v>4.76</v>
      </c>
      <c r="I610" s="62">
        <v>4.2699999999999996</v>
      </c>
      <c r="J610" s="62">
        <v>0.36</v>
      </c>
    </row>
    <row r="611" spans="6:10">
      <c r="F611" s="62">
        <v>197702</v>
      </c>
      <c r="G611" s="62">
        <v>-1.94</v>
      </c>
      <c r="H611" s="62">
        <v>1.04</v>
      </c>
      <c r="I611" s="62">
        <v>0.47</v>
      </c>
      <c r="J611" s="62">
        <v>0.35</v>
      </c>
    </row>
    <row r="612" spans="6:10">
      <c r="F612" s="62">
        <v>197703</v>
      </c>
      <c r="G612" s="62">
        <v>-1.37</v>
      </c>
      <c r="H612" s="62">
        <v>1</v>
      </c>
      <c r="I612" s="62">
        <v>1.0900000000000001</v>
      </c>
      <c r="J612" s="62">
        <v>0.38</v>
      </c>
    </row>
    <row r="613" spans="6:10">
      <c r="F613" s="62">
        <v>197704</v>
      </c>
      <c r="G613" s="62">
        <v>0.15</v>
      </c>
      <c r="H613" s="62">
        <v>-0.12</v>
      </c>
      <c r="I613" s="62">
        <v>3.38</v>
      </c>
      <c r="J613" s="62">
        <v>0.38</v>
      </c>
    </row>
    <row r="614" spans="6:10">
      <c r="F614" s="62">
        <v>197705</v>
      </c>
      <c r="G614" s="62">
        <v>-1.45</v>
      </c>
      <c r="H614" s="62">
        <v>1.18</v>
      </c>
      <c r="I614" s="62">
        <v>0.85</v>
      </c>
      <c r="J614" s="62">
        <v>0.37</v>
      </c>
    </row>
    <row r="615" spans="6:10">
      <c r="F615" s="62">
        <v>197706</v>
      </c>
      <c r="G615" s="62">
        <v>4.71</v>
      </c>
      <c r="H615" s="62">
        <v>2.09</v>
      </c>
      <c r="I615" s="62">
        <v>-0.74</v>
      </c>
      <c r="J615" s="62">
        <v>0.4</v>
      </c>
    </row>
    <row r="616" spans="6:10">
      <c r="F616" s="62">
        <v>197707</v>
      </c>
      <c r="G616" s="62">
        <v>-1.69</v>
      </c>
      <c r="H616" s="62">
        <v>2.16</v>
      </c>
      <c r="I616" s="62">
        <v>-0.56000000000000005</v>
      </c>
      <c r="J616" s="62">
        <v>0.42</v>
      </c>
    </row>
    <row r="617" spans="6:10">
      <c r="F617" s="62">
        <v>197708</v>
      </c>
      <c r="G617" s="62">
        <v>-1.75</v>
      </c>
      <c r="H617" s="62">
        <v>1.48</v>
      </c>
      <c r="I617" s="62">
        <v>-2.7</v>
      </c>
      <c r="J617" s="62">
        <v>0.44</v>
      </c>
    </row>
    <row r="618" spans="6:10">
      <c r="F618" s="62">
        <v>197709</v>
      </c>
      <c r="G618" s="62">
        <v>-0.27</v>
      </c>
      <c r="H618" s="62">
        <v>1.34</v>
      </c>
      <c r="I618" s="62">
        <v>-0.52</v>
      </c>
      <c r="J618" s="62">
        <v>0.43</v>
      </c>
    </row>
    <row r="619" spans="6:10">
      <c r="F619" s="62">
        <v>197710</v>
      </c>
      <c r="G619" s="62">
        <v>-4.38</v>
      </c>
      <c r="H619" s="62">
        <v>1.25</v>
      </c>
      <c r="I619" s="62">
        <v>1.75</v>
      </c>
      <c r="J619" s="62">
        <v>0.49</v>
      </c>
    </row>
    <row r="620" spans="6:10">
      <c r="F620" s="62">
        <v>197711</v>
      </c>
      <c r="G620" s="62">
        <v>4</v>
      </c>
      <c r="H620" s="62">
        <v>3.73</v>
      </c>
      <c r="I620" s="62">
        <v>0.26</v>
      </c>
      <c r="J620" s="62">
        <v>0.5</v>
      </c>
    </row>
    <row r="621" spans="6:10">
      <c r="F621" s="62">
        <v>197712</v>
      </c>
      <c r="G621" s="62">
        <v>0.27</v>
      </c>
      <c r="H621" s="62">
        <v>1.32</v>
      </c>
      <c r="I621" s="62">
        <v>-0.28999999999999998</v>
      </c>
      <c r="J621" s="62">
        <v>0.49</v>
      </c>
    </row>
    <row r="622" spans="6:10">
      <c r="F622" s="62">
        <v>197801</v>
      </c>
      <c r="G622" s="62">
        <v>-6.01</v>
      </c>
      <c r="H622" s="62">
        <v>2.2400000000000002</v>
      </c>
      <c r="I622" s="62">
        <v>3.36</v>
      </c>
      <c r="J622" s="62">
        <v>0.49</v>
      </c>
    </row>
    <row r="623" spans="6:10">
      <c r="F623" s="62">
        <v>197802</v>
      </c>
      <c r="G623" s="62">
        <v>-1.38</v>
      </c>
      <c r="H623" s="62">
        <v>3.59</v>
      </c>
      <c r="I623" s="62">
        <v>0.83</v>
      </c>
      <c r="J623" s="62">
        <v>0.46</v>
      </c>
    </row>
    <row r="624" spans="6:10">
      <c r="F624" s="62">
        <v>197803</v>
      </c>
      <c r="G624" s="62">
        <v>2.85</v>
      </c>
      <c r="H624" s="62">
        <v>3.49</v>
      </c>
      <c r="I624" s="62">
        <v>1.18</v>
      </c>
      <c r="J624" s="62">
        <v>0.53</v>
      </c>
    </row>
    <row r="625" spans="6:10">
      <c r="F625" s="62">
        <v>197804</v>
      </c>
      <c r="G625" s="62">
        <v>7.88</v>
      </c>
      <c r="H625" s="62">
        <v>0.45</v>
      </c>
      <c r="I625" s="62">
        <v>-3.54</v>
      </c>
      <c r="J625" s="62">
        <v>0.54</v>
      </c>
    </row>
    <row r="626" spans="6:10">
      <c r="F626" s="62">
        <v>197805</v>
      </c>
      <c r="G626" s="62">
        <v>1.76</v>
      </c>
      <c r="H626" s="62">
        <v>4.5599999999999996</v>
      </c>
      <c r="I626" s="62">
        <v>-0.52</v>
      </c>
      <c r="J626" s="62">
        <v>0.51</v>
      </c>
    </row>
    <row r="627" spans="6:10">
      <c r="F627" s="62">
        <v>197806</v>
      </c>
      <c r="G627" s="62">
        <v>-1.69</v>
      </c>
      <c r="H627" s="62">
        <v>1.66</v>
      </c>
      <c r="I627" s="62">
        <v>0.56999999999999995</v>
      </c>
      <c r="J627" s="62">
        <v>0.54</v>
      </c>
    </row>
    <row r="628" spans="6:10">
      <c r="F628" s="62">
        <v>197807</v>
      </c>
      <c r="G628" s="62">
        <v>5.1100000000000003</v>
      </c>
      <c r="H628" s="62">
        <v>0.23</v>
      </c>
      <c r="I628" s="62">
        <v>-1.1499999999999999</v>
      </c>
      <c r="J628" s="62">
        <v>0.56000000000000005</v>
      </c>
    </row>
    <row r="629" spans="6:10">
      <c r="F629" s="62">
        <v>197808</v>
      </c>
      <c r="G629" s="62">
        <v>3.75</v>
      </c>
      <c r="H629" s="62">
        <v>5.0599999999999996</v>
      </c>
      <c r="I629" s="62">
        <v>-0.51</v>
      </c>
      <c r="J629" s="62">
        <v>0.56000000000000005</v>
      </c>
    </row>
    <row r="630" spans="6:10">
      <c r="F630" s="62">
        <v>197809</v>
      </c>
      <c r="G630" s="62">
        <v>-1.43</v>
      </c>
      <c r="H630" s="62">
        <v>-0.43</v>
      </c>
      <c r="I630" s="62">
        <v>1.89</v>
      </c>
      <c r="J630" s="62">
        <v>0.62</v>
      </c>
    </row>
    <row r="631" spans="6:10">
      <c r="F631" s="62">
        <v>197810</v>
      </c>
      <c r="G631" s="62">
        <v>-11.91</v>
      </c>
      <c r="H631" s="62">
        <v>-9.86</v>
      </c>
      <c r="I631" s="62">
        <v>1.38</v>
      </c>
      <c r="J631" s="62">
        <v>0.68</v>
      </c>
    </row>
    <row r="632" spans="6:10">
      <c r="F632" s="62">
        <v>197811</v>
      </c>
      <c r="G632" s="62">
        <v>2.71</v>
      </c>
      <c r="H632" s="62">
        <v>2.97</v>
      </c>
      <c r="I632" s="62">
        <v>-2.15</v>
      </c>
      <c r="J632" s="62">
        <v>0.7</v>
      </c>
    </row>
    <row r="633" spans="6:10">
      <c r="F633" s="62">
        <v>197812</v>
      </c>
      <c r="G633" s="62">
        <v>0.88</v>
      </c>
      <c r="H633" s="62">
        <v>1.29</v>
      </c>
      <c r="I633" s="62">
        <v>-2.13</v>
      </c>
      <c r="J633" s="62">
        <v>0.78</v>
      </c>
    </row>
    <row r="634" spans="6:10">
      <c r="F634" s="62">
        <v>197901</v>
      </c>
      <c r="G634" s="62">
        <v>4.2300000000000004</v>
      </c>
      <c r="H634" s="62">
        <v>3.62</v>
      </c>
      <c r="I634" s="62">
        <v>2.19</v>
      </c>
      <c r="J634" s="62">
        <v>0.77</v>
      </c>
    </row>
    <row r="635" spans="6:10">
      <c r="F635" s="62">
        <v>197902</v>
      </c>
      <c r="G635" s="62">
        <v>-3.56</v>
      </c>
      <c r="H635" s="62">
        <v>0.45</v>
      </c>
      <c r="I635" s="62">
        <v>1.17</v>
      </c>
      <c r="J635" s="62">
        <v>0.73</v>
      </c>
    </row>
    <row r="636" spans="6:10">
      <c r="F636" s="62">
        <v>197903</v>
      </c>
      <c r="G636" s="62">
        <v>5.68</v>
      </c>
      <c r="H636" s="62">
        <v>3.26</v>
      </c>
      <c r="I636" s="62">
        <v>-0.71</v>
      </c>
      <c r="J636" s="62">
        <v>0.81</v>
      </c>
    </row>
    <row r="637" spans="6:10">
      <c r="F637" s="62">
        <v>197904</v>
      </c>
      <c r="G637" s="62">
        <v>-0.06</v>
      </c>
      <c r="H637" s="62">
        <v>2.15</v>
      </c>
      <c r="I637" s="62">
        <v>1.1200000000000001</v>
      </c>
      <c r="J637" s="62">
        <v>0.8</v>
      </c>
    </row>
    <row r="638" spans="6:10">
      <c r="F638" s="62">
        <v>197905</v>
      </c>
      <c r="G638" s="62">
        <v>-2.21</v>
      </c>
      <c r="H638" s="62">
        <v>0.21</v>
      </c>
      <c r="I638" s="62">
        <v>1.31</v>
      </c>
      <c r="J638" s="62">
        <v>0.82</v>
      </c>
    </row>
    <row r="639" spans="6:10">
      <c r="F639" s="62">
        <v>197906</v>
      </c>
      <c r="G639" s="62">
        <v>3.85</v>
      </c>
      <c r="H639" s="62">
        <v>1.17</v>
      </c>
      <c r="I639" s="62">
        <v>1.44</v>
      </c>
      <c r="J639" s="62">
        <v>0.81</v>
      </c>
    </row>
    <row r="640" spans="6:10">
      <c r="F640" s="62">
        <v>197907</v>
      </c>
      <c r="G640" s="62">
        <v>0.82</v>
      </c>
      <c r="H640" s="62">
        <v>1.28</v>
      </c>
      <c r="I640" s="62">
        <v>1.86</v>
      </c>
      <c r="J640" s="62">
        <v>0.77</v>
      </c>
    </row>
    <row r="641" spans="6:10">
      <c r="F641" s="62">
        <v>197908</v>
      </c>
      <c r="G641" s="62">
        <v>5.53</v>
      </c>
      <c r="H641" s="62">
        <v>2.0499999999999998</v>
      </c>
      <c r="I641" s="62">
        <v>-1.58</v>
      </c>
      <c r="J641" s="62">
        <v>0.77</v>
      </c>
    </row>
    <row r="642" spans="6:10">
      <c r="F642" s="62">
        <v>197909</v>
      </c>
      <c r="G642" s="62">
        <v>-0.82</v>
      </c>
      <c r="H642" s="62">
        <v>-0.27</v>
      </c>
      <c r="I642" s="62">
        <v>-0.9</v>
      </c>
      <c r="J642" s="62">
        <v>0.83</v>
      </c>
    </row>
    <row r="643" spans="6:10">
      <c r="F643" s="62">
        <v>197910</v>
      </c>
      <c r="G643" s="62">
        <v>-8.1</v>
      </c>
      <c r="H643" s="62">
        <v>-3.37</v>
      </c>
      <c r="I643" s="62">
        <v>-1.84</v>
      </c>
      <c r="J643" s="62">
        <v>0.87</v>
      </c>
    </row>
    <row r="644" spans="6:10">
      <c r="F644" s="62">
        <v>197911</v>
      </c>
      <c r="G644" s="62">
        <v>5.21</v>
      </c>
      <c r="H644" s="62">
        <v>2.87</v>
      </c>
      <c r="I644" s="62">
        <v>-3.29</v>
      </c>
      <c r="J644" s="62">
        <v>0.99</v>
      </c>
    </row>
    <row r="645" spans="6:10">
      <c r="F645" s="62">
        <v>197912</v>
      </c>
      <c r="G645" s="62">
        <v>1.79</v>
      </c>
      <c r="H645" s="62">
        <v>4.17</v>
      </c>
      <c r="I645" s="62">
        <v>-2.1</v>
      </c>
      <c r="J645" s="62">
        <v>0.95</v>
      </c>
    </row>
    <row r="646" spans="6:10">
      <c r="F646" s="62">
        <v>198001</v>
      </c>
      <c r="G646" s="62">
        <v>5.51</v>
      </c>
      <c r="H646" s="62">
        <v>1.62</v>
      </c>
      <c r="I646" s="62">
        <v>1.75</v>
      </c>
      <c r="J646" s="62">
        <v>0.8</v>
      </c>
    </row>
    <row r="647" spans="6:10">
      <c r="F647" s="62">
        <v>198002</v>
      </c>
      <c r="G647" s="62">
        <v>-1.22</v>
      </c>
      <c r="H647" s="62">
        <v>-1.85</v>
      </c>
      <c r="I647" s="62">
        <v>0.61</v>
      </c>
      <c r="J647" s="62">
        <v>0.89</v>
      </c>
    </row>
    <row r="648" spans="6:10">
      <c r="F648" s="62">
        <v>198003</v>
      </c>
      <c r="G648" s="62">
        <v>-12.9</v>
      </c>
      <c r="H648" s="62">
        <v>-6.64</v>
      </c>
      <c r="I648" s="62">
        <v>-1.01</v>
      </c>
      <c r="J648" s="62">
        <v>1.21</v>
      </c>
    </row>
    <row r="649" spans="6:10">
      <c r="F649" s="62">
        <v>198004</v>
      </c>
      <c r="G649" s="62">
        <v>3.97</v>
      </c>
      <c r="H649" s="62">
        <v>1.05</v>
      </c>
      <c r="I649" s="62">
        <v>1.06</v>
      </c>
      <c r="J649" s="62">
        <v>1.26</v>
      </c>
    </row>
    <row r="650" spans="6:10">
      <c r="F650" s="62">
        <v>198005</v>
      </c>
      <c r="G650" s="62">
        <v>5.26</v>
      </c>
      <c r="H650" s="62">
        <v>2.13</v>
      </c>
      <c r="I650" s="62">
        <v>0.38</v>
      </c>
      <c r="J650" s="62">
        <v>0.81</v>
      </c>
    </row>
    <row r="651" spans="6:10">
      <c r="F651" s="62">
        <v>198006</v>
      </c>
      <c r="G651" s="62">
        <v>3.06</v>
      </c>
      <c r="H651" s="62">
        <v>1.66</v>
      </c>
      <c r="I651" s="62">
        <v>-0.76</v>
      </c>
      <c r="J651" s="62">
        <v>0.61</v>
      </c>
    </row>
    <row r="652" spans="6:10">
      <c r="F652" s="62">
        <v>198007</v>
      </c>
      <c r="G652" s="62">
        <v>6.49</v>
      </c>
      <c r="H652" s="62">
        <v>4.1399999999999997</v>
      </c>
      <c r="I652" s="62">
        <v>-6.41</v>
      </c>
      <c r="J652" s="62">
        <v>0.53</v>
      </c>
    </row>
    <row r="653" spans="6:10">
      <c r="F653" s="62">
        <v>198008</v>
      </c>
      <c r="G653" s="62">
        <v>1.8</v>
      </c>
      <c r="H653" s="62">
        <v>3.92</v>
      </c>
      <c r="I653" s="62">
        <v>-2.6</v>
      </c>
      <c r="J653" s="62">
        <v>0.64</v>
      </c>
    </row>
    <row r="654" spans="6:10">
      <c r="F654" s="62">
        <v>198009</v>
      </c>
      <c r="G654" s="62">
        <v>2.19</v>
      </c>
      <c r="H654" s="62">
        <v>0.98</v>
      </c>
      <c r="I654" s="62">
        <v>-4.59</v>
      </c>
      <c r="J654" s="62">
        <v>0.75</v>
      </c>
    </row>
    <row r="655" spans="6:10">
      <c r="F655" s="62">
        <v>198010</v>
      </c>
      <c r="G655" s="62">
        <v>1.06</v>
      </c>
      <c r="H655" s="62">
        <v>2.4700000000000002</v>
      </c>
      <c r="I655" s="62">
        <v>-2.76</v>
      </c>
      <c r="J655" s="62">
        <v>0.95</v>
      </c>
    </row>
    <row r="656" spans="6:10">
      <c r="F656" s="62">
        <v>198011</v>
      </c>
      <c r="G656" s="62">
        <v>9.59</v>
      </c>
      <c r="H656" s="62">
        <v>-3.36</v>
      </c>
      <c r="I656" s="62">
        <v>-8.33</v>
      </c>
      <c r="J656" s="62">
        <v>0.96</v>
      </c>
    </row>
    <row r="657" spans="6:10">
      <c r="F657" s="62">
        <v>198012</v>
      </c>
      <c r="G657" s="62">
        <v>-4.5199999999999996</v>
      </c>
      <c r="H657" s="62">
        <v>-0.26</v>
      </c>
      <c r="I657" s="62">
        <v>2.79</v>
      </c>
      <c r="J657" s="62">
        <v>1.31</v>
      </c>
    </row>
    <row r="658" spans="6:10">
      <c r="F658" s="62">
        <v>198101</v>
      </c>
      <c r="G658" s="62">
        <v>-5.04</v>
      </c>
      <c r="H658" s="62">
        <v>2.92</v>
      </c>
      <c r="I658" s="62">
        <v>6.72</v>
      </c>
      <c r="J658" s="62">
        <v>1.04</v>
      </c>
    </row>
    <row r="659" spans="6:10">
      <c r="F659" s="62">
        <v>198102</v>
      </c>
      <c r="G659" s="62">
        <v>0.56999999999999995</v>
      </c>
      <c r="H659" s="62">
        <v>-0.34</v>
      </c>
      <c r="I659" s="62">
        <v>1.02</v>
      </c>
      <c r="J659" s="62">
        <v>1.07</v>
      </c>
    </row>
    <row r="660" spans="6:10">
      <c r="F660" s="62">
        <v>198103</v>
      </c>
      <c r="G660" s="62">
        <v>3.56</v>
      </c>
      <c r="H660" s="62">
        <v>3.54</v>
      </c>
      <c r="I660" s="62">
        <v>0.64</v>
      </c>
      <c r="J660" s="62">
        <v>1.21</v>
      </c>
    </row>
    <row r="661" spans="6:10">
      <c r="F661" s="62">
        <v>198104</v>
      </c>
      <c r="G661" s="62">
        <v>-2.11</v>
      </c>
      <c r="H661" s="62">
        <v>4.4000000000000004</v>
      </c>
      <c r="I661" s="62">
        <v>2.2799999999999998</v>
      </c>
      <c r="J661" s="62">
        <v>1.08</v>
      </c>
    </row>
    <row r="662" spans="6:10">
      <c r="F662" s="62">
        <v>198105</v>
      </c>
      <c r="G662" s="62">
        <v>0.11</v>
      </c>
      <c r="H662" s="62">
        <v>2</v>
      </c>
      <c r="I662" s="62">
        <v>-0.42</v>
      </c>
      <c r="J662" s="62">
        <v>1.1499999999999999</v>
      </c>
    </row>
    <row r="663" spans="6:10">
      <c r="F663" s="62">
        <v>198106</v>
      </c>
      <c r="G663" s="62">
        <v>-2.36</v>
      </c>
      <c r="H663" s="62">
        <v>-0.83</v>
      </c>
      <c r="I663" s="62">
        <v>5.13</v>
      </c>
      <c r="J663" s="62">
        <v>1.35</v>
      </c>
    </row>
    <row r="664" spans="6:10">
      <c r="F664" s="62">
        <v>198107</v>
      </c>
      <c r="G664" s="62">
        <v>-1.54</v>
      </c>
      <c r="H664" s="62">
        <v>-2.19</v>
      </c>
      <c r="I664" s="62">
        <v>-0.5</v>
      </c>
      <c r="J664" s="62">
        <v>1.24</v>
      </c>
    </row>
    <row r="665" spans="6:10">
      <c r="F665" s="62">
        <v>198108</v>
      </c>
      <c r="G665" s="62">
        <v>-7.04</v>
      </c>
      <c r="H665" s="62">
        <v>-1.95</v>
      </c>
      <c r="I665" s="62">
        <v>4.76</v>
      </c>
      <c r="J665" s="62">
        <v>1.28</v>
      </c>
    </row>
    <row r="666" spans="6:10">
      <c r="F666" s="62">
        <v>198109</v>
      </c>
      <c r="G666" s="62">
        <v>-7.17</v>
      </c>
      <c r="H666" s="62">
        <v>-2.65</v>
      </c>
      <c r="I666" s="62">
        <v>5.17</v>
      </c>
      <c r="J666" s="62">
        <v>1.24</v>
      </c>
    </row>
    <row r="667" spans="6:10">
      <c r="F667" s="62">
        <v>198110</v>
      </c>
      <c r="G667" s="62">
        <v>4.92</v>
      </c>
      <c r="H667" s="62">
        <v>2.23</v>
      </c>
      <c r="I667" s="62">
        <v>-4.21</v>
      </c>
      <c r="J667" s="62">
        <v>1.21</v>
      </c>
    </row>
    <row r="668" spans="6:10">
      <c r="F668" s="62">
        <v>198111</v>
      </c>
      <c r="G668" s="62">
        <v>3.36</v>
      </c>
      <c r="H668" s="62">
        <v>-1.03</v>
      </c>
      <c r="I668" s="62">
        <v>1.83</v>
      </c>
      <c r="J668" s="62">
        <v>1.07</v>
      </c>
    </row>
    <row r="669" spans="6:10">
      <c r="F669" s="62">
        <v>198112</v>
      </c>
      <c r="G669" s="62">
        <v>-3.65</v>
      </c>
      <c r="H669" s="62">
        <v>1.2</v>
      </c>
      <c r="I669" s="62">
        <v>0.81</v>
      </c>
      <c r="J669" s="62">
        <v>0.87</v>
      </c>
    </row>
    <row r="670" spans="6:10">
      <c r="F670" s="62">
        <v>198201</v>
      </c>
      <c r="G670" s="62">
        <v>-3.24</v>
      </c>
      <c r="H670" s="62">
        <v>-1.28</v>
      </c>
      <c r="I670" s="62">
        <v>3.19</v>
      </c>
      <c r="J670" s="62">
        <v>0.8</v>
      </c>
    </row>
    <row r="671" spans="6:10">
      <c r="F671" s="62">
        <v>198202</v>
      </c>
      <c r="G671" s="62">
        <v>-5.86</v>
      </c>
      <c r="H671" s="62">
        <v>0.44</v>
      </c>
      <c r="I671" s="62">
        <v>6.05</v>
      </c>
      <c r="J671" s="62">
        <v>0.92</v>
      </c>
    </row>
    <row r="672" spans="6:10">
      <c r="F672" s="62">
        <v>198203</v>
      </c>
      <c r="G672" s="62">
        <v>-1.87</v>
      </c>
      <c r="H672" s="62">
        <v>-0.21</v>
      </c>
      <c r="I672" s="62">
        <v>3.81</v>
      </c>
      <c r="J672" s="62">
        <v>0.98</v>
      </c>
    </row>
    <row r="673" spans="6:10">
      <c r="F673" s="62">
        <v>198204</v>
      </c>
      <c r="G673" s="62">
        <v>3.27</v>
      </c>
      <c r="H673" s="62">
        <v>1.47</v>
      </c>
      <c r="I673" s="62">
        <v>-2.7</v>
      </c>
      <c r="J673" s="62">
        <v>1.1299999999999999</v>
      </c>
    </row>
    <row r="674" spans="6:10">
      <c r="F674" s="62">
        <v>198205</v>
      </c>
      <c r="G674" s="62">
        <v>-3.99</v>
      </c>
      <c r="H674" s="62">
        <v>0.52</v>
      </c>
      <c r="I674" s="62">
        <v>1.75</v>
      </c>
      <c r="J674" s="62">
        <v>1.06</v>
      </c>
    </row>
    <row r="675" spans="6:10">
      <c r="F675" s="62">
        <v>198206</v>
      </c>
      <c r="G675" s="62">
        <v>-3.09</v>
      </c>
      <c r="H675" s="62">
        <v>-0.4</v>
      </c>
      <c r="I675" s="62">
        <v>1.53</v>
      </c>
      <c r="J675" s="62">
        <v>0.96</v>
      </c>
    </row>
    <row r="676" spans="6:10">
      <c r="F676" s="62">
        <v>198207</v>
      </c>
      <c r="G676" s="62">
        <v>-3.19</v>
      </c>
      <c r="H676" s="62">
        <v>0.83</v>
      </c>
      <c r="I676" s="62">
        <v>0.09</v>
      </c>
      <c r="J676" s="62">
        <v>1.05</v>
      </c>
    </row>
    <row r="677" spans="6:10">
      <c r="F677" s="62">
        <v>198208</v>
      </c>
      <c r="G677" s="62">
        <v>11.14</v>
      </c>
      <c r="H677" s="62">
        <v>-4.1399999999999997</v>
      </c>
      <c r="I677" s="62">
        <v>0.95</v>
      </c>
      <c r="J677" s="62">
        <v>0.76</v>
      </c>
    </row>
    <row r="678" spans="6:10">
      <c r="F678" s="62">
        <v>198209</v>
      </c>
      <c r="G678" s="62">
        <v>1.29</v>
      </c>
      <c r="H678" s="62">
        <v>2.95</v>
      </c>
      <c r="I678" s="62">
        <v>0.28000000000000003</v>
      </c>
      <c r="J678" s="62">
        <v>0.51</v>
      </c>
    </row>
    <row r="679" spans="6:10">
      <c r="F679" s="62">
        <v>198210</v>
      </c>
      <c r="G679" s="62">
        <v>11.3</v>
      </c>
      <c r="H679" s="62">
        <v>2.34</v>
      </c>
      <c r="I679" s="62">
        <v>-3.66</v>
      </c>
      <c r="J679" s="62">
        <v>0.59</v>
      </c>
    </row>
    <row r="680" spans="6:10">
      <c r="F680" s="62">
        <v>198211</v>
      </c>
      <c r="G680" s="62">
        <v>4.67</v>
      </c>
      <c r="H680" s="62">
        <v>4.67</v>
      </c>
      <c r="I680" s="62">
        <v>-1.87</v>
      </c>
      <c r="J680" s="62">
        <v>0.63</v>
      </c>
    </row>
    <row r="681" spans="6:10">
      <c r="F681" s="62">
        <v>198212</v>
      </c>
      <c r="G681" s="62">
        <v>0.55000000000000004</v>
      </c>
      <c r="H681" s="62">
        <v>-0.22</v>
      </c>
      <c r="I681" s="62">
        <v>-0.02</v>
      </c>
      <c r="J681" s="62">
        <v>0.67</v>
      </c>
    </row>
    <row r="682" spans="6:10">
      <c r="F682" s="62">
        <v>198301</v>
      </c>
      <c r="G682" s="62">
        <v>3.6</v>
      </c>
      <c r="H682" s="62">
        <v>2.73</v>
      </c>
      <c r="I682" s="62">
        <v>-0.75</v>
      </c>
      <c r="J682" s="62">
        <v>0.69</v>
      </c>
    </row>
    <row r="683" spans="6:10">
      <c r="F683" s="62">
        <v>198302</v>
      </c>
      <c r="G683" s="62">
        <v>2.59</v>
      </c>
      <c r="H683" s="62">
        <v>3.27</v>
      </c>
      <c r="I683" s="62">
        <v>0.7</v>
      </c>
      <c r="J683" s="62">
        <v>0.62</v>
      </c>
    </row>
    <row r="684" spans="6:10">
      <c r="F684" s="62">
        <v>198303</v>
      </c>
      <c r="G684" s="62">
        <v>2.82</v>
      </c>
      <c r="H684" s="62">
        <v>1.73</v>
      </c>
      <c r="I684" s="62">
        <v>2.02</v>
      </c>
      <c r="J684" s="62">
        <v>0.63</v>
      </c>
    </row>
    <row r="685" spans="6:10">
      <c r="F685" s="62">
        <v>198304</v>
      </c>
      <c r="G685" s="62">
        <v>6.67</v>
      </c>
      <c r="H685" s="62">
        <v>0.5</v>
      </c>
      <c r="I685" s="62">
        <v>0.49</v>
      </c>
      <c r="J685" s="62">
        <v>0.71</v>
      </c>
    </row>
    <row r="686" spans="6:10">
      <c r="F686" s="62">
        <v>198305</v>
      </c>
      <c r="G686" s="62">
        <v>0.52</v>
      </c>
      <c r="H686" s="62">
        <v>6.24</v>
      </c>
      <c r="I686" s="62">
        <v>-1.4</v>
      </c>
      <c r="J686" s="62">
        <v>0.69</v>
      </c>
    </row>
    <row r="687" spans="6:10">
      <c r="F687" s="62">
        <v>198306</v>
      </c>
      <c r="G687" s="62">
        <v>3.07</v>
      </c>
      <c r="H687" s="62">
        <v>0.95</v>
      </c>
      <c r="I687" s="62">
        <v>-3.9</v>
      </c>
      <c r="J687" s="62">
        <v>0.67</v>
      </c>
    </row>
    <row r="688" spans="6:10">
      <c r="F688" s="62">
        <v>198307</v>
      </c>
      <c r="G688" s="62">
        <v>-4.07</v>
      </c>
      <c r="H688" s="62">
        <v>1.5</v>
      </c>
      <c r="I688" s="62">
        <v>5.62</v>
      </c>
      <c r="J688" s="62">
        <v>0.74</v>
      </c>
    </row>
    <row r="689" spans="6:10">
      <c r="F689" s="62">
        <v>198308</v>
      </c>
      <c r="G689" s="62">
        <v>-0.5</v>
      </c>
      <c r="H689" s="62">
        <v>-4.28</v>
      </c>
      <c r="I689" s="62">
        <v>5.54</v>
      </c>
      <c r="J689" s="62">
        <v>0.76</v>
      </c>
    </row>
    <row r="690" spans="6:10">
      <c r="F690" s="62">
        <v>198309</v>
      </c>
      <c r="G690" s="62">
        <v>0.91</v>
      </c>
      <c r="H690" s="62">
        <v>0.61</v>
      </c>
      <c r="I690" s="62">
        <v>1.01</v>
      </c>
      <c r="J690" s="62">
        <v>0.76</v>
      </c>
    </row>
    <row r="691" spans="6:10">
      <c r="F691" s="62">
        <v>198310</v>
      </c>
      <c r="G691" s="62">
        <v>-3.44</v>
      </c>
      <c r="H691" s="62">
        <v>-3.57</v>
      </c>
      <c r="I691" s="62">
        <v>4.97</v>
      </c>
      <c r="J691" s="62">
        <v>0.76</v>
      </c>
    </row>
    <row r="692" spans="6:10">
      <c r="F692" s="62">
        <v>198311</v>
      </c>
      <c r="G692" s="62">
        <v>2.16</v>
      </c>
      <c r="H692" s="62">
        <v>2.0099999999999998</v>
      </c>
      <c r="I692" s="62">
        <v>-0.72</v>
      </c>
      <c r="J692" s="62">
        <v>0.7</v>
      </c>
    </row>
    <row r="693" spans="6:10">
      <c r="F693" s="62">
        <v>198312</v>
      </c>
      <c r="G693" s="62">
        <v>-1.78</v>
      </c>
      <c r="H693" s="62">
        <v>-0.27</v>
      </c>
      <c r="I693" s="62">
        <v>1.73</v>
      </c>
      <c r="J693" s="62">
        <v>0.73</v>
      </c>
    </row>
    <row r="694" spans="6:10">
      <c r="F694" s="62">
        <v>198401</v>
      </c>
      <c r="G694" s="62">
        <v>-1.92</v>
      </c>
      <c r="H694" s="62">
        <v>-0.38</v>
      </c>
      <c r="I694" s="62">
        <v>7.58</v>
      </c>
      <c r="J694" s="62">
        <v>0.76</v>
      </c>
    </row>
    <row r="695" spans="6:10">
      <c r="F695" s="62">
        <v>198402</v>
      </c>
      <c r="G695" s="62">
        <v>-4.82</v>
      </c>
      <c r="H695" s="62">
        <v>-1.69</v>
      </c>
      <c r="I695" s="62">
        <v>3.33</v>
      </c>
      <c r="J695" s="62">
        <v>0.71</v>
      </c>
    </row>
    <row r="696" spans="6:10">
      <c r="F696" s="62">
        <v>198403</v>
      </c>
      <c r="G696" s="62">
        <v>0.63</v>
      </c>
      <c r="H696" s="62">
        <v>7.0000000000000007E-2</v>
      </c>
      <c r="I696" s="62">
        <v>0.46</v>
      </c>
      <c r="J696" s="62">
        <v>0.73</v>
      </c>
    </row>
    <row r="697" spans="6:10">
      <c r="F697" s="62">
        <v>198404</v>
      </c>
      <c r="G697" s="62">
        <v>-0.51</v>
      </c>
      <c r="H697" s="62">
        <v>-1.1599999999999999</v>
      </c>
      <c r="I697" s="62">
        <v>1.2</v>
      </c>
      <c r="J697" s="62">
        <v>0.81</v>
      </c>
    </row>
    <row r="698" spans="6:10">
      <c r="F698" s="62">
        <v>198405</v>
      </c>
      <c r="G698" s="62">
        <v>-5.97</v>
      </c>
      <c r="H698" s="62">
        <v>0.06</v>
      </c>
      <c r="I698" s="62">
        <v>0.31</v>
      </c>
      <c r="J698" s="62">
        <v>0.78</v>
      </c>
    </row>
    <row r="699" spans="6:10">
      <c r="F699" s="62">
        <v>198406</v>
      </c>
      <c r="G699" s="62">
        <v>1.82</v>
      </c>
      <c r="H699" s="62">
        <v>-0.3</v>
      </c>
      <c r="I699" s="62">
        <v>-2.66</v>
      </c>
      <c r="J699" s="62">
        <v>0.75</v>
      </c>
    </row>
    <row r="700" spans="6:10">
      <c r="F700" s="62">
        <v>198407</v>
      </c>
      <c r="G700" s="62">
        <v>-2.74</v>
      </c>
      <c r="H700" s="62">
        <v>-2.21</v>
      </c>
      <c r="I700" s="62">
        <v>0.36</v>
      </c>
      <c r="J700" s="62">
        <v>0.82</v>
      </c>
    </row>
    <row r="701" spans="6:10">
      <c r="F701" s="62">
        <v>198408</v>
      </c>
      <c r="G701" s="62">
        <v>10.28</v>
      </c>
      <c r="H701" s="62">
        <v>-0.24</v>
      </c>
      <c r="I701" s="62">
        <v>-1.82</v>
      </c>
      <c r="J701" s="62">
        <v>0.83</v>
      </c>
    </row>
    <row r="702" spans="6:10">
      <c r="F702" s="62">
        <v>198409</v>
      </c>
      <c r="G702" s="62">
        <v>-0.8</v>
      </c>
      <c r="H702" s="62">
        <v>0.17</v>
      </c>
      <c r="I702" s="62">
        <v>5.28</v>
      </c>
      <c r="J702" s="62">
        <v>0.86</v>
      </c>
    </row>
    <row r="703" spans="6:10">
      <c r="F703" s="62">
        <v>198410</v>
      </c>
      <c r="G703" s="62">
        <v>-0.84</v>
      </c>
      <c r="H703" s="62">
        <v>-1.23</v>
      </c>
      <c r="I703" s="62">
        <v>0.45</v>
      </c>
      <c r="J703" s="62">
        <v>1</v>
      </c>
    </row>
    <row r="704" spans="6:10">
      <c r="F704" s="62">
        <v>198411</v>
      </c>
      <c r="G704" s="62">
        <v>-1.76</v>
      </c>
      <c r="H704" s="62">
        <v>-0.65</v>
      </c>
      <c r="I704" s="62">
        <v>4.0599999999999996</v>
      </c>
      <c r="J704" s="62">
        <v>0.73</v>
      </c>
    </row>
    <row r="705" spans="6:10">
      <c r="F705" s="62">
        <v>198412</v>
      </c>
      <c r="G705" s="62">
        <v>1.84</v>
      </c>
      <c r="H705" s="62">
        <v>-0.56000000000000005</v>
      </c>
      <c r="I705" s="62">
        <v>-0.26</v>
      </c>
      <c r="J705" s="62">
        <v>0.64</v>
      </c>
    </row>
    <row r="706" spans="6:10">
      <c r="F706" s="62">
        <v>198501</v>
      </c>
      <c r="G706" s="62">
        <v>7.99</v>
      </c>
      <c r="H706" s="62">
        <v>3.31</v>
      </c>
      <c r="I706" s="62">
        <v>-5.35</v>
      </c>
      <c r="J706" s="62">
        <v>0.65</v>
      </c>
    </row>
    <row r="707" spans="6:10">
      <c r="F707" s="62">
        <v>198502</v>
      </c>
      <c r="G707" s="62">
        <v>1.22</v>
      </c>
      <c r="H707" s="62">
        <v>0.79</v>
      </c>
      <c r="I707" s="62">
        <v>-0.1</v>
      </c>
      <c r="J707" s="62">
        <v>0.57999999999999996</v>
      </c>
    </row>
    <row r="708" spans="6:10">
      <c r="F708" s="62">
        <v>198503</v>
      </c>
      <c r="G708" s="62">
        <v>-0.84</v>
      </c>
      <c r="H708" s="62">
        <v>-1.08</v>
      </c>
      <c r="I708" s="62">
        <v>4.07</v>
      </c>
      <c r="J708" s="62">
        <v>0.62</v>
      </c>
    </row>
    <row r="709" spans="6:10">
      <c r="F709" s="62">
        <v>198504</v>
      </c>
      <c r="G709" s="62">
        <v>-0.96</v>
      </c>
      <c r="H709" s="62">
        <v>0.14000000000000001</v>
      </c>
      <c r="I709" s="62">
        <v>3.72</v>
      </c>
      <c r="J709" s="62">
        <v>0.72</v>
      </c>
    </row>
    <row r="710" spans="6:10">
      <c r="F710" s="62">
        <v>198505</v>
      </c>
      <c r="G710" s="62">
        <v>5.09</v>
      </c>
      <c r="H710" s="62">
        <v>-2.2200000000000002</v>
      </c>
      <c r="I710" s="62">
        <v>-0.96</v>
      </c>
      <c r="J710" s="62">
        <v>0.66</v>
      </c>
    </row>
    <row r="711" spans="6:10">
      <c r="F711" s="62">
        <v>198506</v>
      </c>
      <c r="G711" s="62">
        <v>1.27</v>
      </c>
      <c r="H711" s="62">
        <v>0.52</v>
      </c>
      <c r="I711" s="62">
        <v>0.38</v>
      </c>
      <c r="J711" s="62">
        <v>0.55000000000000004</v>
      </c>
    </row>
    <row r="712" spans="6:10">
      <c r="F712" s="62">
        <v>198507</v>
      </c>
      <c r="G712" s="62">
        <v>-0.74</v>
      </c>
      <c r="H712" s="62">
        <v>2.84</v>
      </c>
      <c r="I712" s="62">
        <v>-1.62</v>
      </c>
      <c r="J712" s="62">
        <v>0.62</v>
      </c>
    </row>
    <row r="713" spans="6:10">
      <c r="F713" s="62">
        <v>198508</v>
      </c>
      <c r="G713" s="62">
        <v>-1.02</v>
      </c>
      <c r="H713" s="62">
        <v>-0.3</v>
      </c>
      <c r="I713" s="62">
        <v>2.3199999999999998</v>
      </c>
      <c r="J713" s="62">
        <v>0.55000000000000004</v>
      </c>
    </row>
    <row r="714" spans="6:10">
      <c r="F714" s="62">
        <v>198509</v>
      </c>
      <c r="G714" s="62">
        <v>-4.54</v>
      </c>
      <c r="H714" s="62">
        <v>-1.59</v>
      </c>
      <c r="I714" s="62">
        <v>1.29</v>
      </c>
      <c r="J714" s="62">
        <v>0.6</v>
      </c>
    </row>
    <row r="715" spans="6:10">
      <c r="F715" s="62">
        <v>198510</v>
      </c>
      <c r="G715" s="62">
        <v>4.0199999999999996</v>
      </c>
      <c r="H715" s="62">
        <v>-1.51</v>
      </c>
      <c r="I715" s="62">
        <v>0.75</v>
      </c>
      <c r="J715" s="62">
        <v>0.65</v>
      </c>
    </row>
    <row r="716" spans="6:10">
      <c r="F716" s="62">
        <v>198511</v>
      </c>
      <c r="G716" s="62">
        <v>6.48</v>
      </c>
      <c r="H716" s="62">
        <v>0.25</v>
      </c>
      <c r="I716" s="62">
        <v>-2.85</v>
      </c>
      <c r="J716" s="62">
        <v>0.61</v>
      </c>
    </row>
    <row r="717" spans="6:10">
      <c r="F717" s="62">
        <v>198512</v>
      </c>
      <c r="G717" s="62">
        <v>3.88</v>
      </c>
      <c r="H717" s="62">
        <v>-0.51</v>
      </c>
      <c r="I717" s="62">
        <v>-1.54</v>
      </c>
      <c r="J717" s="62">
        <v>0.65</v>
      </c>
    </row>
    <row r="718" spans="6:10">
      <c r="F718" s="62">
        <v>198601</v>
      </c>
      <c r="G718" s="62">
        <v>0.65</v>
      </c>
      <c r="H718" s="62">
        <v>1.21</v>
      </c>
      <c r="I718" s="62">
        <v>0.44</v>
      </c>
      <c r="J718" s="62">
        <v>0.56000000000000005</v>
      </c>
    </row>
    <row r="719" spans="6:10">
      <c r="F719" s="62">
        <v>198602</v>
      </c>
      <c r="G719" s="62">
        <v>7.13</v>
      </c>
      <c r="H719" s="62">
        <v>-0.54</v>
      </c>
      <c r="I719" s="62">
        <v>-0.72</v>
      </c>
      <c r="J719" s="62">
        <v>0.53</v>
      </c>
    </row>
    <row r="720" spans="6:10">
      <c r="F720" s="62">
        <v>198603</v>
      </c>
      <c r="G720" s="62">
        <v>4.88</v>
      </c>
      <c r="H720" s="62">
        <v>-0.59</v>
      </c>
      <c r="I720" s="62">
        <v>-0.39</v>
      </c>
      <c r="J720" s="62">
        <v>0.6</v>
      </c>
    </row>
    <row r="721" spans="6:10">
      <c r="F721" s="62">
        <v>198604</v>
      </c>
      <c r="G721" s="62">
        <v>-1.31</v>
      </c>
      <c r="H721" s="62">
        <v>2.78</v>
      </c>
      <c r="I721" s="62">
        <v>-2.87</v>
      </c>
      <c r="J721" s="62">
        <v>0.52</v>
      </c>
    </row>
    <row r="722" spans="6:10">
      <c r="F722" s="62">
        <v>198605</v>
      </c>
      <c r="G722" s="62">
        <v>4.62</v>
      </c>
      <c r="H722" s="62">
        <v>-1.35</v>
      </c>
      <c r="I722" s="62">
        <v>-0.21</v>
      </c>
      <c r="J722" s="62">
        <v>0.49</v>
      </c>
    </row>
    <row r="723" spans="6:10">
      <c r="F723" s="62">
        <v>198606</v>
      </c>
      <c r="G723" s="62">
        <v>1.03</v>
      </c>
      <c r="H723" s="62">
        <v>-0.96</v>
      </c>
      <c r="I723" s="62">
        <v>1.28</v>
      </c>
      <c r="J723" s="62">
        <v>0.52</v>
      </c>
    </row>
    <row r="724" spans="6:10">
      <c r="F724" s="62">
        <v>198607</v>
      </c>
      <c r="G724" s="62">
        <v>-6.45</v>
      </c>
      <c r="H724" s="62">
        <v>-3.36</v>
      </c>
      <c r="I724" s="62">
        <v>4.7</v>
      </c>
      <c r="J724" s="62">
        <v>0.52</v>
      </c>
    </row>
    <row r="725" spans="6:10">
      <c r="F725" s="62">
        <v>198608</v>
      </c>
      <c r="G725" s="62">
        <v>6.07</v>
      </c>
      <c r="H725" s="62">
        <v>-4.17</v>
      </c>
      <c r="I725" s="62">
        <v>3.51</v>
      </c>
      <c r="J725" s="62">
        <v>0.46</v>
      </c>
    </row>
    <row r="726" spans="6:10">
      <c r="F726" s="62">
        <v>198609</v>
      </c>
      <c r="G726" s="62">
        <v>-8.6</v>
      </c>
      <c r="H726" s="62">
        <v>2.36</v>
      </c>
      <c r="I726" s="62">
        <v>3.22</v>
      </c>
      <c r="J726" s="62">
        <v>0.45</v>
      </c>
    </row>
    <row r="727" spans="6:10">
      <c r="F727" s="62">
        <v>198610</v>
      </c>
      <c r="G727" s="62">
        <v>4.66</v>
      </c>
      <c r="H727" s="62">
        <v>-2.5</v>
      </c>
      <c r="I727" s="62">
        <v>-1.42</v>
      </c>
      <c r="J727" s="62">
        <v>0.46</v>
      </c>
    </row>
    <row r="728" spans="6:10">
      <c r="F728" s="62">
        <v>198611</v>
      </c>
      <c r="G728" s="62">
        <v>1.17</v>
      </c>
      <c r="H728" s="62">
        <v>-1.91</v>
      </c>
      <c r="I728" s="62">
        <v>-7.0000000000000007E-2</v>
      </c>
      <c r="J728" s="62">
        <v>0.39</v>
      </c>
    </row>
    <row r="729" spans="6:10">
      <c r="F729" s="62">
        <v>198612</v>
      </c>
      <c r="G729" s="62">
        <v>-3.27</v>
      </c>
      <c r="H729" s="62">
        <v>0.13</v>
      </c>
      <c r="I729" s="62">
        <v>0.36</v>
      </c>
      <c r="J729" s="62">
        <v>0.49</v>
      </c>
    </row>
    <row r="730" spans="6:10">
      <c r="F730" s="62">
        <v>198701</v>
      </c>
      <c r="G730" s="62">
        <v>12.47</v>
      </c>
      <c r="H730" s="62">
        <v>-1.81</v>
      </c>
      <c r="I730" s="62">
        <v>-3.16</v>
      </c>
      <c r="J730" s="62">
        <v>0.42</v>
      </c>
    </row>
    <row r="731" spans="6:10">
      <c r="F731" s="62">
        <v>198702</v>
      </c>
      <c r="G731" s="62">
        <v>4.3899999999999997</v>
      </c>
      <c r="H731" s="62">
        <v>3.49</v>
      </c>
      <c r="I731" s="62">
        <v>-5.91</v>
      </c>
      <c r="J731" s="62">
        <v>0.43</v>
      </c>
    </row>
    <row r="732" spans="6:10">
      <c r="F732" s="62">
        <v>198703</v>
      </c>
      <c r="G732" s="62">
        <v>1.64</v>
      </c>
      <c r="H732" s="62">
        <v>0.45</v>
      </c>
      <c r="I732" s="62">
        <v>1.61</v>
      </c>
      <c r="J732" s="62">
        <v>0.47</v>
      </c>
    </row>
    <row r="733" spans="6:10">
      <c r="F733" s="62">
        <v>198704</v>
      </c>
      <c r="G733" s="62">
        <v>-2.11</v>
      </c>
      <c r="H733" s="62">
        <v>-1.69</v>
      </c>
      <c r="I733" s="62">
        <v>-0.39</v>
      </c>
      <c r="J733" s="62">
        <v>0.44</v>
      </c>
    </row>
    <row r="734" spans="6:10">
      <c r="F734" s="62">
        <v>198705</v>
      </c>
      <c r="G734" s="62">
        <v>0.11</v>
      </c>
      <c r="H734" s="62">
        <v>-0.5</v>
      </c>
      <c r="I734" s="62">
        <v>0.23</v>
      </c>
      <c r="J734" s="62">
        <v>0.38</v>
      </c>
    </row>
    <row r="735" spans="6:10">
      <c r="F735" s="62">
        <v>198706</v>
      </c>
      <c r="G735" s="62">
        <v>3.94</v>
      </c>
      <c r="H735" s="62">
        <v>-2.12</v>
      </c>
      <c r="I735" s="62">
        <v>1.04</v>
      </c>
      <c r="J735" s="62">
        <v>0.48</v>
      </c>
    </row>
    <row r="736" spans="6:10">
      <c r="F736" s="62">
        <v>198707</v>
      </c>
      <c r="G736" s="62">
        <v>3.85</v>
      </c>
      <c r="H736" s="62">
        <v>-0.69</v>
      </c>
      <c r="I736" s="62">
        <v>0.68</v>
      </c>
      <c r="J736" s="62">
        <v>0.46</v>
      </c>
    </row>
    <row r="737" spans="6:10">
      <c r="F737" s="62">
        <v>198708</v>
      </c>
      <c r="G737" s="62">
        <v>3.52</v>
      </c>
      <c r="H737" s="62">
        <v>-0.77</v>
      </c>
      <c r="I737" s="62">
        <v>-0.93</v>
      </c>
      <c r="J737" s="62">
        <v>0.47</v>
      </c>
    </row>
    <row r="738" spans="6:10">
      <c r="F738" s="62">
        <v>198709</v>
      </c>
      <c r="G738" s="62">
        <v>-2.59</v>
      </c>
      <c r="H738" s="62">
        <v>0.54</v>
      </c>
      <c r="I738" s="62">
        <v>0.27</v>
      </c>
      <c r="J738" s="62">
        <v>0.45</v>
      </c>
    </row>
    <row r="739" spans="6:10">
      <c r="F739" s="62">
        <v>198710</v>
      </c>
      <c r="G739" s="62">
        <v>-23.24</v>
      </c>
      <c r="H739" s="62">
        <v>-8.43</v>
      </c>
      <c r="I739" s="62">
        <v>4.24</v>
      </c>
      <c r="J739" s="62">
        <v>0.6</v>
      </c>
    </row>
    <row r="740" spans="6:10">
      <c r="F740" s="62">
        <v>198711</v>
      </c>
      <c r="G740" s="62">
        <v>-7.77</v>
      </c>
      <c r="H740" s="62">
        <v>2.72</v>
      </c>
      <c r="I740" s="62">
        <v>2.95</v>
      </c>
      <c r="J740" s="62">
        <v>0.35</v>
      </c>
    </row>
    <row r="741" spans="6:10">
      <c r="F741" s="62">
        <v>198712</v>
      </c>
      <c r="G741" s="62">
        <v>6.81</v>
      </c>
      <c r="H741" s="62">
        <v>0.13</v>
      </c>
      <c r="I741" s="62">
        <v>-4.43</v>
      </c>
      <c r="J741" s="62">
        <v>0.39</v>
      </c>
    </row>
    <row r="742" spans="6:10">
      <c r="F742" s="62">
        <v>198801</v>
      </c>
      <c r="G742" s="62">
        <v>4.21</v>
      </c>
      <c r="H742" s="62">
        <v>-0.72</v>
      </c>
      <c r="I742" s="62">
        <v>5.01</v>
      </c>
      <c r="J742" s="62">
        <v>0.28999999999999998</v>
      </c>
    </row>
    <row r="743" spans="6:10">
      <c r="F743" s="62">
        <v>198802</v>
      </c>
      <c r="G743" s="62">
        <v>4.75</v>
      </c>
      <c r="H743" s="62">
        <v>3.34</v>
      </c>
      <c r="I743" s="62">
        <v>-1.71</v>
      </c>
      <c r="J743" s="62">
        <v>0.46</v>
      </c>
    </row>
    <row r="744" spans="6:10">
      <c r="F744" s="62">
        <v>198803</v>
      </c>
      <c r="G744" s="62">
        <v>-2.27</v>
      </c>
      <c r="H744" s="62">
        <v>6.15</v>
      </c>
      <c r="I744" s="62">
        <v>0.73</v>
      </c>
      <c r="J744" s="62">
        <v>0.44</v>
      </c>
    </row>
    <row r="745" spans="6:10">
      <c r="F745" s="62">
        <v>198804</v>
      </c>
      <c r="G745" s="62">
        <v>0.56000000000000005</v>
      </c>
      <c r="H745" s="62">
        <v>1</v>
      </c>
      <c r="I745" s="62">
        <v>1.67</v>
      </c>
      <c r="J745" s="62">
        <v>0.46</v>
      </c>
    </row>
    <row r="746" spans="6:10">
      <c r="F746" s="62">
        <v>198805</v>
      </c>
      <c r="G746" s="62">
        <v>-0.28999999999999998</v>
      </c>
      <c r="H746" s="62">
        <v>-2.6</v>
      </c>
      <c r="I746" s="62">
        <v>2.42</v>
      </c>
      <c r="J746" s="62">
        <v>0.51</v>
      </c>
    </row>
    <row r="747" spans="6:10">
      <c r="F747" s="62">
        <v>198806</v>
      </c>
      <c r="G747" s="62">
        <v>4.79</v>
      </c>
      <c r="H747" s="62">
        <v>2.11</v>
      </c>
      <c r="I747" s="62">
        <v>-1.24</v>
      </c>
      <c r="J747" s="62">
        <v>0.49</v>
      </c>
    </row>
    <row r="748" spans="6:10">
      <c r="F748" s="62">
        <v>198807</v>
      </c>
      <c r="G748" s="62">
        <v>-1.25</v>
      </c>
      <c r="H748" s="62">
        <v>-0.25</v>
      </c>
      <c r="I748" s="62">
        <v>2.2200000000000002</v>
      </c>
      <c r="J748" s="62">
        <v>0.51</v>
      </c>
    </row>
    <row r="749" spans="6:10">
      <c r="F749" s="62">
        <v>198808</v>
      </c>
      <c r="G749" s="62">
        <v>-3.31</v>
      </c>
      <c r="H749" s="62">
        <v>0.04</v>
      </c>
      <c r="I749" s="62">
        <v>2.15</v>
      </c>
      <c r="J749" s="62">
        <v>0.59</v>
      </c>
    </row>
    <row r="750" spans="6:10">
      <c r="F750" s="62">
        <v>198809</v>
      </c>
      <c r="G750" s="62">
        <v>3.3</v>
      </c>
      <c r="H750" s="62">
        <v>-1.31</v>
      </c>
      <c r="I750" s="62">
        <v>-0.75</v>
      </c>
      <c r="J750" s="62">
        <v>0.62</v>
      </c>
    </row>
    <row r="751" spans="6:10">
      <c r="F751" s="62">
        <v>198810</v>
      </c>
      <c r="G751" s="62">
        <v>1.1499999999999999</v>
      </c>
      <c r="H751" s="62">
        <v>-2.93</v>
      </c>
      <c r="I751" s="62">
        <v>2.0499999999999998</v>
      </c>
      <c r="J751" s="62">
        <v>0.61</v>
      </c>
    </row>
    <row r="752" spans="6:10">
      <c r="F752" s="62">
        <v>198811</v>
      </c>
      <c r="G752" s="62">
        <v>-2.29</v>
      </c>
      <c r="H752" s="62">
        <v>-1.72</v>
      </c>
      <c r="I752" s="62">
        <v>1.41</v>
      </c>
      <c r="J752" s="62">
        <v>0.56999999999999995</v>
      </c>
    </row>
    <row r="753" spans="6:10">
      <c r="F753" s="62">
        <v>198812</v>
      </c>
      <c r="G753" s="62">
        <v>1.49</v>
      </c>
      <c r="H753" s="62">
        <v>1.95</v>
      </c>
      <c r="I753" s="62">
        <v>-1.69</v>
      </c>
      <c r="J753" s="62">
        <v>0.63</v>
      </c>
    </row>
    <row r="754" spans="6:10">
      <c r="F754" s="62">
        <v>198901</v>
      </c>
      <c r="G754" s="62">
        <v>6.1</v>
      </c>
      <c r="H754" s="62">
        <v>-2.23</v>
      </c>
      <c r="I754" s="62">
        <v>0.6</v>
      </c>
      <c r="J754" s="62">
        <v>0.55000000000000004</v>
      </c>
    </row>
    <row r="755" spans="6:10">
      <c r="F755" s="62">
        <v>198902</v>
      </c>
      <c r="G755" s="62">
        <v>-2.25</v>
      </c>
      <c r="H755" s="62">
        <v>2.82</v>
      </c>
      <c r="I755" s="62">
        <v>1.01</v>
      </c>
      <c r="J755" s="62">
        <v>0.61</v>
      </c>
    </row>
    <row r="756" spans="6:10">
      <c r="F756" s="62">
        <v>198903</v>
      </c>
      <c r="G756" s="62">
        <v>1.57</v>
      </c>
      <c r="H756" s="62">
        <v>0.67</v>
      </c>
      <c r="I756" s="62">
        <v>0.57999999999999996</v>
      </c>
      <c r="J756" s="62">
        <v>0.67</v>
      </c>
    </row>
    <row r="757" spans="6:10">
      <c r="F757" s="62">
        <v>198904</v>
      </c>
      <c r="G757" s="62">
        <v>4.33</v>
      </c>
      <c r="H757" s="62">
        <v>-0.68</v>
      </c>
      <c r="I757" s="62">
        <v>-1.42</v>
      </c>
      <c r="J757" s="62">
        <v>0.67</v>
      </c>
    </row>
    <row r="758" spans="6:10">
      <c r="F758" s="62">
        <v>198905</v>
      </c>
      <c r="G758" s="62">
        <v>3.35</v>
      </c>
      <c r="H758" s="62">
        <v>-0.05</v>
      </c>
      <c r="I758" s="62">
        <v>-0.88</v>
      </c>
      <c r="J758" s="62">
        <v>0.79</v>
      </c>
    </row>
    <row r="759" spans="6:10">
      <c r="F759" s="62">
        <v>198906</v>
      </c>
      <c r="G759" s="62">
        <v>-1.35</v>
      </c>
      <c r="H759" s="62">
        <v>-1.02</v>
      </c>
      <c r="I759" s="62">
        <v>2.25</v>
      </c>
      <c r="J759" s="62">
        <v>0.71</v>
      </c>
    </row>
    <row r="760" spans="6:10">
      <c r="F760" s="62">
        <v>198907</v>
      </c>
      <c r="G760" s="62">
        <v>7.2</v>
      </c>
      <c r="H760" s="62">
        <v>-4.1399999999999997</v>
      </c>
      <c r="I760" s="62">
        <v>-2.79</v>
      </c>
      <c r="J760" s="62">
        <v>0.7</v>
      </c>
    </row>
    <row r="761" spans="6:10">
      <c r="F761" s="62">
        <v>198908</v>
      </c>
      <c r="G761" s="62">
        <v>1.44</v>
      </c>
      <c r="H761" s="62">
        <v>0.56000000000000005</v>
      </c>
      <c r="I761" s="62">
        <v>0.6</v>
      </c>
      <c r="J761" s="62">
        <v>0.74</v>
      </c>
    </row>
    <row r="762" spans="6:10">
      <c r="F762" s="62">
        <v>198909</v>
      </c>
      <c r="G762" s="62">
        <v>-0.76</v>
      </c>
      <c r="H762" s="62">
        <v>0.32</v>
      </c>
      <c r="I762" s="62">
        <v>-1.27</v>
      </c>
      <c r="J762" s="62">
        <v>0.65</v>
      </c>
    </row>
    <row r="763" spans="6:10">
      <c r="F763" s="62">
        <v>198910</v>
      </c>
      <c r="G763" s="62">
        <v>-3.67</v>
      </c>
      <c r="H763" s="62">
        <v>-3.23</v>
      </c>
      <c r="I763" s="62">
        <v>-1.1100000000000001</v>
      </c>
      <c r="J763" s="62">
        <v>0.68</v>
      </c>
    </row>
    <row r="764" spans="6:10">
      <c r="F764" s="62">
        <v>198911</v>
      </c>
      <c r="G764" s="62">
        <v>1.03</v>
      </c>
      <c r="H764" s="62">
        <v>-1.24</v>
      </c>
      <c r="I764" s="62">
        <v>-1.0900000000000001</v>
      </c>
      <c r="J764" s="62">
        <v>0.69</v>
      </c>
    </row>
    <row r="765" spans="6:10">
      <c r="F765" s="62">
        <v>198912</v>
      </c>
      <c r="G765" s="62">
        <v>1.1599999999999999</v>
      </c>
      <c r="H765" s="62">
        <v>-2.36</v>
      </c>
      <c r="I765" s="62">
        <v>0.16</v>
      </c>
      <c r="J765" s="62">
        <v>0.61</v>
      </c>
    </row>
    <row r="766" spans="6:10">
      <c r="F766" s="62">
        <v>199001</v>
      </c>
      <c r="G766" s="62">
        <v>-7.85</v>
      </c>
      <c r="H766" s="62">
        <v>-1.24</v>
      </c>
      <c r="I766" s="62">
        <v>0.85</v>
      </c>
      <c r="J766" s="62">
        <v>0.56999999999999995</v>
      </c>
    </row>
    <row r="767" spans="6:10">
      <c r="F767" s="62">
        <v>199002</v>
      </c>
      <c r="G767" s="62">
        <v>1.1100000000000001</v>
      </c>
      <c r="H767" s="62">
        <v>0.99</v>
      </c>
      <c r="I767" s="62">
        <v>0.64</v>
      </c>
      <c r="J767" s="62">
        <v>0.56999999999999995</v>
      </c>
    </row>
    <row r="768" spans="6:10">
      <c r="F768" s="62">
        <v>199003</v>
      </c>
      <c r="G768" s="62">
        <v>1.83</v>
      </c>
      <c r="H768" s="62">
        <v>1.5</v>
      </c>
      <c r="I768" s="62">
        <v>-2.92</v>
      </c>
      <c r="J768" s="62">
        <v>0.64</v>
      </c>
    </row>
    <row r="769" spans="6:10">
      <c r="F769" s="62">
        <v>199004</v>
      </c>
      <c r="G769" s="62">
        <v>-3.36</v>
      </c>
      <c r="H769" s="62">
        <v>-0.46</v>
      </c>
      <c r="I769" s="62">
        <v>-2.59</v>
      </c>
      <c r="J769" s="62">
        <v>0.69</v>
      </c>
    </row>
    <row r="770" spans="6:10">
      <c r="F770" s="62">
        <v>199005</v>
      </c>
      <c r="G770" s="62">
        <v>8.42</v>
      </c>
      <c r="H770" s="62">
        <v>-2.5299999999999998</v>
      </c>
      <c r="I770" s="62">
        <v>-3.83</v>
      </c>
      <c r="J770" s="62">
        <v>0.68</v>
      </c>
    </row>
    <row r="771" spans="6:10">
      <c r="F771" s="62">
        <v>199006</v>
      </c>
      <c r="G771" s="62">
        <v>-1.0900000000000001</v>
      </c>
      <c r="H771" s="62">
        <v>1.4</v>
      </c>
      <c r="I771" s="62">
        <v>-1.93</v>
      </c>
      <c r="J771" s="62">
        <v>0.63</v>
      </c>
    </row>
    <row r="772" spans="6:10">
      <c r="F772" s="62">
        <v>199007</v>
      </c>
      <c r="G772" s="62">
        <v>-1.9</v>
      </c>
      <c r="H772" s="62">
        <v>-3.12</v>
      </c>
      <c r="I772" s="62">
        <v>-0.03</v>
      </c>
      <c r="J772" s="62">
        <v>0.68</v>
      </c>
    </row>
    <row r="773" spans="6:10">
      <c r="F773" s="62">
        <v>199008</v>
      </c>
      <c r="G773" s="62">
        <v>-10.15</v>
      </c>
      <c r="H773" s="62">
        <v>-3.57</v>
      </c>
      <c r="I773" s="62">
        <v>1.64</v>
      </c>
      <c r="J773" s="62">
        <v>0.66</v>
      </c>
    </row>
    <row r="774" spans="6:10">
      <c r="F774" s="62">
        <v>199009</v>
      </c>
      <c r="G774" s="62">
        <v>-6.12</v>
      </c>
      <c r="H774" s="62">
        <v>-3.65</v>
      </c>
      <c r="I774" s="62">
        <v>0.64</v>
      </c>
      <c r="J774" s="62">
        <v>0.6</v>
      </c>
    </row>
    <row r="775" spans="6:10">
      <c r="F775" s="62">
        <v>199010</v>
      </c>
      <c r="G775" s="62">
        <v>-1.92</v>
      </c>
      <c r="H775" s="62">
        <v>-5.57</v>
      </c>
      <c r="I775" s="62">
        <v>0.1</v>
      </c>
      <c r="J775" s="62">
        <v>0.68</v>
      </c>
    </row>
    <row r="776" spans="6:10">
      <c r="F776" s="62">
        <v>199011</v>
      </c>
      <c r="G776" s="62">
        <v>6.35</v>
      </c>
      <c r="H776" s="62">
        <v>0.43</v>
      </c>
      <c r="I776" s="62">
        <v>-3.1</v>
      </c>
      <c r="J776" s="62">
        <v>0.56999999999999995</v>
      </c>
    </row>
    <row r="777" spans="6:10">
      <c r="F777" s="62">
        <v>199012</v>
      </c>
      <c r="G777" s="62">
        <v>2.46</v>
      </c>
      <c r="H777" s="62">
        <v>0.81</v>
      </c>
      <c r="I777" s="62">
        <v>-1.7</v>
      </c>
      <c r="J777" s="62">
        <v>0.6</v>
      </c>
    </row>
    <row r="778" spans="6:10">
      <c r="F778" s="62">
        <v>199101</v>
      </c>
      <c r="G778" s="62">
        <v>4.6900000000000004</v>
      </c>
      <c r="H778" s="62">
        <v>3.81</v>
      </c>
      <c r="I778" s="62">
        <v>-1.6</v>
      </c>
      <c r="J778" s="62">
        <v>0.52</v>
      </c>
    </row>
    <row r="779" spans="6:10">
      <c r="F779" s="62">
        <v>199102</v>
      </c>
      <c r="G779" s="62">
        <v>7.19</v>
      </c>
      <c r="H779" s="62">
        <v>3.95</v>
      </c>
      <c r="I779" s="62">
        <v>-0.57999999999999996</v>
      </c>
      <c r="J779" s="62">
        <v>0.48</v>
      </c>
    </row>
    <row r="780" spans="6:10">
      <c r="F780" s="62">
        <v>199103</v>
      </c>
      <c r="G780" s="62">
        <v>2.65</v>
      </c>
      <c r="H780" s="62">
        <v>3.93</v>
      </c>
      <c r="I780" s="62">
        <v>-1.39</v>
      </c>
      <c r="J780" s="62">
        <v>0.44</v>
      </c>
    </row>
    <row r="781" spans="6:10">
      <c r="F781" s="62">
        <v>199104</v>
      </c>
      <c r="G781" s="62">
        <v>-0.28000000000000003</v>
      </c>
      <c r="H781" s="62">
        <v>0.48</v>
      </c>
      <c r="I781" s="62">
        <v>1.5</v>
      </c>
      <c r="J781" s="62">
        <v>0.53</v>
      </c>
    </row>
    <row r="782" spans="6:10">
      <c r="F782" s="62">
        <v>199105</v>
      </c>
      <c r="G782" s="62">
        <v>3.65</v>
      </c>
      <c r="H782" s="62">
        <v>-0.4</v>
      </c>
      <c r="I782" s="62">
        <v>-0.52</v>
      </c>
      <c r="J782" s="62">
        <v>0.47</v>
      </c>
    </row>
    <row r="783" spans="6:10">
      <c r="F783" s="62">
        <v>199106</v>
      </c>
      <c r="G783" s="62">
        <v>-4.9400000000000004</v>
      </c>
      <c r="H783" s="62">
        <v>0.13</v>
      </c>
      <c r="I783" s="62">
        <v>1.1499999999999999</v>
      </c>
      <c r="J783" s="62">
        <v>0.42</v>
      </c>
    </row>
    <row r="784" spans="6:10">
      <c r="F784" s="62">
        <v>199107</v>
      </c>
      <c r="G784" s="62">
        <v>4.24</v>
      </c>
      <c r="H784" s="62">
        <v>-0.92</v>
      </c>
      <c r="I784" s="62">
        <v>-1.32</v>
      </c>
      <c r="J784" s="62">
        <v>0.49</v>
      </c>
    </row>
    <row r="785" spans="6:10">
      <c r="F785" s="62">
        <v>199108</v>
      </c>
      <c r="G785" s="62">
        <v>2.3199999999999998</v>
      </c>
      <c r="H785" s="62">
        <v>1.58</v>
      </c>
      <c r="I785" s="62">
        <v>-0.78</v>
      </c>
      <c r="J785" s="62">
        <v>0.46</v>
      </c>
    </row>
    <row r="786" spans="6:10">
      <c r="F786" s="62">
        <v>199109</v>
      </c>
      <c r="G786" s="62">
        <v>-1.59</v>
      </c>
      <c r="H786" s="62">
        <v>1.64</v>
      </c>
      <c r="I786" s="62">
        <v>-1.08</v>
      </c>
      <c r="J786" s="62">
        <v>0.46</v>
      </c>
    </row>
    <row r="787" spans="6:10">
      <c r="F787" s="62">
        <v>199110</v>
      </c>
      <c r="G787" s="62">
        <v>1.29</v>
      </c>
      <c r="H787" s="62">
        <v>0.81</v>
      </c>
      <c r="I787" s="62">
        <v>-0.47</v>
      </c>
      <c r="J787" s="62">
        <v>0.42</v>
      </c>
    </row>
    <row r="788" spans="6:10">
      <c r="F788" s="62">
        <v>199111</v>
      </c>
      <c r="G788" s="62">
        <v>-4.1900000000000004</v>
      </c>
      <c r="H788" s="62">
        <v>-0.5</v>
      </c>
      <c r="I788" s="62">
        <v>-1.89</v>
      </c>
      <c r="J788" s="62">
        <v>0.39</v>
      </c>
    </row>
    <row r="789" spans="6:10">
      <c r="F789" s="62">
        <v>199112</v>
      </c>
      <c r="G789" s="62">
        <v>10.84</v>
      </c>
      <c r="H789" s="62">
        <v>-2.2400000000000002</v>
      </c>
      <c r="I789" s="62">
        <v>-4.17</v>
      </c>
      <c r="J789" s="62">
        <v>0.38</v>
      </c>
    </row>
    <row r="790" spans="6:10">
      <c r="F790" s="62">
        <v>199201</v>
      </c>
      <c r="G790" s="62">
        <v>-0.59</v>
      </c>
      <c r="H790" s="62">
        <v>8.4600000000000009</v>
      </c>
      <c r="I790" s="62">
        <v>4.71</v>
      </c>
      <c r="J790" s="62">
        <v>0.34</v>
      </c>
    </row>
    <row r="791" spans="6:10">
      <c r="F791" s="62">
        <v>199202</v>
      </c>
      <c r="G791" s="62">
        <v>1.0900000000000001</v>
      </c>
      <c r="H791" s="62">
        <v>0.87</v>
      </c>
      <c r="I791" s="62">
        <v>6.47</v>
      </c>
      <c r="J791" s="62">
        <v>0.28000000000000003</v>
      </c>
    </row>
    <row r="792" spans="6:10">
      <c r="F792" s="62">
        <v>199203</v>
      </c>
      <c r="G792" s="62">
        <v>-2.66</v>
      </c>
      <c r="H792" s="62">
        <v>-1.04</v>
      </c>
      <c r="I792" s="62">
        <v>3.56</v>
      </c>
      <c r="J792" s="62">
        <v>0.34</v>
      </c>
    </row>
    <row r="793" spans="6:10">
      <c r="F793" s="62">
        <v>199204</v>
      </c>
      <c r="G793" s="62">
        <v>1.07</v>
      </c>
      <c r="H793" s="62">
        <v>-6.06</v>
      </c>
      <c r="I793" s="62">
        <v>4.34</v>
      </c>
      <c r="J793" s="62">
        <v>0.32</v>
      </c>
    </row>
    <row r="794" spans="6:10">
      <c r="F794" s="62">
        <v>199205</v>
      </c>
      <c r="G794" s="62">
        <v>0.3</v>
      </c>
      <c r="H794" s="62">
        <v>0.41</v>
      </c>
      <c r="I794" s="62">
        <v>1.19</v>
      </c>
      <c r="J794" s="62">
        <v>0.28000000000000003</v>
      </c>
    </row>
    <row r="795" spans="6:10">
      <c r="F795" s="62">
        <v>199206</v>
      </c>
      <c r="G795" s="62">
        <v>-2.34</v>
      </c>
      <c r="H795" s="62">
        <v>-3.07</v>
      </c>
      <c r="I795" s="62">
        <v>3.24</v>
      </c>
      <c r="J795" s="62">
        <v>0.32</v>
      </c>
    </row>
    <row r="796" spans="6:10">
      <c r="F796" s="62">
        <v>199207</v>
      </c>
      <c r="G796" s="62">
        <v>3.77</v>
      </c>
      <c r="H796" s="62">
        <v>-0.47</v>
      </c>
      <c r="I796" s="62">
        <v>-0.56000000000000005</v>
      </c>
      <c r="J796" s="62">
        <v>0.31</v>
      </c>
    </row>
    <row r="797" spans="6:10">
      <c r="F797" s="62">
        <v>199208</v>
      </c>
      <c r="G797" s="62">
        <v>-2.38</v>
      </c>
      <c r="H797" s="62">
        <v>-0.13</v>
      </c>
      <c r="I797" s="62">
        <v>-1.1000000000000001</v>
      </c>
      <c r="J797" s="62">
        <v>0.26</v>
      </c>
    </row>
    <row r="798" spans="6:10">
      <c r="F798" s="62">
        <v>199209</v>
      </c>
      <c r="G798" s="62">
        <v>1.19</v>
      </c>
      <c r="H798" s="62">
        <v>0.54</v>
      </c>
      <c r="I798" s="62">
        <v>-0.26</v>
      </c>
      <c r="J798" s="62">
        <v>0.26</v>
      </c>
    </row>
    <row r="799" spans="6:10">
      <c r="F799" s="62">
        <v>199210</v>
      </c>
      <c r="G799" s="62">
        <v>1.02</v>
      </c>
      <c r="H799" s="62">
        <v>2.09</v>
      </c>
      <c r="I799" s="62">
        <v>-1.98</v>
      </c>
      <c r="J799" s="62">
        <v>0.23</v>
      </c>
    </row>
    <row r="800" spans="6:10">
      <c r="F800" s="62">
        <v>199211</v>
      </c>
      <c r="G800" s="62">
        <v>4.13</v>
      </c>
      <c r="H800" s="62">
        <v>3.76</v>
      </c>
      <c r="I800" s="62">
        <v>-1.35</v>
      </c>
      <c r="J800" s="62">
        <v>0.23</v>
      </c>
    </row>
    <row r="801" spans="6:10">
      <c r="F801" s="62">
        <v>199212</v>
      </c>
      <c r="G801" s="62">
        <v>1.53</v>
      </c>
      <c r="H801" s="62">
        <v>1.69</v>
      </c>
      <c r="I801" s="62">
        <v>2.62</v>
      </c>
      <c r="J801" s="62">
        <v>0.28000000000000003</v>
      </c>
    </row>
    <row r="802" spans="6:10">
      <c r="F802" s="62">
        <v>199301</v>
      </c>
      <c r="G802" s="62">
        <v>0.93</v>
      </c>
      <c r="H802" s="62">
        <v>1.89</v>
      </c>
      <c r="I802" s="62">
        <v>5.94</v>
      </c>
      <c r="J802" s="62">
        <v>0.23</v>
      </c>
    </row>
    <row r="803" spans="6:10">
      <c r="F803" s="62">
        <v>199302</v>
      </c>
      <c r="G803" s="62">
        <v>0.12</v>
      </c>
      <c r="H803" s="62">
        <v>-3.48</v>
      </c>
      <c r="I803" s="62">
        <v>6.42</v>
      </c>
      <c r="J803" s="62">
        <v>0.22</v>
      </c>
    </row>
    <row r="804" spans="6:10">
      <c r="F804" s="62">
        <v>199303</v>
      </c>
      <c r="G804" s="62">
        <v>2.2999999999999998</v>
      </c>
      <c r="H804" s="62">
        <v>0.24</v>
      </c>
      <c r="I804" s="62">
        <v>1.18</v>
      </c>
      <c r="J804" s="62">
        <v>0.25</v>
      </c>
    </row>
    <row r="805" spans="6:10">
      <c r="F805" s="62">
        <v>199304</v>
      </c>
      <c r="G805" s="62">
        <v>-3.05</v>
      </c>
      <c r="H805" s="62">
        <v>-0.67</v>
      </c>
      <c r="I805" s="62">
        <v>2.4900000000000002</v>
      </c>
      <c r="J805" s="62">
        <v>0.24</v>
      </c>
    </row>
    <row r="806" spans="6:10">
      <c r="F806" s="62">
        <v>199305</v>
      </c>
      <c r="G806" s="62">
        <v>2.89</v>
      </c>
      <c r="H806" s="62">
        <v>2.04</v>
      </c>
      <c r="I806" s="62">
        <v>-3.42</v>
      </c>
      <c r="J806" s="62">
        <v>0.22</v>
      </c>
    </row>
    <row r="807" spans="6:10">
      <c r="F807" s="62">
        <v>199306</v>
      </c>
      <c r="G807" s="62">
        <v>0.31</v>
      </c>
      <c r="H807" s="62">
        <v>-0.28999999999999998</v>
      </c>
      <c r="I807" s="62">
        <v>2.75</v>
      </c>
      <c r="J807" s="62">
        <v>0.25</v>
      </c>
    </row>
    <row r="808" spans="6:10">
      <c r="F808" s="62">
        <v>199307</v>
      </c>
      <c r="G808" s="62">
        <v>-0.34</v>
      </c>
      <c r="H808" s="62">
        <v>0.96</v>
      </c>
      <c r="I808" s="62">
        <v>2.85</v>
      </c>
      <c r="J808" s="62">
        <v>0.24</v>
      </c>
    </row>
    <row r="809" spans="6:10">
      <c r="F809" s="62">
        <v>199308</v>
      </c>
      <c r="G809" s="62">
        <v>3.71</v>
      </c>
      <c r="H809" s="62">
        <v>0.13</v>
      </c>
      <c r="I809" s="62">
        <v>0.13</v>
      </c>
      <c r="J809" s="62">
        <v>0.25</v>
      </c>
    </row>
    <row r="810" spans="6:10">
      <c r="F810" s="62">
        <v>199309</v>
      </c>
      <c r="G810" s="62">
        <v>-0.12</v>
      </c>
      <c r="H810" s="62">
        <v>3.04</v>
      </c>
      <c r="I810" s="62">
        <v>-0.31</v>
      </c>
      <c r="J810" s="62">
        <v>0.26</v>
      </c>
    </row>
    <row r="811" spans="6:10">
      <c r="F811" s="62">
        <v>199310</v>
      </c>
      <c r="G811" s="62">
        <v>1.41</v>
      </c>
      <c r="H811" s="62">
        <v>2.0299999999999998</v>
      </c>
      <c r="I811" s="62">
        <v>-2.76</v>
      </c>
      <c r="J811" s="62">
        <v>0.22</v>
      </c>
    </row>
    <row r="812" spans="6:10">
      <c r="F812" s="62">
        <v>199311</v>
      </c>
      <c r="G812" s="62">
        <v>-1.89</v>
      </c>
      <c r="H812" s="62">
        <v>-1.25</v>
      </c>
      <c r="I812" s="62">
        <v>-0.74</v>
      </c>
      <c r="J812" s="62">
        <v>0.25</v>
      </c>
    </row>
    <row r="813" spans="6:10">
      <c r="F813" s="62">
        <v>199312</v>
      </c>
      <c r="G813" s="62">
        <v>1.65</v>
      </c>
      <c r="H813" s="62">
        <v>1.23</v>
      </c>
      <c r="I813" s="62">
        <v>0.32</v>
      </c>
      <c r="J813" s="62">
        <v>0.23</v>
      </c>
    </row>
    <row r="814" spans="6:10">
      <c r="F814" s="62">
        <v>199401</v>
      </c>
      <c r="G814" s="62">
        <v>2.87</v>
      </c>
      <c r="H814" s="62">
        <v>0.34</v>
      </c>
      <c r="I814" s="62">
        <v>1.1499999999999999</v>
      </c>
      <c r="J814" s="62">
        <v>0.25</v>
      </c>
    </row>
    <row r="815" spans="6:10">
      <c r="F815" s="62">
        <v>199402</v>
      </c>
      <c r="G815" s="62">
        <v>-2.5499999999999998</v>
      </c>
      <c r="H815" s="62">
        <v>2.8</v>
      </c>
      <c r="I815" s="62">
        <v>-1.54</v>
      </c>
      <c r="J815" s="62">
        <v>0.21</v>
      </c>
    </row>
    <row r="816" spans="6:10">
      <c r="F816" s="62">
        <v>199403</v>
      </c>
      <c r="G816" s="62">
        <v>-4.78</v>
      </c>
      <c r="H816" s="62">
        <v>-1.08</v>
      </c>
      <c r="I816" s="62">
        <v>1.6</v>
      </c>
      <c r="J816" s="62">
        <v>0.27</v>
      </c>
    </row>
    <row r="817" spans="6:10">
      <c r="F817" s="62">
        <v>199404</v>
      </c>
      <c r="G817" s="62">
        <v>0.68</v>
      </c>
      <c r="H817" s="62">
        <v>-0.93</v>
      </c>
      <c r="I817" s="62">
        <v>1.66</v>
      </c>
      <c r="J817" s="62">
        <v>0.27</v>
      </c>
    </row>
    <row r="818" spans="6:10">
      <c r="F818" s="62">
        <v>199405</v>
      </c>
      <c r="G818" s="62">
        <v>0.57999999999999996</v>
      </c>
      <c r="H818" s="62">
        <v>-2.15</v>
      </c>
      <c r="I818" s="62">
        <v>0.67</v>
      </c>
      <c r="J818" s="62">
        <v>0.31</v>
      </c>
    </row>
    <row r="819" spans="6:10">
      <c r="F819" s="62">
        <v>199406</v>
      </c>
      <c r="G819" s="62">
        <v>-3.03</v>
      </c>
      <c r="H819" s="62">
        <v>-0.41</v>
      </c>
      <c r="I819" s="62">
        <v>1.67</v>
      </c>
      <c r="J819" s="62">
        <v>0.31</v>
      </c>
    </row>
    <row r="820" spans="6:10">
      <c r="F820" s="62">
        <v>199407</v>
      </c>
      <c r="G820" s="62">
        <v>2.82</v>
      </c>
      <c r="H820" s="62">
        <v>-1.81</v>
      </c>
      <c r="I820" s="62">
        <v>0.57999999999999996</v>
      </c>
      <c r="J820" s="62">
        <v>0.28000000000000003</v>
      </c>
    </row>
    <row r="821" spans="6:10">
      <c r="F821" s="62">
        <v>199408</v>
      </c>
      <c r="G821" s="62">
        <v>4.01</v>
      </c>
      <c r="H821" s="62">
        <v>1.45</v>
      </c>
      <c r="I821" s="62">
        <v>-2.5099999999999998</v>
      </c>
      <c r="J821" s="62">
        <v>0.37</v>
      </c>
    </row>
    <row r="822" spans="6:10">
      <c r="F822" s="62">
        <v>199409</v>
      </c>
      <c r="G822" s="62">
        <v>-2.31</v>
      </c>
      <c r="H822" s="62">
        <v>3.14</v>
      </c>
      <c r="I822" s="62">
        <v>-1.89</v>
      </c>
      <c r="J822" s="62">
        <v>0.37</v>
      </c>
    </row>
    <row r="823" spans="6:10">
      <c r="F823" s="62">
        <v>199410</v>
      </c>
      <c r="G823" s="62">
        <v>1.34</v>
      </c>
      <c r="H823" s="62">
        <v>-2.2400000000000002</v>
      </c>
      <c r="I823" s="62">
        <v>-1.62</v>
      </c>
      <c r="J823" s="62">
        <v>0.38</v>
      </c>
    </row>
    <row r="824" spans="6:10">
      <c r="F824" s="62">
        <v>199411</v>
      </c>
      <c r="G824" s="62">
        <v>-4.04</v>
      </c>
      <c r="H824" s="62">
        <v>0.25</v>
      </c>
      <c r="I824" s="62">
        <v>-0.7</v>
      </c>
      <c r="J824" s="62">
        <v>0.37</v>
      </c>
    </row>
    <row r="825" spans="6:10">
      <c r="F825" s="62">
        <v>199412</v>
      </c>
      <c r="G825" s="62">
        <v>0.86</v>
      </c>
      <c r="H825" s="62">
        <v>0.22</v>
      </c>
      <c r="I825" s="62">
        <v>-0.13</v>
      </c>
      <c r="J825" s="62">
        <v>0.44</v>
      </c>
    </row>
    <row r="826" spans="6:10">
      <c r="F826" s="62">
        <v>199501</v>
      </c>
      <c r="G826" s="62">
        <v>1.8</v>
      </c>
      <c r="H826" s="62">
        <v>-3.5</v>
      </c>
      <c r="I826" s="62">
        <v>2.57</v>
      </c>
      <c r="J826" s="62">
        <v>0.42</v>
      </c>
    </row>
    <row r="827" spans="6:10">
      <c r="F827" s="62">
        <v>199502</v>
      </c>
      <c r="G827" s="62">
        <v>3.63</v>
      </c>
      <c r="H827" s="62">
        <v>-0.66</v>
      </c>
      <c r="I827" s="62">
        <v>1.08</v>
      </c>
      <c r="J827" s="62">
        <v>0.4</v>
      </c>
    </row>
    <row r="828" spans="6:10">
      <c r="F828" s="62">
        <v>199503</v>
      </c>
      <c r="G828" s="62">
        <v>2.19</v>
      </c>
      <c r="H828" s="62">
        <v>-0.16</v>
      </c>
      <c r="I828" s="62">
        <v>-2.15</v>
      </c>
      <c r="J828" s="62">
        <v>0.46</v>
      </c>
    </row>
    <row r="829" spans="6:10">
      <c r="F829" s="62">
        <v>199504</v>
      </c>
      <c r="G829" s="62">
        <v>2.11</v>
      </c>
      <c r="H829" s="62">
        <v>-0.49</v>
      </c>
      <c r="I829" s="62">
        <v>1.71</v>
      </c>
      <c r="J829" s="62">
        <v>0.44</v>
      </c>
    </row>
    <row r="830" spans="6:10">
      <c r="F830" s="62">
        <v>199505</v>
      </c>
      <c r="G830" s="62">
        <v>2.9</v>
      </c>
      <c r="H830" s="62">
        <v>-2.5499999999999998</v>
      </c>
      <c r="I830" s="62">
        <v>2.29</v>
      </c>
      <c r="J830" s="62">
        <v>0.54</v>
      </c>
    </row>
    <row r="831" spans="6:10">
      <c r="F831" s="62">
        <v>199506</v>
      </c>
      <c r="G831" s="62">
        <v>2.72</v>
      </c>
      <c r="H831" s="62">
        <v>3.18</v>
      </c>
      <c r="I831" s="62">
        <v>-2.54</v>
      </c>
      <c r="J831" s="62">
        <v>0.47</v>
      </c>
    </row>
    <row r="832" spans="6:10">
      <c r="F832" s="62">
        <v>199507</v>
      </c>
      <c r="G832" s="62">
        <v>3.72</v>
      </c>
      <c r="H832" s="62">
        <v>2.0699999999999998</v>
      </c>
      <c r="I832" s="62">
        <v>-1.62</v>
      </c>
      <c r="J832" s="62">
        <v>0.45</v>
      </c>
    </row>
    <row r="833" spans="6:10">
      <c r="F833" s="62">
        <v>199508</v>
      </c>
      <c r="G833" s="62">
        <v>0.55000000000000004</v>
      </c>
      <c r="H833" s="62">
        <v>1.35</v>
      </c>
      <c r="I833" s="62">
        <v>2.79</v>
      </c>
      <c r="J833" s="62">
        <v>0.47</v>
      </c>
    </row>
    <row r="834" spans="6:10">
      <c r="F834" s="62">
        <v>199509</v>
      </c>
      <c r="G834" s="62">
        <v>3.35</v>
      </c>
      <c r="H834" s="62">
        <v>-2.2000000000000002</v>
      </c>
      <c r="I834" s="62">
        <v>-0.04</v>
      </c>
      <c r="J834" s="62">
        <v>0.43</v>
      </c>
    </row>
    <row r="835" spans="6:10">
      <c r="F835" s="62">
        <v>199510</v>
      </c>
      <c r="G835" s="62">
        <v>-1.52</v>
      </c>
      <c r="H835" s="62">
        <v>-3.78</v>
      </c>
      <c r="I835" s="62">
        <v>-0.5</v>
      </c>
      <c r="J835" s="62">
        <v>0.47</v>
      </c>
    </row>
    <row r="836" spans="6:10">
      <c r="F836" s="62">
        <v>199511</v>
      </c>
      <c r="G836" s="62">
        <v>3.96</v>
      </c>
      <c r="H836" s="62">
        <v>-1.0900000000000001</v>
      </c>
      <c r="I836" s="62">
        <v>0.51</v>
      </c>
      <c r="J836" s="62">
        <v>0.42</v>
      </c>
    </row>
    <row r="837" spans="6:10">
      <c r="F837" s="62">
        <v>199512</v>
      </c>
      <c r="G837" s="62">
        <v>1.03</v>
      </c>
      <c r="H837" s="62">
        <v>0.7</v>
      </c>
      <c r="I837" s="62">
        <v>0.22</v>
      </c>
      <c r="J837" s="62">
        <v>0.49</v>
      </c>
    </row>
    <row r="838" spans="6:10">
      <c r="F838" s="62">
        <v>199601</v>
      </c>
      <c r="G838" s="62">
        <v>2.2599999999999998</v>
      </c>
      <c r="H838" s="62">
        <v>-2.73</v>
      </c>
      <c r="I838" s="62">
        <v>0.38</v>
      </c>
      <c r="J838" s="62">
        <v>0.43</v>
      </c>
    </row>
    <row r="839" spans="6:10">
      <c r="F839" s="62">
        <v>199602</v>
      </c>
      <c r="G839" s="62">
        <v>1.33</v>
      </c>
      <c r="H839" s="62">
        <v>1.79</v>
      </c>
      <c r="I839" s="62">
        <v>-1.08</v>
      </c>
      <c r="J839" s="62">
        <v>0.39</v>
      </c>
    </row>
    <row r="840" spans="6:10">
      <c r="F840" s="62">
        <v>199603</v>
      </c>
      <c r="G840" s="62">
        <v>0.73</v>
      </c>
      <c r="H840" s="62">
        <v>1.49</v>
      </c>
      <c r="I840" s="62">
        <v>0.35</v>
      </c>
      <c r="J840" s="62">
        <v>0.39</v>
      </c>
    </row>
    <row r="841" spans="6:10">
      <c r="F841" s="62">
        <v>199604</v>
      </c>
      <c r="G841" s="62">
        <v>2.06</v>
      </c>
      <c r="H841" s="62">
        <v>5.23</v>
      </c>
      <c r="I841" s="62">
        <v>-4.0199999999999996</v>
      </c>
      <c r="J841" s="62">
        <v>0.46</v>
      </c>
    </row>
    <row r="842" spans="6:10">
      <c r="F842" s="62">
        <v>199605</v>
      </c>
      <c r="G842" s="62">
        <v>2.36</v>
      </c>
      <c r="H842" s="62">
        <v>3.17</v>
      </c>
      <c r="I842" s="62">
        <v>-0.83</v>
      </c>
      <c r="J842" s="62">
        <v>0.42</v>
      </c>
    </row>
    <row r="843" spans="6:10">
      <c r="F843" s="62">
        <v>199606</v>
      </c>
      <c r="G843" s="62">
        <v>-1.1399999999999999</v>
      </c>
      <c r="H843" s="62">
        <v>-4.01</v>
      </c>
      <c r="I843" s="62">
        <v>2.35</v>
      </c>
      <c r="J843" s="62">
        <v>0.4</v>
      </c>
    </row>
    <row r="844" spans="6:10">
      <c r="F844" s="62">
        <v>199607</v>
      </c>
      <c r="G844" s="62">
        <v>-5.97</v>
      </c>
      <c r="H844" s="62">
        <v>-4.3099999999999996</v>
      </c>
      <c r="I844" s="62">
        <v>5.14</v>
      </c>
      <c r="J844" s="62">
        <v>0.45</v>
      </c>
    </row>
    <row r="845" spans="6:10">
      <c r="F845" s="62">
        <v>199608</v>
      </c>
      <c r="G845" s="62">
        <v>2.77</v>
      </c>
      <c r="H845" s="62">
        <v>2.44</v>
      </c>
      <c r="I845" s="62">
        <v>-0.74</v>
      </c>
      <c r="J845" s="62">
        <v>0.41</v>
      </c>
    </row>
    <row r="846" spans="6:10">
      <c r="F846" s="62">
        <v>199609</v>
      </c>
      <c r="G846" s="62">
        <v>5.01</v>
      </c>
      <c r="H846" s="62">
        <v>-0.98</v>
      </c>
      <c r="I846" s="62">
        <v>-2.72</v>
      </c>
      <c r="J846" s="62">
        <v>0.44</v>
      </c>
    </row>
    <row r="847" spans="6:10">
      <c r="F847" s="62">
        <v>199610</v>
      </c>
      <c r="G847" s="62">
        <v>0.86</v>
      </c>
      <c r="H847" s="62">
        <v>-4.4400000000000004</v>
      </c>
      <c r="I847" s="62">
        <v>4.9400000000000004</v>
      </c>
      <c r="J847" s="62">
        <v>0.42</v>
      </c>
    </row>
    <row r="848" spans="6:10">
      <c r="F848" s="62">
        <v>199611</v>
      </c>
      <c r="G848" s="62">
        <v>6.25</v>
      </c>
      <c r="H848" s="62">
        <v>-4.0199999999999996</v>
      </c>
      <c r="I848" s="62">
        <v>1.39</v>
      </c>
      <c r="J848" s="62">
        <v>0.41</v>
      </c>
    </row>
    <row r="849" spans="6:10">
      <c r="F849" s="62">
        <v>199612</v>
      </c>
      <c r="G849" s="62">
        <v>-1.7</v>
      </c>
      <c r="H849" s="62">
        <v>3.16</v>
      </c>
      <c r="I849" s="62">
        <v>1.31</v>
      </c>
      <c r="J849" s="62">
        <v>0.46</v>
      </c>
    </row>
    <row r="850" spans="6:10">
      <c r="F850" s="62">
        <v>199701</v>
      </c>
      <c r="G850" s="62">
        <v>4.99</v>
      </c>
      <c r="H850" s="62">
        <v>-1.95</v>
      </c>
      <c r="I850" s="62">
        <v>-1.42</v>
      </c>
      <c r="J850" s="62">
        <v>0.45</v>
      </c>
    </row>
    <row r="851" spans="6:10">
      <c r="F851" s="62">
        <v>199702</v>
      </c>
      <c r="G851" s="62">
        <v>-0.49</v>
      </c>
      <c r="H851" s="62">
        <v>-3.22</v>
      </c>
      <c r="I851" s="62">
        <v>5.67</v>
      </c>
      <c r="J851" s="62">
        <v>0.39</v>
      </c>
    </row>
    <row r="852" spans="6:10">
      <c r="F852" s="62">
        <v>199703</v>
      </c>
      <c r="G852" s="62">
        <v>-5.03</v>
      </c>
      <c r="H852" s="62">
        <v>-0.36</v>
      </c>
      <c r="I852" s="62">
        <v>3.39</v>
      </c>
      <c r="J852" s="62">
        <v>0.43</v>
      </c>
    </row>
    <row r="853" spans="6:10">
      <c r="F853" s="62">
        <v>199704</v>
      </c>
      <c r="G853" s="62">
        <v>4.04</v>
      </c>
      <c r="H853" s="62">
        <v>-5.77</v>
      </c>
      <c r="I853" s="62">
        <v>7.0000000000000007E-2</v>
      </c>
      <c r="J853" s="62">
        <v>0.43</v>
      </c>
    </row>
    <row r="854" spans="6:10">
      <c r="F854" s="62">
        <v>199705</v>
      </c>
      <c r="G854" s="62">
        <v>6.74</v>
      </c>
      <c r="H854" s="62">
        <v>5.19</v>
      </c>
      <c r="I854" s="62">
        <v>-4.13</v>
      </c>
      <c r="J854" s="62">
        <v>0.49</v>
      </c>
    </row>
    <row r="855" spans="6:10">
      <c r="F855" s="62">
        <v>199706</v>
      </c>
      <c r="G855" s="62">
        <v>4.0999999999999996</v>
      </c>
      <c r="H855" s="62">
        <v>1.22</v>
      </c>
      <c r="I855" s="62">
        <v>1.58</v>
      </c>
      <c r="J855" s="62">
        <v>0.37</v>
      </c>
    </row>
    <row r="856" spans="6:10">
      <c r="F856" s="62">
        <v>199707</v>
      </c>
      <c r="G856" s="62">
        <v>7.33</v>
      </c>
      <c r="H856" s="62">
        <v>-2.74</v>
      </c>
      <c r="I856" s="62">
        <v>0.26</v>
      </c>
      <c r="J856" s="62">
        <v>0.43</v>
      </c>
    </row>
    <row r="857" spans="6:10">
      <c r="F857" s="62">
        <v>199708</v>
      </c>
      <c r="G857" s="62">
        <v>-4.1500000000000004</v>
      </c>
      <c r="H857" s="62">
        <v>7.28</v>
      </c>
      <c r="I857" s="62">
        <v>1.18</v>
      </c>
      <c r="J857" s="62">
        <v>0.41</v>
      </c>
    </row>
    <row r="858" spans="6:10">
      <c r="F858" s="62">
        <v>199709</v>
      </c>
      <c r="G858" s="62">
        <v>5.35</v>
      </c>
      <c r="H858" s="62">
        <v>2.5299999999999998</v>
      </c>
      <c r="I858" s="62">
        <v>0.37</v>
      </c>
      <c r="J858" s="62">
        <v>0.44</v>
      </c>
    </row>
    <row r="859" spans="6:10">
      <c r="F859" s="62">
        <v>199710</v>
      </c>
      <c r="G859" s="62">
        <v>-3.8</v>
      </c>
      <c r="H859" s="62">
        <v>-0.73</v>
      </c>
      <c r="I859" s="62">
        <v>2.27</v>
      </c>
      <c r="J859" s="62">
        <v>0.42</v>
      </c>
    </row>
    <row r="860" spans="6:10">
      <c r="F860" s="62">
        <v>199711</v>
      </c>
      <c r="G860" s="62">
        <v>2.98</v>
      </c>
      <c r="H860" s="62">
        <v>-5.12</v>
      </c>
      <c r="I860" s="62">
        <v>1.2</v>
      </c>
      <c r="J860" s="62">
        <v>0.39</v>
      </c>
    </row>
    <row r="861" spans="6:10">
      <c r="F861" s="62">
        <v>199712</v>
      </c>
      <c r="G861" s="62">
        <v>1.32</v>
      </c>
      <c r="H861" s="62">
        <v>-2.48</v>
      </c>
      <c r="I861" s="62">
        <v>3.84</v>
      </c>
      <c r="J861" s="62">
        <v>0.48</v>
      </c>
    </row>
    <row r="862" spans="6:10">
      <c r="F862" s="62">
        <v>199801</v>
      </c>
      <c r="G862" s="62">
        <v>0.15</v>
      </c>
      <c r="H862" s="62">
        <v>-1.07</v>
      </c>
      <c r="I862" s="62">
        <v>-1.63</v>
      </c>
      <c r="J862" s="62">
        <v>0.43</v>
      </c>
    </row>
    <row r="863" spans="6:10">
      <c r="F863" s="62">
        <v>199802</v>
      </c>
      <c r="G863" s="62">
        <v>7.04</v>
      </c>
      <c r="H863" s="62">
        <v>0.32</v>
      </c>
      <c r="I863" s="62">
        <v>-0.85</v>
      </c>
      <c r="J863" s="62">
        <v>0.39</v>
      </c>
    </row>
    <row r="864" spans="6:10">
      <c r="F864" s="62">
        <v>199803</v>
      </c>
      <c r="G864" s="62">
        <v>4.76</v>
      </c>
      <c r="H864" s="62">
        <v>-1.1399999999999999</v>
      </c>
      <c r="I864" s="62">
        <v>1.39</v>
      </c>
      <c r="J864" s="62">
        <v>0.39</v>
      </c>
    </row>
    <row r="865" spans="6:10">
      <c r="F865" s="62">
        <v>199804</v>
      </c>
      <c r="G865" s="62">
        <v>0.73</v>
      </c>
      <c r="H865" s="62">
        <v>7.0000000000000007E-2</v>
      </c>
      <c r="I865" s="62">
        <v>0.94</v>
      </c>
      <c r="J865" s="62">
        <v>0.43</v>
      </c>
    </row>
    <row r="866" spans="6:10">
      <c r="F866" s="62">
        <v>199805</v>
      </c>
      <c r="G866" s="62">
        <v>-3.07</v>
      </c>
      <c r="H866" s="62">
        <v>-3.38</v>
      </c>
      <c r="I866" s="62">
        <v>3.44</v>
      </c>
      <c r="J866" s="62">
        <v>0.4</v>
      </c>
    </row>
    <row r="867" spans="6:10">
      <c r="F867" s="62">
        <v>199806</v>
      </c>
      <c r="G867" s="62">
        <v>3.18</v>
      </c>
      <c r="H867" s="62">
        <v>-3.21</v>
      </c>
      <c r="I867" s="62">
        <v>-1.96</v>
      </c>
      <c r="J867" s="62">
        <v>0.41</v>
      </c>
    </row>
    <row r="868" spans="6:10">
      <c r="F868" s="62">
        <v>199807</v>
      </c>
      <c r="G868" s="62">
        <v>-2.46</v>
      </c>
      <c r="H868" s="62">
        <v>-4.91</v>
      </c>
      <c r="I868" s="62">
        <v>-1.78</v>
      </c>
      <c r="J868" s="62">
        <v>0.4</v>
      </c>
    </row>
    <row r="869" spans="6:10">
      <c r="F869" s="62">
        <v>199808</v>
      </c>
      <c r="G869" s="62">
        <v>-16.079999999999998</v>
      </c>
      <c r="H869" s="62">
        <v>-5.69</v>
      </c>
      <c r="I869" s="62">
        <v>3.53</v>
      </c>
      <c r="J869" s="62">
        <v>0.43</v>
      </c>
    </row>
    <row r="870" spans="6:10">
      <c r="F870" s="62">
        <v>199809</v>
      </c>
      <c r="G870" s="62">
        <v>6.15</v>
      </c>
      <c r="H870" s="62">
        <v>0.09</v>
      </c>
      <c r="I870" s="62">
        <v>-3.42</v>
      </c>
      <c r="J870" s="62">
        <v>0.46</v>
      </c>
    </row>
    <row r="871" spans="6:10">
      <c r="F871" s="62">
        <v>199810</v>
      </c>
      <c r="G871" s="62">
        <v>7.13</v>
      </c>
      <c r="H871" s="62">
        <v>-3.12</v>
      </c>
      <c r="I871" s="62">
        <v>-2.23</v>
      </c>
      <c r="J871" s="62">
        <v>0.32</v>
      </c>
    </row>
    <row r="872" spans="6:10">
      <c r="F872" s="62">
        <v>199811</v>
      </c>
      <c r="G872" s="62">
        <v>6.1</v>
      </c>
      <c r="H872" s="62">
        <v>1.23</v>
      </c>
      <c r="I872" s="62">
        <v>-3.25</v>
      </c>
      <c r="J872" s="62">
        <v>0.31</v>
      </c>
    </row>
    <row r="873" spans="6:10">
      <c r="F873" s="62">
        <v>199812</v>
      </c>
      <c r="G873" s="62">
        <v>6.16</v>
      </c>
      <c r="H873" s="62">
        <v>-0.5</v>
      </c>
      <c r="I873" s="62">
        <v>-4.1900000000000004</v>
      </c>
      <c r="J873" s="62">
        <v>0.38</v>
      </c>
    </row>
    <row r="874" spans="6:10">
      <c r="F874" s="62">
        <v>199901</v>
      </c>
      <c r="G874" s="62">
        <v>3.5</v>
      </c>
      <c r="H874" s="62">
        <v>0.75</v>
      </c>
      <c r="I874" s="62">
        <v>-4.5999999999999996</v>
      </c>
      <c r="J874" s="62">
        <v>0.35</v>
      </c>
    </row>
    <row r="875" spans="6:10">
      <c r="F875" s="62">
        <v>199902</v>
      </c>
      <c r="G875" s="62">
        <v>-4.08</v>
      </c>
      <c r="H875" s="62">
        <v>-6.08</v>
      </c>
      <c r="I875" s="62">
        <v>1.92</v>
      </c>
      <c r="J875" s="62">
        <v>0.35</v>
      </c>
    </row>
    <row r="876" spans="6:10">
      <c r="F876" s="62">
        <v>199903</v>
      </c>
      <c r="G876" s="62">
        <v>3.45</v>
      </c>
      <c r="H876" s="62">
        <v>-3.8</v>
      </c>
      <c r="I876" s="62">
        <v>-2.74</v>
      </c>
      <c r="J876" s="62">
        <v>0.43</v>
      </c>
    </row>
    <row r="877" spans="6:10">
      <c r="F877" s="62">
        <v>199904</v>
      </c>
      <c r="G877" s="62">
        <v>4.33</v>
      </c>
      <c r="H877" s="62">
        <v>3.91</v>
      </c>
      <c r="I877" s="62">
        <v>2.46</v>
      </c>
      <c r="J877" s="62">
        <v>0.37</v>
      </c>
    </row>
    <row r="878" spans="6:10">
      <c r="F878" s="62">
        <v>199905</v>
      </c>
      <c r="G878" s="62">
        <v>-2.46</v>
      </c>
      <c r="H878" s="62">
        <v>3.34</v>
      </c>
      <c r="I878" s="62">
        <v>2.35</v>
      </c>
      <c r="J878" s="62">
        <v>0.34</v>
      </c>
    </row>
    <row r="879" spans="6:10">
      <c r="F879" s="62">
        <v>199906</v>
      </c>
      <c r="G879" s="62">
        <v>4.7699999999999996</v>
      </c>
      <c r="H879" s="62">
        <v>3.1</v>
      </c>
      <c r="I879" s="62">
        <v>-3.19</v>
      </c>
      <c r="J879" s="62">
        <v>0.4</v>
      </c>
    </row>
    <row r="880" spans="6:10">
      <c r="F880" s="62">
        <v>199907</v>
      </c>
      <c r="G880" s="62">
        <v>-3.49</v>
      </c>
      <c r="H880" s="62">
        <v>2.6</v>
      </c>
      <c r="I880" s="62">
        <v>-0.44</v>
      </c>
      <c r="J880" s="62">
        <v>0.38</v>
      </c>
    </row>
    <row r="881" spans="6:10">
      <c r="F881" s="62">
        <v>199908</v>
      </c>
      <c r="G881" s="62">
        <v>-1.38</v>
      </c>
      <c r="H881" s="62">
        <v>-0.94</v>
      </c>
      <c r="I881" s="62">
        <v>-1.87</v>
      </c>
      <c r="J881" s="62">
        <v>0.39</v>
      </c>
    </row>
    <row r="882" spans="6:10">
      <c r="F882" s="62">
        <v>199909</v>
      </c>
      <c r="G882" s="62">
        <v>-2.79</v>
      </c>
      <c r="H882" s="62">
        <v>3.41</v>
      </c>
      <c r="I882" s="62">
        <v>-3.49</v>
      </c>
      <c r="J882" s="62">
        <v>0.39</v>
      </c>
    </row>
    <row r="883" spans="6:10">
      <c r="F883" s="62">
        <v>199910</v>
      </c>
      <c r="G883" s="62">
        <v>6.12</v>
      </c>
      <c r="H883" s="62">
        <v>-6.64</v>
      </c>
      <c r="I883" s="62">
        <v>-3.37</v>
      </c>
      <c r="J883" s="62">
        <v>0.39</v>
      </c>
    </row>
    <row r="884" spans="6:10">
      <c r="F884" s="62">
        <v>199911</v>
      </c>
      <c r="G884" s="62">
        <v>3.37</v>
      </c>
      <c r="H884" s="62">
        <v>7.21</v>
      </c>
      <c r="I884" s="62">
        <v>-6.12</v>
      </c>
      <c r="J884" s="62">
        <v>0.36</v>
      </c>
    </row>
    <row r="885" spans="6:10">
      <c r="F885" s="62">
        <v>199912</v>
      </c>
      <c r="G885" s="62">
        <v>7.72</v>
      </c>
      <c r="H885" s="62">
        <v>7.03</v>
      </c>
      <c r="I885" s="62">
        <v>-8.33</v>
      </c>
      <c r="J885" s="62">
        <v>0.44</v>
      </c>
    </row>
    <row r="886" spans="6:10">
      <c r="F886" s="62">
        <v>200001</v>
      </c>
      <c r="G886" s="62">
        <v>-4.74</v>
      </c>
      <c r="H886" s="62">
        <v>5.77</v>
      </c>
      <c r="I886" s="62">
        <v>-1.88</v>
      </c>
      <c r="J886" s="62">
        <v>0.41</v>
      </c>
    </row>
    <row r="887" spans="6:10">
      <c r="F887" s="62">
        <v>200002</v>
      </c>
      <c r="G887" s="62">
        <v>2.4500000000000002</v>
      </c>
      <c r="H887" s="62">
        <v>21.36</v>
      </c>
      <c r="I887" s="62">
        <v>-9.59</v>
      </c>
      <c r="J887" s="62">
        <v>0.43</v>
      </c>
    </row>
    <row r="888" spans="6:10">
      <c r="F888" s="62">
        <v>200003</v>
      </c>
      <c r="G888" s="62">
        <v>5.2</v>
      </c>
      <c r="H888" s="62">
        <v>-17.2</v>
      </c>
      <c r="I888" s="62">
        <v>8.1300000000000008</v>
      </c>
      <c r="J888" s="62">
        <v>0.47</v>
      </c>
    </row>
    <row r="889" spans="6:10">
      <c r="F889" s="62">
        <v>200004</v>
      </c>
      <c r="G889" s="62">
        <v>-6.4</v>
      </c>
      <c r="H889" s="62">
        <v>-6.68</v>
      </c>
      <c r="I889" s="62">
        <v>7.26</v>
      </c>
      <c r="J889" s="62">
        <v>0.46</v>
      </c>
    </row>
    <row r="890" spans="6:10">
      <c r="F890" s="62">
        <v>200005</v>
      </c>
      <c r="G890" s="62">
        <v>-4.42</v>
      </c>
      <c r="H890" s="62">
        <v>-6.05</v>
      </c>
      <c r="I890" s="62">
        <v>4.75</v>
      </c>
      <c r="J890" s="62">
        <v>0.5</v>
      </c>
    </row>
    <row r="891" spans="6:10">
      <c r="F891" s="62">
        <v>200006</v>
      </c>
      <c r="G891" s="62">
        <v>4.6399999999999997</v>
      </c>
      <c r="H891" s="62">
        <v>12.84</v>
      </c>
      <c r="I891" s="62">
        <v>-8.42</v>
      </c>
      <c r="J891" s="62">
        <v>0.4</v>
      </c>
    </row>
    <row r="892" spans="6:10">
      <c r="F892" s="62">
        <v>200007</v>
      </c>
      <c r="G892" s="62">
        <v>-2.5099999999999998</v>
      </c>
      <c r="H892" s="62">
        <v>-3.07</v>
      </c>
      <c r="I892" s="62">
        <v>8.31</v>
      </c>
      <c r="J892" s="62">
        <v>0.48</v>
      </c>
    </row>
    <row r="893" spans="6:10">
      <c r="F893" s="62">
        <v>200008</v>
      </c>
      <c r="G893" s="62">
        <v>7.03</v>
      </c>
      <c r="H893" s="62">
        <v>-0.61</v>
      </c>
      <c r="I893" s="62">
        <v>-1.39</v>
      </c>
      <c r="J893" s="62">
        <v>0.5</v>
      </c>
    </row>
    <row r="894" spans="6:10">
      <c r="F894" s="62">
        <v>200009</v>
      </c>
      <c r="G894" s="62">
        <v>-5.45</v>
      </c>
      <c r="H894" s="62">
        <v>-1.82</v>
      </c>
      <c r="I894" s="62">
        <v>7.17</v>
      </c>
      <c r="J894" s="62">
        <v>0.51</v>
      </c>
    </row>
    <row r="895" spans="6:10">
      <c r="F895" s="62">
        <v>200010</v>
      </c>
      <c r="G895" s="62">
        <v>-2.76</v>
      </c>
      <c r="H895" s="62">
        <v>-3.88</v>
      </c>
      <c r="I895" s="62">
        <v>5.71</v>
      </c>
      <c r="J895" s="62">
        <v>0.56000000000000005</v>
      </c>
    </row>
    <row r="896" spans="6:10">
      <c r="F896" s="62">
        <v>200011</v>
      </c>
      <c r="G896" s="62">
        <v>-10.72</v>
      </c>
      <c r="H896" s="62">
        <v>-3.41</v>
      </c>
      <c r="I896" s="62">
        <v>12.3</v>
      </c>
      <c r="J896" s="62">
        <v>0.51</v>
      </c>
    </row>
    <row r="897" spans="6:10">
      <c r="F897" s="62">
        <v>200012</v>
      </c>
      <c r="G897" s="62">
        <v>1.19</v>
      </c>
      <c r="H897" s="62">
        <v>0.73</v>
      </c>
      <c r="I897" s="62">
        <v>7.61</v>
      </c>
      <c r="J897" s="62">
        <v>0.5</v>
      </c>
    </row>
    <row r="898" spans="6:10">
      <c r="F898" s="62">
        <v>200101</v>
      </c>
      <c r="G898" s="62">
        <v>3.13</v>
      </c>
      <c r="H898" s="62">
        <v>6.68</v>
      </c>
      <c r="I898" s="62">
        <v>-5.07</v>
      </c>
      <c r="J898" s="62">
        <v>0.54</v>
      </c>
    </row>
    <row r="899" spans="6:10">
      <c r="F899" s="62">
        <v>200102</v>
      </c>
      <c r="G899" s="62">
        <v>-10.050000000000001</v>
      </c>
      <c r="H899" s="62">
        <v>-0.78</v>
      </c>
      <c r="I899" s="62">
        <v>12.47</v>
      </c>
      <c r="J899" s="62">
        <v>0.38</v>
      </c>
    </row>
    <row r="900" spans="6:10">
      <c r="F900" s="62">
        <v>200103</v>
      </c>
      <c r="G900" s="62">
        <v>-7.26</v>
      </c>
      <c r="H900" s="62">
        <v>0.25</v>
      </c>
      <c r="I900" s="62">
        <v>6.42</v>
      </c>
      <c r="J900" s="62">
        <v>0.42</v>
      </c>
    </row>
    <row r="901" spans="6:10">
      <c r="F901" s="62">
        <v>200104</v>
      </c>
      <c r="G901" s="62">
        <v>7.94</v>
      </c>
      <c r="H901" s="62">
        <v>0.55000000000000004</v>
      </c>
      <c r="I901" s="62">
        <v>-4.67</v>
      </c>
      <c r="J901" s="62">
        <v>0.39</v>
      </c>
    </row>
    <row r="902" spans="6:10">
      <c r="F902" s="62">
        <v>200105</v>
      </c>
      <c r="G902" s="62">
        <v>0.72</v>
      </c>
      <c r="H902" s="62">
        <v>2.5</v>
      </c>
      <c r="I902" s="62">
        <v>3.36</v>
      </c>
      <c r="J902" s="62">
        <v>0.32</v>
      </c>
    </row>
    <row r="903" spans="6:10">
      <c r="F903" s="62">
        <v>200106</v>
      </c>
      <c r="G903" s="62">
        <v>-1.94</v>
      </c>
      <c r="H903" s="62">
        <v>6.24</v>
      </c>
      <c r="I903" s="62">
        <v>-1.1200000000000001</v>
      </c>
      <c r="J903" s="62">
        <v>0.28000000000000003</v>
      </c>
    </row>
    <row r="904" spans="6:10">
      <c r="F904" s="62">
        <v>200107</v>
      </c>
      <c r="G904" s="62">
        <v>-2.13</v>
      </c>
      <c r="H904" s="62">
        <v>-4.1900000000000004</v>
      </c>
      <c r="I904" s="62">
        <v>5.21</v>
      </c>
      <c r="J904" s="62">
        <v>0.3</v>
      </c>
    </row>
    <row r="905" spans="6:10">
      <c r="F905" s="62">
        <v>200108</v>
      </c>
      <c r="G905" s="62">
        <v>-6.46</v>
      </c>
      <c r="H905" s="62">
        <v>2.48</v>
      </c>
      <c r="I905" s="62">
        <v>2.31</v>
      </c>
      <c r="J905" s="62">
        <v>0.31</v>
      </c>
    </row>
    <row r="906" spans="6:10">
      <c r="F906" s="62">
        <v>200109</v>
      </c>
      <c r="G906" s="62">
        <v>-9.25</v>
      </c>
      <c r="H906" s="62">
        <v>-6.23</v>
      </c>
      <c r="I906" s="62">
        <v>1.45</v>
      </c>
      <c r="J906" s="62">
        <v>0.28000000000000003</v>
      </c>
    </row>
    <row r="907" spans="6:10">
      <c r="F907" s="62">
        <v>200110</v>
      </c>
      <c r="G907" s="62">
        <v>2.46</v>
      </c>
      <c r="H907" s="62">
        <v>7.48</v>
      </c>
      <c r="I907" s="62">
        <v>-7.65</v>
      </c>
      <c r="J907" s="62">
        <v>0.22</v>
      </c>
    </row>
    <row r="908" spans="6:10">
      <c r="F908" s="62">
        <v>200111</v>
      </c>
      <c r="G908" s="62">
        <v>7.54</v>
      </c>
      <c r="H908" s="62">
        <v>-0.47</v>
      </c>
      <c r="I908" s="62">
        <v>2.21</v>
      </c>
      <c r="J908" s="62">
        <v>0.17</v>
      </c>
    </row>
    <row r="909" spans="6:10">
      <c r="F909" s="62">
        <v>200112</v>
      </c>
      <c r="G909" s="62">
        <v>1.6</v>
      </c>
      <c r="H909" s="62">
        <v>4.74</v>
      </c>
      <c r="I909" s="62">
        <v>0.84</v>
      </c>
      <c r="J909" s="62">
        <v>0.15</v>
      </c>
    </row>
    <row r="910" spans="6:10">
      <c r="F910" s="62">
        <v>200201</v>
      </c>
      <c r="G910" s="62">
        <v>-1.44</v>
      </c>
      <c r="H910" s="62">
        <v>1.19</v>
      </c>
      <c r="I910" s="62">
        <v>3.44</v>
      </c>
      <c r="J910" s="62">
        <v>0.14000000000000001</v>
      </c>
    </row>
    <row r="911" spans="6:10">
      <c r="F911" s="62">
        <v>200202</v>
      </c>
      <c r="G911" s="62">
        <v>-2.29</v>
      </c>
      <c r="H911" s="62">
        <v>-1.01</v>
      </c>
      <c r="I911" s="62">
        <v>2.16</v>
      </c>
      <c r="J911" s="62">
        <v>0.13</v>
      </c>
    </row>
    <row r="912" spans="6:10">
      <c r="F912" s="62">
        <v>200203</v>
      </c>
      <c r="G912" s="62">
        <v>4.24</v>
      </c>
      <c r="H912" s="62">
        <v>4.21</v>
      </c>
      <c r="I912" s="62">
        <v>1.06</v>
      </c>
      <c r="J912" s="62">
        <v>0.13</v>
      </c>
    </row>
    <row r="913" spans="6:10">
      <c r="F913" s="62">
        <v>200204</v>
      </c>
      <c r="G913" s="62">
        <v>-5.2</v>
      </c>
      <c r="H913" s="62">
        <v>5.96</v>
      </c>
      <c r="I913" s="62">
        <v>3.88</v>
      </c>
      <c r="J913" s="62">
        <v>0.15</v>
      </c>
    </row>
    <row r="914" spans="6:10">
      <c r="F914" s="62">
        <v>200205</v>
      </c>
      <c r="G914" s="62">
        <v>-1.38</v>
      </c>
      <c r="H914" s="62">
        <v>-3.21</v>
      </c>
      <c r="I914" s="62">
        <v>1.53</v>
      </c>
      <c r="J914" s="62">
        <v>0.14000000000000001</v>
      </c>
    </row>
    <row r="915" spans="6:10">
      <c r="F915" s="62">
        <v>200206</v>
      </c>
      <c r="G915" s="62">
        <v>-7.21</v>
      </c>
      <c r="H915" s="62">
        <v>4.29</v>
      </c>
      <c r="I915" s="62">
        <v>-0.05</v>
      </c>
      <c r="J915" s="62">
        <v>0.13</v>
      </c>
    </row>
    <row r="916" spans="6:10">
      <c r="F916" s="62">
        <v>200207</v>
      </c>
      <c r="G916" s="62">
        <v>-8.18</v>
      </c>
      <c r="H916" s="62">
        <v>-5.28</v>
      </c>
      <c r="I916" s="62">
        <v>-3.85</v>
      </c>
      <c r="J916" s="62">
        <v>0.15</v>
      </c>
    </row>
    <row r="917" spans="6:10">
      <c r="F917" s="62">
        <v>200208</v>
      </c>
      <c r="G917" s="62">
        <v>0.5</v>
      </c>
      <c r="H917" s="62">
        <v>-2.86</v>
      </c>
      <c r="I917" s="62">
        <v>3.28</v>
      </c>
      <c r="J917" s="62">
        <v>0.14000000000000001</v>
      </c>
    </row>
    <row r="918" spans="6:10">
      <c r="F918" s="62">
        <v>200209</v>
      </c>
      <c r="G918" s="62">
        <v>-10.35</v>
      </c>
      <c r="H918" s="62">
        <v>2.41</v>
      </c>
      <c r="I918" s="62">
        <v>1.45</v>
      </c>
      <c r="J918" s="62">
        <v>0.14000000000000001</v>
      </c>
    </row>
    <row r="919" spans="6:10">
      <c r="F919" s="62">
        <v>200210</v>
      </c>
      <c r="G919" s="62">
        <v>7.84</v>
      </c>
      <c r="H919" s="62">
        <v>-3.42</v>
      </c>
      <c r="I919" s="62">
        <v>-3.94</v>
      </c>
      <c r="J919" s="62">
        <v>0.14000000000000001</v>
      </c>
    </row>
    <row r="920" spans="6:10">
      <c r="F920" s="62">
        <v>200211</v>
      </c>
      <c r="G920" s="62">
        <v>5.96</v>
      </c>
      <c r="H920" s="62">
        <v>3.19</v>
      </c>
      <c r="I920" s="62">
        <v>-1.26</v>
      </c>
      <c r="J920" s="62">
        <v>0.12</v>
      </c>
    </row>
    <row r="921" spans="6:10">
      <c r="F921" s="62">
        <v>200212</v>
      </c>
      <c r="G921" s="62">
        <v>-5.76</v>
      </c>
      <c r="H921" s="62">
        <v>0.08</v>
      </c>
      <c r="I921" s="62">
        <v>2.14</v>
      </c>
      <c r="J921" s="62">
        <v>0.11</v>
      </c>
    </row>
    <row r="922" spans="6:10">
      <c r="F922" s="62">
        <v>200301</v>
      </c>
      <c r="G922" s="62">
        <v>-2.57</v>
      </c>
      <c r="H922" s="62">
        <v>1.32</v>
      </c>
      <c r="I922" s="62">
        <v>-0.81</v>
      </c>
      <c r="J922" s="62">
        <v>0.1</v>
      </c>
    </row>
    <row r="923" spans="6:10">
      <c r="F923" s="62">
        <v>200302</v>
      </c>
      <c r="G923" s="62">
        <v>-1.88</v>
      </c>
      <c r="H923" s="62">
        <v>-0.46</v>
      </c>
      <c r="I923" s="62">
        <v>-1.37</v>
      </c>
      <c r="J923" s="62">
        <v>0.09</v>
      </c>
    </row>
    <row r="924" spans="6:10">
      <c r="F924" s="62">
        <v>200303</v>
      </c>
      <c r="G924" s="62">
        <v>1.0900000000000001</v>
      </c>
      <c r="H924" s="62">
        <v>1.02</v>
      </c>
      <c r="I924" s="62">
        <v>-1.94</v>
      </c>
      <c r="J924" s="62">
        <v>0.1</v>
      </c>
    </row>
    <row r="925" spans="6:10">
      <c r="F925" s="62">
        <v>200304</v>
      </c>
      <c r="G925" s="62">
        <v>8.2200000000000006</v>
      </c>
      <c r="H925" s="62">
        <v>0.62</v>
      </c>
      <c r="I925" s="62">
        <v>1.1499999999999999</v>
      </c>
      <c r="J925" s="62">
        <v>0.1</v>
      </c>
    </row>
    <row r="926" spans="6:10">
      <c r="F926" s="62">
        <v>200305</v>
      </c>
      <c r="G926" s="62">
        <v>6.05</v>
      </c>
      <c r="H926" s="62">
        <v>4.67</v>
      </c>
      <c r="I926" s="62">
        <v>0.39</v>
      </c>
      <c r="J926" s="62">
        <v>0.09</v>
      </c>
    </row>
    <row r="927" spans="6:10">
      <c r="F927" s="62">
        <v>200306</v>
      </c>
      <c r="G927" s="62">
        <v>1.42</v>
      </c>
      <c r="H927" s="62">
        <v>1.74</v>
      </c>
      <c r="I927" s="62">
        <v>0.11</v>
      </c>
      <c r="J927" s="62">
        <v>0.1</v>
      </c>
    </row>
    <row r="928" spans="6:10">
      <c r="F928" s="62">
        <v>200307</v>
      </c>
      <c r="G928" s="62">
        <v>2.35</v>
      </c>
      <c r="H928" s="62">
        <v>5.0599999999999996</v>
      </c>
      <c r="I928" s="62">
        <v>-1.24</v>
      </c>
      <c r="J928" s="62">
        <v>7.0000000000000007E-2</v>
      </c>
    </row>
    <row r="929" spans="6:10">
      <c r="F929" s="62">
        <v>200308</v>
      </c>
      <c r="G929" s="62">
        <v>2.34</v>
      </c>
      <c r="H929" s="62">
        <v>2.59</v>
      </c>
      <c r="I929" s="62">
        <v>1.53</v>
      </c>
      <c r="J929" s="62">
        <v>7.0000000000000007E-2</v>
      </c>
    </row>
    <row r="930" spans="6:10">
      <c r="F930" s="62">
        <v>200309</v>
      </c>
      <c r="G930" s="62">
        <v>-1.24</v>
      </c>
      <c r="H930" s="62">
        <v>0.79</v>
      </c>
      <c r="I930" s="62">
        <v>0.17</v>
      </c>
      <c r="J930" s="62">
        <v>0.08</v>
      </c>
    </row>
    <row r="931" spans="6:10">
      <c r="F931" s="62">
        <v>200310</v>
      </c>
      <c r="G931" s="62">
        <v>6.08</v>
      </c>
      <c r="H931" s="62">
        <v>2.69</v>
      </c>
      <c r="I931" s="62">
        <v>1.97</v>
      </c>
      <c r="J931" s="62">
        <v>7.0000000000000007E-2</v>
      </c>
    </row>
    <row r="932" spans="6:10">
      <c r="F932" s="62">
        <v>200311</v>
      </c>
      <c r="G932" s="62">
        <v>1.35</v>
      </c>
      <c r="H932" s="62">
        <v>2.08</v>
      </c>
      <c r="I932" s="62">
        <v>1.78</v>
      </c>
      <c r="J932" s="62">
        <v>7.0000000000000007E-2</v>
      </c>
    </row>
    <row r="933" spans="6:10">
      <c r="F933" s="62">
        <v>200312</v>
      </c>
      <c r="G933" s="62">
        <v>4.29</v>
      </c>
      <c r="H933" s="62">
        <v>-2.67</v>
      </c>
      <c r="I933" s="62">
        <v>1.6</v>
      </c>
      <c r="J933" s="62">
        <v>0.08</v>
      </c>
    </row>
    <row r="934" spans="6:10">
      <c r="F934" s="62">
        <v>200401</v>
      </c>
      <c r="G934" s="62">
        <v>2.15</v>
      </c>
      <c r="H934" s="62">
        <v>2.5499999999999998</v>
      </c>
      <c r="I934" s="62">
        <v>2.4900000000000002</v>
      </c>
      <c r="J934" s="62">
        <v>7.0000000000000007E-2</v>
      </c>
    </row>
    <row r="935" spans="6:10">
      <c r="F935" s="62">
        <v>200402</v>
      </c>
      <c r="G935" s="62">
        <v>1.4</v>
      </c>
      <c r="H935" s="62">
        <v>-1.57</v>
      </c>
      <c r="I935" s="62">
        <v>0.88</v>
      </c>
      <c r="J935" s="62">
        <v>0.06</v>
      </c>
    </row>
    <row r="936" spans="6:10">
      <c r="F936" s="62">
        <v>200403</v>
      </c>
      <c r="G936" s="62">
        <v>-1.32</v>
      </c>
      <c r="H936" s="62">
        <v>1.72</v>
      </c>
      <c r="I936" s="62">
        <v>0.27</v>
      </c>
      <c r="J936" s="62">
        <v>0.09</v>
      </c>
    </row>
    <row r="937" spans="6:10">
      <c r="F937" s="62">
        <v>200404</v>
      </c>
      <c r="G937" s="62">
        <v>-1.83</v>
      </c>
      <c r="H937" s="62">
        <v>-1.7</v>
      </c>
      <c r="I937" s="62">
        <v>-3.07</v>
      </c>
      <c r="J937" s="62">
        <v>0.08</v>
      </c>
    </row>
    <row r="938" spans="6:10">
      <c r="F938" s="62">
        <v>200405</v>
      </c>
      <c r="G938" s="62">
        <v>1.17</v>
      </c>
      <c r="H938" s="62">
        <v>-0.2</v>
      </c>
      <c r="I938" s="62">
        <v>-0.25</v>
      </c>
      <c r="J938" s="62">
        <v>0.06</v>
      </c>
    </row>
    <row r="939" spans="6:10">
      <c r="F939" s="62">
        <v>200406</v>
      </c>
      <c r="G939" s="62">
        <v>1.86</v>
      </c>
      <c r="H939" s="62">
        <v>2.2599999999999998</v>
      </c>
      <c r="I939" s="62">
        <v>1.18</v>
      </c>
      <c r="J939" s="62">
        <v>0.08</v>
      </c>
    </row>
    <row r="940" spans="6:10">
      <c r="F940" s="62">
        <v>200407</v>
      </c>
      <c r="G940" s="62">
        <v>-4.0599999999999996</v>
      </c>
      <c r="H940" s="62">
        <v>-3.82</v>
      </c>
      <c r="I940" s="62">
        <v>3.24</v>
      </c>
      <c r="J940" s="62">
        <v>0.1</v>
      </c>
    </row>
    <row r="941" spans="6:10">
      <c r="F941" s="62">
        <v>200408</v>
      </c>
      <c r="G941" s="62">
        <v>0.08</v>
      </c>
      <c r="H941" s="62">
        <v>-1.48</v>
      </c>
      <c r="I941" s="62">
        <v>0.97</v>
      </c>
      <c r="J941" s="62">
        <v>0.11</v>
      </c>
    </row>
    <row r="942" spans="6:10">
      <c r="F942" s="62">
        <v>200409</v>
      </c>
      <c r="G942" s="62">
        <v>1.6</v>
      </c>
      <c r="H942" s="62">
        <v>3.01</v>
      </c>
      <c r="I942" s="62">
        <v>0</v>
      </c>
      <c r="J942" s="62">
        <v>0.11</v>
      </c>
    </row>
    <row r="943" spans="6:10">
      <c r="F943" s="62">
        <v>200410</v>
      </c>
      <c r="G943" s="62">
        <v>1.43</v>
      </c>
      <c r="H943" s="62">
        <v>0.15</v>
      </c>
      <c r="I943" s="62">
        <v>-0.22</v>
      </c>
      <c r="J943" s="62">
        <v>0.11</v>
      </c>
    </row>
    <row r="944" spans="6:10">
      <c r="F944" s="62">
        <v>200411</v>
      </c>
      <c r="G944" s="62">
        <v>4.54</v>
      </c>
      <c r="H944" s="62">
        <v>3.74</v>
      </c>
      <c r="I944" s="62">
        <v>1.41</v>
      </c>
      <c r="J944" s="62">
        <v>0.15</v>
      </c>
    </row>
    <row r="945" spans="6:10">
      <c r="F945" s="62">
        <v>200412</v>
      </c>
      <c r="G945" s="62">
        <v>3.43</v>
      </c>
      <c r="H945" s="62">
        <v>-0.03</v>
      </c>
      <c r="I945" s="62">
        <v>-0.22</v>
      </c>
      <c r="J945" s="62">
        <v>0.16</v>
      </c>
    </row>
    <row r="946" spans="6:10">
      <c r="F946" s="62">
        <v>200501</v>
      </c>
      <c r="G946" s="62">
        <v>-2.76</v>
      </c>
      <c r="H946" s="62">
        <v>-1.72</v>
      </c>
      <c r="I946" s="62">
        <v>2.06</v>
      </c>
      <c r="J946" s="62">
        <v>0.16</v>
      </c>
    </row>
    <row r="947" spans="6:10">
      <c r="F947" s="62">
        <v>200502</v>
      </c>
      <c r="G947" s="62">
        <v>1.89</v>
      </c>
      <c r="H947" s="62">
        <v>-0.56999999999999995</v>
      </c>
      <c r="I947" s="62">
        <v>1.54</v>
      </c>
      <c r="J947" s="62">
        <v>0.16</v>
      </c>
    </row>
    <row r="948" spans="6:10">
      <c r="F948" s="62">
        <v>200503</v>
      </c>
      <c r="G948" s="62">
        <v>-1.97</v>
      </c>
      <c r="H948" s="62">
        <v>-1.4</v>
      </c>
      <c r="I948" s="62">
        <v>2.04</v>
      </c>
      <c r="J948" s="62">
        <v>0.21</v>
      </c>
    </row>
    <row r="949" spans="6:10">
      <c r="F949" s="62">
        <v>200504</v>
      </c>
      <c r="G949" s="62">
        <v>-2.61</v>
      </c>
      <c r="H949" s="62">
        <v>-3.94</v>
      </c>
      <c r="I949" s="62">
        <v>7.0000000000000007E-2</v>
      </c>
      <c r="J949" s="62">
        <v>0.21</v>
      </c>
    </row>
    <row r="950" spans="6:10">
      <c r="F950" s="62">
        <v>200505</v>
      </c>
      <c r="G950" s="62">
        <v>3.65</v>
      </c>
      <c r="H950" s="62">
        <v>2.88</v>
      </c>
      <c r="I950" s="62">
        <v>-0.64</v>
      </c>
      <c r="J950" s="62">
        <v>0.24</v>
      </c>
    </row>
    <row r="951" spans="6:10">
      <c r="F951" s="62">
        <v>200506</v>
      </c>
      <c r="G951" s="62">
        <v>0.56999999999999995</v>
      </c>
      <c r="H951" s="62">
        <v>2.58</v>
      </c>
      <c r="I951" s="62">
        <v>2.83</v>
      </c>
      <c r="J951" s="62">
        <v>0.23</v>
      </c>
    </row>
    <row r="952" spans="6:10">
      <c r="F952" s="62">
        <v>200507</v>
      </c>
      <c r="G952" s="62">
        <v>3.92</v>
      </c>
      <c r="H952" s="62">
        <v>2.91</v>
      </c>
      <c r="I952" s="62">
        <v>-0.79</v>
      </c>
      <c r="J952" s="62">
        <v>0.24</v>
      </c>
    </row>
    <row r="953" spans="6:10">
      <c r="F953" s="62">
        <v>200508</v>
      </c>
      <c r="G953" s="62">
        <v>-1.22</v>
      </c>
      <c r="H953" s="62">
        <v>-0.97</v>
      </c>
      <c r="I953" s="62">
        <v>1.32</v>
      </c>
      <c r="J953" s="62">
        <v>0.3</v>
      </c>
    </row>
    <row r="954" spans="6:10">
      <c r="F954" s="62">
        <v>200509</v>
      </c>
      <c r="G954" s="62">
        <v>0.49</v>
      </c>
      <c r="H954" s="62">
        <v>-0.65</v>
      </c>
      <c r="I954" s="62">
        <v>0.71</v>
      </c>
      <c r="J954" s="62">
        <v>0.28999999999999998</v>
      </c>
    </row>
    <row r="955" spans="6:10">
      <c r="F955" s="62">
        <v>200510</v>
      </c>
      <c r="G955" s="62">
        <v>-2.02</v>
      </c>
      <c r="H955" s="62">
        <v>-1.25</v>
      </c>
      <c r="I955" s="62">
        <v>0.42</v>
      </c>
      <c r="J955" s="62">
        <v>0.27</v>
      </c>
    </row>
    <row r="956" spans="6:10">
      <c r="F956" s="62">
        <v>200511</v>
      </c>
      <c r="G956" s="62">
        <v>3.61</v>
      </c>
      <c r="H956" s="62">
        <v>1</v>
      </c>
      <c r="I956" s="62">
        <v>-1.1599999999999999</v>
      </c>
      <c r="J956" s="62">
        <v>0.31</v>
      </c>
    </row>
    <row r="957" spans="6:10">
      <c r="F957" s="62">
        <v>200512</v>
      </c>
      <c r="G957" s="62">
        <v>-0.25</v>
      </c>
      <c r="H957" s="62">
        <v>-0.42</v>
      </c>
      <c r="I957" s="62">
        <v>0.2</v>
      </c>
      <c r="J957" s="62">
        <v>0.32</v>
      </c>
    </row>
    <row r="958" spans="6:10">
      <c r="F958" s="62">
        <v>200601</v>
      </c>
      <c r="G958" s="62">
        <v>3.04</v>
      </c>
      <c r="H958" s="62">
        <v>5.4</v>
      </c>
      <c r="I958" s="62">
        <v>1.08</v>
      </c>
      <c r="J958" s="62">
        <v>0.35</v>
      </c>
    </row>
    <row r="959" spans="6:10">
      <c r="F959" s="62">
        <v>200602</v>
      </c>
      <c r="G959" s="62">
        <v>-0.3</v>
      </c>
      <c r="H959" s="62">
        <v>-0.38</v>
      </c>
      <c r="I959" s="62">
        <v>-0.34</v>
      </c>
      <c r="J959" s="62">
        <v>0.34</v>
      </c>
    </row>
    <row r="960" spans="6:10">
      <c r="F960" s="62">
        <v>200603</v>
      </c>
      <c r="G960" s="62">
        <v>1.46</v>
      </c>
      <c r="H960" s="62">
        <v>3.44</v>
      </c>
      <c r="I960" s="62">
        <v>0.6</v>
      </c>
      <c r="J960" s="62">
        <v>0.37</v>
      </c>
    </row>
    <row r="961" spans="6:10">
      <c r="F961" s="62">
        <v>200604</v>
      </c>
      <c r="G961" s="62">
        <v>0.73</v>
      </c>
      <c r="H961" s="62">
        <v>-1.42</v>
      </c>
      <c r="I961" s="62">
        <v>2.34</v>
      </c>
      <c r="J961" s="62">
        <v>0.36</v>
      </c>
    </row>
    <row r="962" spans="6:10">
      <c r="F962" s="62">
        <v>200605</v>
      </c>
      <c r="G962" s="62">
        <v>-3.57</v>
      </c>
      <c r="H962" s="62">
        <v>-2.96</v>
      </c>
      <c r="I962" s="62">
        <v>2.41</v>
      </c>
      <c r="J962" s="62">
        <v>0.43</v>
      </c>
    </row>
    <row r="963" spans="6:10">
      <c r="F963" s="62">
        <v>200606</v>
      </c>
      <c r="G963" s="62">
        <v>-0.35</v>
      </c>
      <c r="H963" s="62">
        <v>-0.39</v>
      </c>
      <c r="I963" s="62">
        <v>0.85</v>
      </c>
      <c r="J963" s="62">
        <v>0.4</v>
      </c>
    </row>
    <row r="964" spans="6:10">
      <c r="F964" s="62">
        <v>200607</v>
      </c>
      <c r="G964" s="62">
        <v>-0.78</v>
      </c>
      <c r="H964" s="62">
        <v>-3.98</v>
      </c>
      <c r="I964" s="62">
        <v>2.6</v>
      </c>
      <c r="J964" s="62">
        <v>0.4</v>
      </c>
    </row>
    <row r="965" spans="6:10">
      <c r="F965" s="62">
        <v>200608</v>
      </c>
      <c r="G965" s="62">
        <v>2.0299999999999998</v>
      </c>
      <c r="H965" s="62">
        <v>1.03</v>
      </c>
      <c r="I965" s="62">
        <v>-2.06</v>
      </c>
      <c r="J965" s="62">
        <v>0.42</v>
      </c>
    </row>
    <row r="966" spans="6:10">
      <c r="F966" s="62">
        <v>200609</v>
      </c>
      <c r="G966" s="62">
        <v>1.84</v>
      </c>
      <c r="H966" s="62">
        <v>-1.36</v>
      </c>
      <c r="I966" s="62">
        <v>0.08</v>
      </c>
      <c r="J966" s="62">
        <v>0.41</v>
      </c>
    </row>
    <row r="967" spans="6:10">
      <c r="F967" s="62">
        <v>200610</v>
      </c>
      <c r="G967" s="62">
        <v>3.23</v>
      </c>
      <c r="H967" s="62">
        <v>1.75</v>
      </c>
      <c r="I967" s="62">
        <v>-0.31</v>
      </c>
      <c r="J967" s="62">
        <v>0.41</v>
      </c>
    </row>
    <row r="968" spans="6:10">
      <c r="F968" s="62">
        <v>200611</v>
      </c>
      <c r="G968" s="62">
        <v>1.71</v>
      </c>
      <c r="H968" s="62">
        <v>0.7</v>
      </c>
      <c r="I968" s="62">
        <v>0.14000000000000001</v>
      </c>
      <c r="J968" s="62">
        <v>0.42</v>
      </c>
    </row>
    <row r="969" spans="6:10">
      <c r="F969" s="62">
        <v>200612</v>
      </c>
      <c r="G969" s="62">
        <v>0.87</v>
      </c>
      <c r="H969" s="62">
        <v>-1.1499999999999999</v>
      </c>
      <c r="I969" s="62">
        <v>2.73</v>
      </c>
      <c r="J969" s="62">
        <v>0.4</v>
      </c>
    </row>
    <row r="970" spans="6:10">
      <c r="F970" s="62">
        <v>200701</v>
      </c>
      <c r="G970" s="62">
        <v>1.4</v>
      </c>
      <c r="H970" s="62">
        <v>0.12</v>
      </c>
      <c r="I970" s="62">
        <v>-0.68</v>
      </c>
      <c r="J970" s="62">
        <v>0.44</v>
      </c>
    </row>
    <row r="971" spans="6:10">
      <c r="F971" s="62">
        <v>200702</v>
      </c>
      <c r="G971" s="62">
        <v>-1.96</v>
      </c>
      <c r="H971" s="62">
        <v>1.19</v>
      </c>
      <c r="I971" s="62">
        <v>-0.14000000000000001</v>
      </c>
      <c r="J971" s="62">
        <v>0.38</v>
      </c>
    </row>
    <row r="972" spans="6:10">
      <c r="F972" s="62">
        <v>200703</v>
      </c>
      <c r="G972" s="62">
        <v>0.68</v>
      </c>
      <c r="H972" s="62">
        <v>0.16</v>
      </c>
      <c r="I972" s="62">
        <v>-0.97</v>
      </c>
      <c r="J972" s="62">
        <v>0.43</v>
      </c>
    </row>
    <row r="973" spans="6:10">
      <c r="F973" s="62">
        <v>200704</v>
      </c>
      <c r="G973" s="62">
        <v>3.49</v>
      </c>
      <c r="H973" s="62">
        <v>-2.16</v>
      </c>
      <c r="I973" s="62">
        <v>-1.45</v>
      </c>
      <c r="J973" s="62">
        <v>0.44</v>
      </c>
    </row>
    <row r="974" spans="6:10">
      <c r="F974" s="62">
        <v>200705</v>
      </c>
      <c r="G974" s="62">
        <v>3.24</v>
      </c>
      <c r="H974" s="62">
        <v>0.24</v>
      </c>
      <c r="I974" s="62">
        <v>-0.65</v>
      </c>
      <c r="J974" s="62">
        <v>0.41</v>
      </c>
    </row>
    <row r="975" spans="6:10">
      <c r="F975" s="62">
        <v>200706</v>
      </c>
      <c r="G975" s="62">
        <v>-1.96</v>
      </c>
      <c r="H975" s="62">
        <v>0.75</v>
      </c>
      <c r="I975" s="62">
        <v>-1.05</v>
      </c>
      <c r="J975" s="62">
        <v>0.4</v>
      </c>
    </row>
    <row r="976" spans="6:10">
      <c r="F976" s="62">
        <v>200707</v>
      </c>
      <c r="G976" s="62">
        <v>-3.73</v>
      </c>
      <c r="H976" s="62">
        <v>-2.61</v>
      </c>
      <c r="I976" s="62">
        <v>-3.71</v>
      </c>
      <c r="J976" s="62">
        <v>0.4</v>
      </c>
    </row>
    <row r="977" spans="6:10">
      <c r="F977" s="62">
        <v>200708</v>
      </c>
      <c r="G977" s="62">
        <v>0.92</v>
      </c>
      <c r="H977" s="62">
        <v>-0.13</v>
      </c>
      <c r="I977" s="62">
        <v>-1.86</v>
      </c>
      <c r="J977" s="62">
        <v>0.42</v>
      </c>
    </row>
    <row r="978" spans="6:10">
      <c r="F978" s="62">
        <v>200709</v>
      </c>
      <c r="G978" s="62">
        <v>3.22</v>
      </c>
      <c r="H978" s="62">
        <v>-2.23</v>
      </c>
      <c r="I978" s="62">
        <v>-2.21</v>
      </c>
      <c r="J978" s="62">
        <v>0.32</v>
      </c>
    </row>
    <row r="979" spans="6:10">
      <c r="F979" s="62">
        <v>200710</v>
      </c>
      <c r="G979" s="62">
        <v>1.8</v>
      </c>
      <c r="H979" s="62">
        <v>0.08</v>
      </c>
      <c r="I979" s="62">
        <v>-2.98</v>
      </c>
      <c r="J979" s="62">
        <v>0.32</v>
      </c>
    </row>
    <row r="980" spans="6:10">
      <c r="F980" s="62">
        <v>200711</v>
      </c>
      <c r="G980" s="62">
        <v>-4.83</v>
      </c>
      <c r="H980" s="62">
        <v>-2.93</v>
      </c>
      <c r="I980" s="62">
        <v>-0.94</v>
      </c>
      <c r="J980" s="62">
        <v>0.34</v>
      </c>
    </row>
    <row r="981" spans="6:10">
      <c r="F981" s="62">
        <v>200712</v>
      </c>
      <c r="G981" s="62">
        <v>-0.87</v>
      </c>
      <c r="H981" s="62">
        <v>0.13</v>
      </c>
      <c r="I981" s="62">
        <v>-0.55000000000000004</v>
      </c>
      <c r="J981" s="62">
        <v>0.27</v>
      </c>
    </row>
    <row r="982" spans="6:10">
      <c r="F982" s="62">
        <v>200801</v>
      </c>
      <c r="G982" s="62">
        <v>-6.36</v>
      </c>
      <c r="H982" s="62">
        <v>-1.03</v>
      </c>
      <c r="I982" s="62">
        <v>3.97</v>
      </c>
      <c r="J982" s="62">
        <v>0.21</v>
      </c>
    </row>
    <row r="983" spans="6:10">
      <c r="F983" s="62">
        <v>200802</v>
      </c>
      <c r="G983" s="62">
        <v>-3.09</v>
      </c>
      <c r="H983" s="62">
        <v>-0.43</v>
      </c>
      <c r="I983" s="62">
        <v>-0.84</v>
      </c>
      <c r="J983" s="62">
        <v>0.13</v>
      </c>
    </row>
    <row r="984" spans="6:10">
      <c r="F984" s="62">
        <v>200803</v>
      </c>
      <c r="G984" s="62">
        <v>-0.93</v>
      </c>
      <c r="H984" s="62">
        <v>0.71</v>
      </c>
      <c r="I984" s="62">
        <v>0.3</v>
      </c>
      <c r="J984" s="62">
        <v>0.17</v>
      </c>
    </row>
    <row r="985" spans="6:10">
      <c r="F985" s="62">
        <v>200804</v>
      </c>
      <c r="G985" s="62">
        <v>4.5999999999999996</v>
      </c>
      <c r="H985" s="62">
        <v>-1.72</v>
      </c>
      <c r="I985" s="62">
        <v>-0.94</v>
      </c>
      <c r="J985" s="62">
        <v>0.18</v>
      </c>
    </row>
    <row r="986" spans="6:10">
      <c r="F986" s="62">
        <v>200805</v>
      </c>
      <c r="G986" s="62">
        <v>1.86</v>
      </c>
      <c r="H986" s="62">
        <v>2.96</v>
      </c>
      <c r="I986" s="62">
        <v>-1.43</v>
      </c>
      <c r="J986" s="62">
        <v>0.18</v>
      </c>
    </row>
    <row r="987" spans="6:10">
      <c r="F987" s="62">
        <v>200806</v>
      </c>
      <c r="G987" s="62">
        <v>-8.44</v>
      </c>
      <c r="H987" s="62">
        <v>1.23</v>
      </c>
      <c r="I987" s="62">
        <v>-2.71</v>
      </c>
      <c r="J987" s="62">
        <v>0.17</v>
      </c>
    </row>
    <row r="988" spans="6:10">
      <c r="F988" s="62">
        <v>200807</v>
      </c>
      <c r="G988" s="62">
        <v>-0.77</v>
      </c>
      <c r="H988" s="62">
        <v>2.6</v>
      </c>
      <c r="I988" s="62">
        <v>5.42</v>
      </c>
      <c r="J988" s="62">
        <v>0.15</v>
      </c>
    </row>
    <row r="989" spans="6:10">
      <c r="F989" s="62">
        <v>200808</v>
      </c>
      <c r="G989" s="62">
        <v>1.53</v>
      </c>
      <c r="H989" s="62">
        <v>3.6</v>
      </c>
      <c r="I989" s="62">
        <v>1.59</v>
      </c>
      <c r="J989" s="62">
        <v>0.13</v>
      </c>
    </row>
    <row r="990" spans="6:10">
      <c r="F990" s="62">
        <v>200809</v>
      </c>
      <c r="G990" s="62">
        <v>-9.24</v>
      </c>
      <c r="H990" s="62">
        <v>-1.23</v>
      </c>
      <c r="I990" s="62">
        <v>5.91</v>
      </c>
      <c r="J990" s="62">
        <v>0.15</v>
      </c>
    </row>
    <row r="991" spans="6:10">
      <c r="F991" s="62">
        <v>200810</v>
      </c>
      <c r="G991" s="62">
        <v>-17.23</v>
      </c>
      <c r="H991" s="62">
        <v>-2.6</v>
      </c>
      <c r="I991" s="62">
        <v>-2.2999999999999998</v>
      </c>
      <c r="J991" s="62">
        <v>0.08</v>
      </c>
    </row>
    <row r="992" spans="6:10">
      <c r="F992" s="62">
        <v>200811</v>
      </c>
      <c r="G992" s="62">
        <v>-7.86</v>
      </c>
      <c r="H992" s="62">
        <v>-2.85</v>
      </c>
      <c r="I992" s="62">
        <v>-6.31</v>
      </c>
      <c r="J992" s="62">
        <v>0.03</v>
      </c>
    </row>
    <row r="993" spans="6:10">
      <c r="F993" s="62">
        <v>200812</v>
      </c>
      <c r="G993" s="62">
        <v>1.74</v>
      </c>
      <c r="H993" s="62">
        <v>3.46</v>
      </c>
      <c r="I993" s="62">
        <v>0.14000000000000001</v>
      </c>
      <c r="J993" s="62">
        <v>0</v>
      </c>
    </row>
    <row r="994" spans="6:10">
      <c r="F994" s="62">
        <v>200901</v>
      </c>
      <c r="G994" s="62">
        <v>-8.1199999999999992</v>
      </c>
      <c r="H994" s="62">
        <v>7.0000000000000007E-2</v>
      </c>
      <c r="I994" s="62">
        <v>-11.29</v>
      </c>
      <c r="J994" s="62">
        <v>0</v>
      </c>
    </row>
    <row r="995" spans="6:10">
      <c r="F995" s="62">
        <v>200902</v>
      </c>
      <c r="G995" s="62">
        <v>-10.1</v>
      </c>
      <c r="H995" s="62">
        <v>0.05</v>
      </c>
      <c r="I995" s="62">
        <v>-6.95</v>
      </c>
      <c r="J995" s="62">
        <v>0.01</v>
      </c>
    </row>
    <row r="996" spans="6:10">
      <c r="F996" s="62">
        <v>200903</v>
      </c>
      <c r="G996" s="62">
        <v>8.9499999999999993</v>
      </c>
      <c r="H996" s="62">
        <v>0.03</v>
      </c>
      <c r="I996" s="62">
        <v>3.47</v>
      </c>
      <c r="J996" s="62">
        <v>0.02</v>
      </c>
    </row>
    <row r="997" spans="6:10">
      <c r="F997" s="62">
        <v>200904</v>
      </c>
      <c r="G997" s="62">
        <v>10.18</v>
      </c>
      <c r="H997" s="62">
        <v>5.39</v>
      </c>
      <c r="I997" s="62">
        <v>5.36</v>
      </c>
      <c r="J997" s="62">
        <v>0.01</v>
      </c>
    </row>
    <row r="998" spans="6:10">
      <c r="F998" s="62">
        <v>200905</v>
      </c>
      <c r="G998" s="62">
        <v>5.21</v>
      </c>
      <c r="H998" s="62">
        <v>-2.52</v>
      </c>
      <c r="I998" s="62">
        <v>0.28000000000000003</v>
      </c>
      <c r="J998" s="62">
        <v>0</v>
      </c>
    </row>
    <row r="999" spans="6:10">
      <c r="F999" s="62">
        <v>200906</v>
      </c>
      <c r="G999" s="62">
        <v>0.43</v>
      </c>
      <c r="H999" s="62">
        <v>2.63</v>
      </c>
      <c r="I999" s="62">
        <v>-2.73</v>
      </c>
      <c r="J999" s="62">
        <v>0.01</v>
      </c>
    </row>
    <row r="1000" spans="6:10">
      <c r="F1000" s="62">
        <v>200907</v>
      </c>
      <c r="G1000" s="62">
        <v>7.72</v>
      </c>
      <c r="H1000" s="62">
        <v>1.87</v>
      </c>
      <c r="I1000" s="62">
        <v>4.83</v>
      </c>
      <c r="J1000" s="62">
        <v>0.01</v>
      </c>
    </row>
    <row r="1001" spans="6:10">
      <c r="F1001" s="62">
        <v>200908</v>
      </c>
      <c r="G1001" s="62">
        <v>3.33</v>
      </c>
      <c r="H1001" s="62">
        <v>-1.08</v>
      </c>
      <c r="I1001" s="62">
        <v>7.63</v>
      </c>
      <c r="J1001" s="62">
        <v>0.01</v>
      </c>
    </row>
    <row r="1002" spans="6:10">
      <c r="F1002" s="62">
        <v>200909</v>
      </c>
      <c r="G1002" s="62">
        <v>4.08</v>
      </c>
      <c r="H1002" s="62">
        <v>2.4300000000000002</v>
      </c>
      <c r="I1002" s="62">
        <v>1.04</v>
      </c>
      <c r="J1002" s="62">
        <v>0.01</v>
      </c>
    </row>
    <row r="1003" spans="6:10">
      <c r="F1003" s="62">
        <v>200910</v>
      </c>
      <c r="G1003" s="62">
        <v>-2.59</v>
      </c>
      <c r="H1003" s="62">
        <v>-4.3499999999999996</v>
      </c>
      <c r="I1003" s="62">
        <v>-4.21</v>
      </c>
      <c r="J1003" s="62">
        <v>0</v>
      </c>
    </row>
    <row r="1004" spans="6:10">
      <c r="F1004" s="62">
        <v>200911</v>
      </c>
      <c r="G1004" s="62">
        <v>5.56</v>
      </c>
      <c r="H1004" s="62">
        <v>-2.4</v>
      </c>
      <c r="I1004" s="62">
        <v>-0.34</v>
      </c>
      <c r="J1004" s="62">
        <v>0</v>
      </c>
    </row>
    <row r="1005" spans="6:10">
      <c r="F1005" s="62">
        <v>200912</v>
      </c>
      <c r="G1005" s="62">
        <v>2.75</v>
      </c>
      <c r="H1005" s="62">
        <v>6.05</v>
      </c>
      <c r="I1005" s="62">
        <v>-0.16</v>
      </c>
      <c r="J1005" s="62">
        <v>0.01</v>
      </c>
    </row>
    <row r="1006" spans="6:10">
      <c r="F1006" s="62">
        <v>201001</v>
      </c>
      <c r="G1006" s="62">
        <v>-3.36</v>
      </c>
      <c r="H1006" s="62">
        <v>0.4</v>
      </c>
      <c r="I1006" s="62">
        <v>0.43</v>
      </c>
      <c r="J1006" s="62">
        <v>0</v>
      </c>
    </row>
    <row r="1007" spans="6:10">
      <c r="F1007" s="62">
        <v>201002</v>
      </c>
      <c r="G1007" s="62">
        <v>3.4</v>
      </c>
      <c r="H1007" s="62">
        <v>1.19</v>
      </c>
      <c r="I1007" s="62">
        <v>3.22</v>
      </c>
      <c r="J1007" s="62">
        <v>0</v>
      </c>
    </row>
    <row r="1008" spans="6:10">
      <c r="F1008" s="62">
        <v>201003</v>
      </c>
      <c r="G1008" s="62">
        <v>6.31</v>
      </c>
      <c r="H1008" s="62">
        <v>1.48</v>
      </c>
      <c r="I1008" s="62">
        <v>2.21</v>
      </c>
      <c r="J1008" s="62">
        <v>0.01</v>
      </c>
    </row>
    <row r="1009" spans="6:10">
      <c r="F1009" s="62">
        <v>201004</v>
      </c>
      <c r="G1009" s="62">
        <v>2</v>
      </c>
      <c r="H1009" s="62">
        <v>4.87</v>
      </c>
      <c r="I1009" s="62">
        <v>2.89</v>
      </c>
      <c r="J1009" s="62">
        <v>0.01</v>
      </c>
    </row>
    <row r="1010" spans="6:10">
      <c r="F1010" s="62">
        <v>201005</v>
      </c>
      <c r="G1010" s="62">
        <v>-7.89</v>
      </c>
      <c r="H1010" s="62">
        <v>0.09</v>
      </c>
      <c r="I1010" s="62">
        <v>-2.44</v>
      </c>
      <c r="J1010" s="62">
        <v>0.01</v>
      </c>
    </row>
    <row r="1011" spans="6:10">
      <c r="F1011" s="62">
        <v>201006</v>
      </c>
      <c r="G1011" s="62">
        <v>-5.57</v>
      </c>
      <c r="H1011" s="62">
        <v>-1.81</v>
      </c>
      <c r="I1011" s="62">
        <v>-4.7</v>
      </c>
      <c r="J1011" s="62">
        <v>0.01</v>
      </c>
    </row>
    <row r="1012" spans="6:10">
      <c r="F1012" s="62">
        <v>201007</v>
      </c>
      <c r="G1012" s="62">
        <v>6.93</v>
      </c>
      <c r="H1012" s="62">
        <v>0.2</v>
      </c>
      <c r="I1012" s="62">
        <v>-0.31</v>
      </c>
      <c r="J1012" s="62">
        <v>0.01</v>
      </c>
    </row>
    <row r="1013" spans="6:10">
      <c r="F1013" s="62">
        <v>201008</v>
      </c>
      <c r="G1013" s="62">
        <v>-4.7699999999999996</v>
      </c>
      <c r="H1013" s="62">
        <v>-3</v>
      </c>
      <c r="I1013" s="62">
        <v>-1.9</v>
      </c>
      <c r="J1013" s="62">
        <v>0.01</v>
      </c>
    </row>
    <row r="1014" spans="6:10">
      <c r="F1014" s="62">
        <v>201009</v>
      </c>
      <c r="G1014" s="62">
        <v>9.5399999999999991</v>
      </c>
      <c r="H1014" s="62">
        <v>3.96</v>
      </c>
      <c r="I1014" s="62">
        <v>-3.16</v>
      </c>
      <c r="J1014" s="62">
        <v>0.01</v>
      </c>
    </row>
    <row r="1015" spans="6:10">
      <c r="F1015" s="62">
        <v>201010</v>
      </c>
      <c r="G1015" s="62">
        <v>3.88</v>
      </c>
      <c r="H1015" s="62">
        <v>1.1299999999999999</v>
      </c>
      <c r="I1015" s="62">
        <v>-2.42</v>
      </c>
      <c r="J1015" s="62">
        <v>0.01</v>
      </c>
    </row>
    <row r="1016" spans="6:10">
      <c r="F1016" s="62">
        <v>201011</v>
      </c>
      <c r="G1016" s="62">
        <v>0.6</v>
      </c>
      <c r="H1016" s="62">
        <v>3.76</v>
      </c>
      <c r="I1016" s="62">
        <v>-0.96</v>
      </c>
      <c r="J1016" s="62">
        <v>0.01</v>
      </c>
    </row>
    <row r="1017" spans="6:10">
      <c r="F1017" s="62">
        <v>201012</v>
      </c>
      <c r="G1017" s="62">
        <v>6.82</v>
      </c>
      <c r="H1017" s="62">
        <v>0.73</v>
      </c>
      <c r="I1017" s="62">
        <v>3.69</v>
      </c>
      <c r="J1017" s="62">
        <v>0.01</v>
      </c>
    </row>
    <row r="1018" spans="6:10">
      <c r="F1018" s="62">
        <v>201101</v>
      </c>
      <c r="G1018" s="62">
        <v>1.99</v>
      </c>
      <c r="H1018" s="62">
        <v>-2.5</v>
      </c>
      <c r="I1018" s="62">
        <v>0.82</v>
      </c>
      <c r="J1018" s="62">
        <v>0.01</v>
      </c>
    </row>
    <row r="1019" spans="6:10">
      <c r="F1019" s="62">
        <v>201102</v>
      </c>
      <c r="G1019" s="62">
        <v>3.49</v>
      </c>
      <c r="H1019" s="62">
        <v>1.53</v>
      </c>
      <c r="I1019" s="62">
        <v>1.27</v>
      </c>
      <c r="J1019" s="62">
        <v>0.01</v>
      </c>
    </row>
    <row r="1020" spans="6:10">
      <c r="F1020" s="62">
        <v>201103</v>
      </c>
      <c r="G1020" s="62">
        <v>0.46</v>
      </c>
      <c r="H1020" s="62">
        <v>2.54</v>
      </c>
      <c r="I1020" s="62">
        <v>-1.83</v>
      </c>
      <c r="J1020" s="62">
        <v>0.01</v>
      </c>
    </row>
    <row r="1021" spans="6:10">
      <c r="F1021" s="62">
        <v>201104</v>
      </c>
      <c r="G1021" s="62">
        <v>2.9</v>
      </c>
      <c r="H1021" s="62">
        <v>-0.38</v>
      </c>
      <c r="I1021" s="62">
        <v>-2.4300000000000002</v>
      </c>
      <c r="J1021" s="62">
        <v>0</v>
      </c>
    </row>
    <row r="1022" spans="6:10">
      <c r="F1022" s="62">
        <v>201105</v>
      </c>
      <c r="G1022" s="62">
        <v>-1.27</v>
      </c>
      <c r="H1022" s="62">
        <v>-0.59</v>
      </c>
      <c r="I1022" s="62">
        <v>-2.12</v>
      </c>
      <c r="J1022" s="62">
        <v>0</v>
      </c>
    </row>
    <row r="1023" spans="6:10">
      <c r="F1023" s="62">
        <v>201106</v>
      </c>
      <c r="G1023" s="62">
        <v>-1.75</v>
      </c>
      <c r="H1023" s="62">
        <v>-0.12</v>
      </c>
      <c r="I1023" s="62">
        <v>-0.42</v>
      </c>
      <c r="J1023" s="62">
        <v>0</v>
      </c>
    </row>
    <row r="1024" spans="6:10">
      <c r="F1024" s="62">
        <v>201107</v>
      </c>
      <c r="G1024" s="62">
        <v>-2.35</v>
      </c>
      <c r="H1024" s="62">
        <v>-1.27</v>
      </c>
      <c r="I1024" s="62">
        <v>-0.89</v>
      </c>
      <c r="J1024" s="62">
        <v>0</v>
      </c>
    </row>
    <row r="1025" spans="6:10">
      <c r="F1025" s="62">
        <v>201108</v>
      </c>
      <c r="G1025" s="62">
        <v>-5.99</v>
      </c>
      <c r="H1025" s="62">
        <v>-3.05</v>
      </c>
      <c r="I1025" s="62">
        <v>-2.36</v>
      </c>
      <c r="J1025" s="62">
        <v>0.01</v>
      </c>
    </row>
    <row r="1026" spans="6:10">
      <c r="F1026" s="62">
        <v>201109</v>
      </c>
      <c r="G1026" s="62">
        <v>-7.59</v>
      </c>
      <c r="H1026" s="62">
        <v>-3.31</v>
      </c>
      <c r="I1026" s="62">
        <v>-1.73</v>
      </c>
      <c r="J1026" s="62">
        <v>0</v>
      </c>
    </row>
    <row r="1027" spans="6:10">
      <c r="F1027" s="62">
        <v>201110</v>
      </c>
      <c r="G1027" s="62">
        <v>11.35</v>
      </c>
      <c r="H1027" s="62">
        <v>3.28</v>
      </c>
      <c r="I1027" s="62">
        <v>0.11</v>
      </c>
      <c r="J1027" s="62">
        <v>0</v>
      </c>
    </row>
    <row r="1028" spans="6:10">
      <c r="F1028" s="62">
        <v>201111</v>
      </c>
      <c r="G1028" s="62">
        <v>-0.28000000000000003</v>
      </c>
      <c r="H1028" s="62">
        <v>-0.16</v>
      </c>
      <c r="I1028" s="62">
        <v>-0.45</v>
      </c>
      <c r="J1028" s="62">
        <v>0</v>
      </c>
    </row>
    <row r="1029" spans="6:10">
      <c r="F1029" s="62">
        <v>201112</v>
      </c>
      <c r="G1029" s="62">
        <v>0.74</v>
      </c>
      <c r="H1029" s="62">
        <v>-0.59</v>
      </c>
      <c r="I1029" s="62">
        <v>1.63</v>
      </c>
      <c r="J1029" s="62">
        <v>0</v>
      </c>
    </row>
    <row r="1030" spans="6:10">
      <c r="F1030" s="62">
        <v>201201</v>
      </c>
      <c r="G1030" s="62">
        <v>5.05</v>
      </c>
      <c r="H1030" s="62">
        <v>2.04</v>
      </c>
      <c r="I1030" s="62">
        <v>-0.97</v>
      </c>
      <c r="J1030" s="62">
        <v>0</v>
      </c>
    </row>
    <row r="1031" spans="6:10">
      <c r="F1031" s="62">
        <v>201202</v>
      </c>
      <c r="G1031" s="62">
        <v>4.42</v>
      </c>
      <c r="H1031" s="62">
        <v>-1.85</v>
      </c>
      <c r="I1031" s="62">
        <v>0.43</v>
      </c>
      <c r="J1031" s="62">
        <v>0</v>
      </c>
    </row>
    <row r="1032" spans="6:10">
      <c r="F1032" s="62">
        <v>201203</v>
      </c>
      <c r="G1032" s="62">
        <v>3.11</v>
      </c>
      <c r="H1032" s="62">
        <v>-0.64</v>
      </c>
      <c r="I1032" s="62">
        <v>1.1399999999999999</v>
      </c>
      <c r="J1032" s="62">
        <v>0</v>
      </c>
    </row>
    <row r="1033" spans="6:10">
      <c r="F1033" s="62">
        <v>201204</v>
      </c>
      <c r="G1033" s="62">
        <v>-0.85</v>
      </c>
      <c r="H1033" s="62">
        <v>-0.42</v>
      </c>
      <c r="I1033" s="62">
        <v>-0.78</v>
      </c>
      <c r="J1033" s="62">
        <v>0</v>
      </c>
    </row>
    <row r="1034" spans="6:10">
      <c r="F1034" s="62">
        <v>201205</v>
      </c>
      <c r="G1034" s="62">
        <v>-6.19</v>
      </c>
      <c r="H1034" s="62">
        <v>7.0000000000000007E-2</v>
      </c>
      <c r="I1034" s="62">
        <v>-1.07</v>
      </c>
      <c r="J1034" s="62">
        <v>0.01</v>
      </c>
    </row>
    <row r="1035" spans="6:10">
      <c r="F1035" s="62">
        <v>201206</v>
      </c>
      <c r="G1035" s="62">
        <v>3.89</v>
      </c>
      <c r="H1035" s="62">
        <v>0.67</v>
      </c>
      <c r="I1035" s="62">
        <v>0.62</v>
      </c>
      <c r="J1035" s="62">
        <v>0</v>
      </c>
    </row>
    <row r="1036" spans="6:10">
      <c r="F1036" s="62">
        <v>201207</v>
      </c>
      <c r="G1036" s="62">
        <v>0.79</v>
      </c>
      <c r="H1036" s="62">
        <v>-2.75</v>
      </c>
      <c r="I1036" s="62">
        <v>-0.02</v>
      </c>
      <c r="J1036" s="62">
        <v>0</v>
      </c>
    </row>
    <row r="1037" spans="6:10">
      <c r="F1037" s="62">
        <v>201208</v>
      </c>
      <c r="G1037" s="62">
        <v>2.5499999999999998</v>
      </c>
      <c r="H1037" s="62">
        <v>0.47</v>
      </c>
      <c r="I1037" s="62">
        <v>1.3</v>
      </c>
      <c r="J1037" s="62">
        <v>0.01</v>
      </c>
    </row>
    <row r="1038" spans="6:10">
      <c r="F1038" s="62">
        <v>201209</v>
      </c>
      <c r="G1038" s="62">
        <v>2.73</v>
      </c>
      <c r="H1038" s="62">
        <v>0.51</v>
      </c>
      <c r="I1038" s="62">
        <v>1.6</v>
      </c>
      <c r="J1038" s="62">
        <v>0.01</v>
      </c>
    </row>
    <row r="1039" spans="6:10">
      <c r="F1039" s="62">
        <v>201210</v>
      </c>
      <c r="G1039" s="62">
        <v>-1.76</v>
      </c>
      <c r="H1039" s="62">
        <v>-1.1499999999999999</v>
      </c>
      <c r="I1039" s="62">
        <v>3.59</v>
      </c>
      <c r="J1039" s="62">
        <v>0.01</v>
      </c>
    </row>
    <row r="1040" spans="6:10">
      <c r="F1040" s="62">
        <v>201211</v>
      </c>
      <c r="G1040" s="62">
        <v>0.78</v>
      </c>
      <c r="H1040" s="62">
        <v>0.63</v>
      </c>
      <c r="I1040" s="62">
        <v>-0.84</v>
      </c>
      <c r="J1040" s="62">
        <v>0.01</v>
      </c>
    </row>
    <row r="1041" spans="6:10">
      <c r="F1041" s="62">
        <v>201212</v>
      </c>
      <c r="G1041" s="62">
        <v>1.18</v>
      </c>
      <c r="H1041" s="62">
        <v>1.48</v>
      </c>
      <c r="I1041" s="62">
        <v>3.51</v>
      </c>
      <c r="J1041" s="62">
        <v>0.01</v>
      </c>
    </row>
    <row r="1042" spans="6:10">
      <c r="F1042" s="62">
        <v>201301</v>
      </c>
      <c r="G1042" s="62">
        <v>5.57</v>
      </c>
      <c r="H1042" s="62">
        <v>0.34</v>
      </c>
      <c r="I1042" s="62">
        <v>0.96</v>
      </c>
      <c r="J1042" s="62">
        <v>0</v>
      </c>
    </row>
    <row r="1043" spans="6:10">
      <c r="F1043" s="62">
        <v>201302</v>
      </c>
      <c r="G1043" s="62">
        <v>1.29</v>
      </c>
      <c r="H1043" s="62">
        <v>-0.27</v>
      </c>
      <c r="I1043" s="62">
        <v>0.11</v>
      </c>
      <c r="J1043" s="62">
        <v>0</v>
      </c>
    </row>
    <row r="1044" spans="6:10">
      <c r="F1044" s="62">
        <v>201303</v>
      </c>
      <c r="G1044" s="62">
        <v>4.03</v>
      </c>
      <c r="H1044" s="62">
        <v>0.81</v>
      </c>
      <c r="I1044" s="62">
        <v>-0.19</v>
      </c>
      <c r="J1044" s="62">
        <v>0</v>
      </c>
    </row>
    <row r="1045" spans="6:10">
      <c r="F1045" s="62">
        <v>201304</v>
      </c>
      <c r="G1045" s="62">
        <v>1.55</v>
      </c>
      <c r="H1045" s="62">
        <v>-2.37</v>
      </c>
      <c r="I1045" s="62">
        <v>0.45</v>
      </c>
      <c r="J1045" s="62">
        <v>0</v>
      </c>
    </row>
    <row r="1046" spans="6:10">
      <c r="F1046" s="62">
        <v>201305</v>
      </c>
      <c r="G1046" s="62">
        <v>2.8</v>
      </c>
      <c r="H1046" s="62">
        <v>1.71</v>
      </c>
      <c r="I1046" s="62">
        <v>2.63</v>
      </c>
      <c r="J1046" s="62">
        <v>0</v>
      </c>
    </row>
    <row r="1047" spans="6:10">
      <c r="F1047" s="62">
        <v>201306</v>
      </c>
      <c r="G1047" s="62">
        <v>-1.2</v>
      </c>
      <c r="H1047" s="62">
        <v>1.33</v>
      </c>
      <c r="I1047" s="62">
        <v>0.03</v>
      </c>
      <c r="J1047" s="62">
        <v>0</v>
      </c>
    </row>
    <row r="1048" spans="6:10">
      <c r="F1048" s="62">
        <v>201307</v>
      </c>
      <c r="G1048" s="62">
        <v>5.65</v>
      </c>
      <c r="H1048" s="62">
        <v>1.87</v>
      </c>
      <c r="I1048" s="62">
        <v>0.56999999999999995</v>
      </c>
      <c r="J1048" s="62">
        <v>0</v>
      </c>
    </row>
    <row r="1049" spans="6:10">
      <c r="F1049" s="62">
        <v>201308</v>
      </c>
      <c r="G1049" s="62">
        <v>-2.71</v>
      </c>
      <c r="H1049" s="62">
        <v>0.27</v>
      </c>
      <c r="I1049" s="62">
        <v>-2.69</v>
      </c>
      <c r="J1049" s="62">
        <v>0</v>
      </c>
    </row>
    <row r="1050" spans="6:10">
      <c r="F1050" s="62">
        <v>201309</v>
      </c>
      <c r="G1050" s="62">
        <v>3.77</v>
      </c>
      <c r="H1050" s="62">
        <v>2.87</v>
      </c>
      <c r="I1050" s="62">
        <v>-1.22</v>
      </c>
      <c r="J1050" s="62">
        <v>0</v>
      </c>
    </row>
    <row r="1051" spans="6:10">
      <c r="F1051" s="62">
        <v>201310</v>
      </c>
      <c r="G1051" s="62">
        <v>4.18</v>
      </c>
      <c r="H1051" s="62">
        <v>-1.52</v>
      </c>
      <c r="I1051" s="62">
        <v>1.25</v>
      </c>
      <c r="J1051" s="62">
        <v>0</v>
      </c>
    </row>
    <row r="1052" spans="6:10">
      <c r="F1052" s="62">
        <v>201311</v>
      </c>
      <c r="G1052" s="62">
        <v>3.13</v>
      </c>
      <c r="H1052" s="62">
        <v>1.29</v>
      </c>
      <c r="I1052" s="62">
        <v>0.32</v>
      </c>
      <c r="J1052" s="62">
        <v>0</v>
      </c>
    </row>
    <row r="1053" spans="6:10">
      <c r="F1053" s="62">
        <v>201312</v>
      </c>
      <c r="G1053" s="62">
        <v>2.81</v>
      </c>
      <c r="H1053" s="62">
        <v>-0.47</v>
      </c>
      <c r="I1053" s="62">
        <v>-0.02</v>
      </c>
      <c r="J1053" s="62">
        <v>0</v>
      </c>
    </row>
    <row r="1054" spans="6:10">
      <c r="F1054" s="62">
        <v>201401</v>
      </c>
      <c r="G1054" s="62">
        <v>-3.32</v>
      </c>
      <c r="H1054" s="62">
        <v>0.89</v>
      </c>
      <c r="I1054" s="62">
        <v>-2.0699999999999998</v>
      </c>
      <c r="J1054" s="62">
        <v>0</v>
      </c>
    </row>
    <row r="1055" spans="6:10">
      <c r="F1055" s="62">
        <v>201402</v>
      </c>
      <c r="G1055" s="62">
        <v>4.6500000000000004</v>
      </c>
      <c r="H1055" s="62">
        <v>0.34</v>
      </c>
      <c r="I1055" s="62">
        <v>-0.31</v>
      </c>
      <c r="J1055" s="62">
        <v>0</v>
      </c>
    </row>
    <row r="1056" spans="6:10">
      <c r="F1056" s="62">
        <v>201403</v>
      </c>
      <c r="G1056" s="62">
        <v>0.43</v>
      </c>
      <c r="H1056" s="62">
        <v>-1.81</v>
      </c>
      <c r="I1056" s="62">
        <v>4.93</v>
      </c>
      <c r="J1056" s="62">
        <v>0</v>
      </c>
    </row>
    <row r="1057" spans="6:10">
      <c r="F1057" s="62">
        <v>201404</v>
      </c>
      <c r="G1057" s="62">
        <v>-0.19</v>
      </c>
      <c r="H1057" s="62">
        <v>-4.18</v>
      </c>
      <c r="I1057" s="62">
        <v>1.17</v>
      </c>
      <c r="J1057" s="62">
        <v>0</v>
      </c>
    </row>
    <row r="1058" spans="6:10">
      <c r="F1058" s="62">
        <v>201405</v>
      </c>
      <c r="G1058" s="62">
        <v>2.06</v>
      </c>
      <c r="H1058" s="62">
        <v>-1.88</v>
      </c>
      <c r="I1058" s="62">
        <v>-0.13</v>
      </c>
      <c r="J1058" s="62">
        <v>0</v>
      </c>
    </row>
    <row r="1059" spans="6:10">
      <c r="F1059" s="62">
        <v>201406</v>
      </c>
      <c r="G1059" s="62">
        <v>2.61</v>
      </c>
      <c r="H1059" s="62">
        <v>3.09</v>
      </c>
      <c r="I1059" s="62">
        <v>-0.7</v>
      </c>
      <c r="J1059" s="62">
        <v>0</v>
      </c>
    </row>
    <row r="1060" spans="6:10">
      <c r="F1060" s="62">
        <v>201407</v>
      </c>
      <c r="G1060" s="62">
        <v>-2.04</v>
      </c>
      <c r="H1060" s="62">
        <v>-4.3</v>
      </c>
      <c r="I1060" s="62">
        <v>0.04</v>
      </c>
      <c r="J1060" s="62">
        <v>0</v>
      </c>
    </row>
    <row r="1061" spans="6:10">
      <c r="F1061" s="62">
        <v>201408</v>
      </c>
      <c r="G1061" s="62">
        <v>4.24</v>
      </c>
      <c r="H1061" s="62">
        <v>0.4</v>
      </c>
      <c r="I1061" s="62">
        <v>-0.45</v>
      </c>
      <c r="J1061" s="62">
        <v>0</v>
      </c>
    </row>
    <row r="1062" spans="6:10">
      <c r="F1062" s="62">
        <v>201409</v>
      </c>
      <c r="G1062" s="62">
        <v>-1.97</v>
      </c>
      <c r="H1062" s="62">
        <v>-3.7</v>
      </c>
      <c r="I1062" s="62">
        <v>-1.35</v>
      </c>
      <c r="J1062" s="62">
        <v>0</v>
      </c>
    </row>
    <row r="1063" spans="6:10">
      <c r="F1063" s="62">
        <v>201410</v>
      </c>
      <c r="G1063" s="62">
        <v>2.52</v>
      </c>
      <c r="H1063" s="62">
        <v>4.2</v>
      </c>
      <c r="I1063" s="62">
        <v>-1.8</v>
      </c>
      <c r="J1063" s="62">
        <v>0</v>
      </c>
    </row>
    <row r="1064" spans="6:10">
      <c r="F1064" s="62">
        <v>201411</v>
      </c>
      <c r="G1064" s="62">
        <v>2.5499999999999998</v>
      </c>
      <c r="H1064" s="62">
        <v>-2.06</v>
      </c>
      <c r="I1064" s="62">
        <v>-3.1</v>
      </c>
      <c r="J1064" s="62">
        <v>0</v>
      </c>
    </row>
    <row r="1065" spans="6:10">
      <c r="F1065" s="62">
        <v>201412</v>
      </c>
      <c r="G1065" s="62">
        <v>-0.06</v>
      </c>
      <c r="H1065" s="62">
        <v>2.4900000000000002</v>
      </c>
      <c r="I1065" s="62">
        <v>2.27</v>
      </c>
      <c r="J1065" s="62">
        <v>0</v>
      </c>
    </row>
    <row r="1066" spans="6:10">
      <c r="F1066" s="62">
        <v>201501</v>
      </c>
      <c r="G1066" s="62">
        <v>-3.11</v>
      </c>
      <c r="H1066" s="62">
        <v>-0.56000000000000005</v>
      </c>
      <c r="I1066" s="62">
        <v>-3.59</v>
      </c>
      <c r="J1066" s="62">
        <v>0</v>
      </c>
    </row>
    <row r="1067" spans="6:10">
      <c r="F1067" s="62">
        <v>201502</v>
      </c>
      <c r="G1067" s="62">
        <v>6.13</v>
      </c>
      <c r="H1067" s="62">
        <v>0.63</v>
      </c>
      <c r="I1067" s="62">
        <v>-1.86</v>
      </c>
      <c r="J1067" s="62">
        <v>0</v>
      </c>
    </row>
    <row r="1068" spans="6:10">
      <c r="F1068" s="62">
        <v>201503</v>
      </c>
      <c r="G1068" s="62">
        <v>-1.1200000000000001</v>
      </c>
      <c r="H1068" s="62">
        <v>3.04</v>
      </c>
      <c r="I1068" s="62">
        <v>-0.38</v>
      </c>
      <c r="J1068" s="62">
        <v>0</v>
      </c>
    </row>
    <row r="1069" spans="6:10">
      <c r="F1069" s="62">
        <v>201504</v>
      </c>
      <c r="G1069" s="62">
        <v>0.59</v>
      </c>
      <c r="H1069" s="62">
        <v>-3.06</v>
      </c>
      <c r="I1069" s="62">
        <v>1.82</v>
      </c>
      <c r="J1069" s="62">
        <v>0</v>
      </c>
    </row>
    <row r="1070" spans="6:10">
      <c r="F1070" s="62">
        <v>201505</v>
      </c>
      <c r="G1070" s="62">
        <v>1.36</v>
      </c>
      <c r="H1070" s="62">
        <v>0.94</v>
      </c>
      <c r="I1070" s="62">
        <v>-1.1499999999999999</v>
      </c>
      <c r="J1070" s="62">
        <v>0</v>
      </c>
    </row>
    <row r="1071" spans="6:10">
      <c r="F1071" s="62">
        <v>201506</v>
      </c>
      <c r="G1071" s="62">
        <v>-1.53</v>
      </c>
      <c r="H1071" s="62">
        <v>2.91</v>
      </c>
      <c r="I1071" s="62">
        <v>-0.79</v>
      </c>
      <c r="J1071" s="62">
        <v>0</v>
      </c>
    </row>
    <row r="1072" spans="6:10">
      <c r="F1072" s="62">
        <v>201507</v>
      </c>
      <c r="G1072" s="62">
        <v>1.54</v>
      </c>
      <c r="H1072" s="62">
        <v>-4.17</v>
      </c>
      <c r="I1072" s="62">
        <v>-4.13</v>
      </c>
      <c r="J1072" s="62">
        <v>0</v>
      </c>
    </row>
    <row r="1073" spans="6:10">
      <c r="F1073" s="62">
        <v>201508</v>
      </c>
      <c r="G1073" s="62">
        <v>-6.04</v>
      </c>
      <c r="H1073" s="62">
        <v>0.33</v>
      </c>
      <c r="I1073" s="62">
        <v>2.77</v>
      </c>
      <c r="J1073" s="62">
        <v>0</v>
      </c>
    </row>
    <row r="1074" spans="6:10">
      <c r="F1074" s="62">
        <v>201509</v>
      </c>
      <c r="G1074" s="62">
        <v>-3.07</v>
      </c>
      <c r="H1074" s="62">
        <v>-2.62</v>
      </c>
      <c r="I1074" s="62">
        <v>0.56000000000000005</v>
      </c>
      <c r="J1074" s="62">
        <v>0</v>
      </c>
    </row>
    <row r="1075" spans="6:10">
      <c r="F1075" s="62">
        <v>201510</v>
      </c>
      <c r="G1075" s="62">
        <v>7.75</v>
      </c>
      <c r="H1075" s="62">
        <v>-1.89</v>
      </c>
      <c r="I1075" s="62">
        <v>-0.46</v>
      </c>
      <c r="J1075" s="62">
        <v>0</v>
      </c>
    </row>
    <row r="1076" spans="6:10">
      <c r="F1076" s="62">
        <v>201511</v>
      </c>
      <c r="G1076" s="62">
        <v>0.56999999999999995</v>
      </c>
      <c r="H1076" s="62">
        <v>3.59</v>
      </c>
      <c r="I1076" s="62">
        <v>-0.42</v>
      </c>
      <c r="J1076" s="62">
        <v>0</v>
      </c>
    </row>
    <row r="1077" spans="6:10">
      <c r="F1077" s="62">
        <v>201512</v>
      </c>
      <c r="G1077" s="62">
        <v>-2.17</v>
      </c>
      <c r="H1077" s="62">
        <v>-2.85</v>
      </c>
      <c r="I1077" s="62">
        <v>-2.61</v>
      </c>
      <c r="J1077" s="62">
        <v>0.01</v>
      </c>
    </row>
    <row r="1078" spans="6:10">
      <c r="F1078" s="62">
        <v>201601</v>
      </c>
      <c r="G1078" s="62">
        <v>-5.77</v>
      </c>
      <c r="H1078" s="62">
        <v>-3.42</v>
      </c>
      <c r="I1078" s="62">
        <v>2.09</v>
      </c>
      <c r="J1078" s="62">
        <v>0.01</v>
      </c>
    </row>
    <row r="1079" spans="6:10">
      <c r="F1079" s="62">
        <v>201602</v>
      </c>
      <c r="G1079" s="62">
        <v>-7.0000000000000007E-2</v>
      </c>
      <c r="H1079" s="62">
        <v>0.74</v>
      </c>
      <c r="I1079" s="62">
        <v>-0.56999999999999995</v>
      </c>
      <c r="J1079" s="62">
        <v>0.02</v>
      </c>
    </row>
    <row r="1080" spans="6:10">
      <c r="F1080" s="62">
        <v>201603</v>
      </c>
      <c r="G1080" s="62">
        <v>6.96</v>
      </c>
      <c r="H1080" s="62">
        <v>0.82</v>
      </c>
      <c r="I1080" s="62">
        <v>1.19</v>
      </c>
      <c r="J1080" s="62">
        <v>0.02</v>
      </c>
    </row>
    <row r="1081" spans="6:10">
      <c r="F1081" s="62">
        <v>201604</v>
      </c>
      <c r="G1081" s="62">
        <v>0.91</v>
      </c>
      <c r="H1081" s="62">
        <v>0.76</v>
      </c>
      <c r="I1081" s="62">
        <v>3.28</v>
      </c>
      <c r="J1081" s="62">
        <v>0.01</v>
      </c>
    </row>
    <row r="1082" spans="6:10">
      <c r="F1082" s="62">
        <v>201605</v>
      </c>
      <c r="G1082" s="62">
        <v>1.78</v>
      </c>
      <c r="H1082" s="62">
        <v>-0.17</v>
      </c>
      <c r="I1082" s="62">
        <v>-1.66</v>
      </c>
      <c r="J1082" s="62">
        <v>0.01</v>
      </c>
    </row>
    <row r="1083" spans="6:10">
      <c r="F1083" s="62">
        <v>201606</v>
      </c>
      <c r="G1083" s="62">
        <v>-0.05</v>
      </c>
      <c r="H1083" s="62">
        <v>0.61</v>
      </c>
      <c r="I1083" s="62">
        <v>-1.48</v>
      </c>
      <c r="J1083" s="62">
        <v>0.02</v>
      </c>
    </row>
    <row r="1084" spans="6:10">
      <c r="F1084" s="62">
        <v>201607</v>
      </c>
      <c r="G1084" s="62">
        <v>3.95</v>
      </c>
      <c r="H1084" s="62">
        <v>2.4900000000000002</v>
      </c>
      <c r="I1084" s="62">
        <v>-1.32</v>
      </c>
      <c r="J1084" s="62">
        <v>0.02</v>
      </c>
    </row>
    <row r="1085" spans="6:10">
      <c r="F1085" s="62">
        <v>201608</v>
      </c>
      <c r="G1085" s="62">
        <v>0.49</v>
      </c>
      <c r="H1085" s="62">
        <v>1.1599999999999999</v>
      </c>
      <c r="I1085" s="62">
        <v>3.18</v>
      </c>
      <c r="J1085" s="62">
        <v>0.02</v>
      </c>
    </row>
    <row r="1086" spans="6:10">
      <c r="F1086" s="62">
        <v>201609</v>
      </c>
      <c r="G1086" s="62">
        <v>0.25</v>
      </c>
      <c r="H1086" s="62">
        <v>2.12</v>
      </c>
      <c r="I1086" s="62">
        <v>-1.24</v>
      </c>
      <c r="J1086" s="62">
        <v>0.02</v>
      </c>
    </row>
    <row r="1087" spans="6:10">
      <c r="F1087" s="62">
        <v>201610</v>
      </c>
      <c r="G1087" s="62">
        <v>-2.02</v>
      </c>
      <c r="H1087" s="62">
        <v>-4.4000000000000004</v>
      </c>
      <c r="I1087" s="62">
        <v>4.09</v>
      </c>
      <c r="J1087" s="62">
        <v>0.02</v>
      </c>
    </row>
    <row r="1088" spans="6:10">
      <c r="F1088" s="62">
        <v>201611</v>
      </c>
      <c r="G1088" s="62">
        <v>4.8600000000000003</v>
      </c>
      <c r="H1088" s="62">
        <v>5.71</v>
      </c>
      <c r="I1088" s="62">
        <v>8.2100000000000009</v>
      </c>
      <c r="J1088" s="62">
        <v>0.01</v>
      </c>
    </row>
    <row r="1089" spans="6:10">
      <c r="F1089" s="62">
        <v>201612</v>
      </c>
      <c r="G1089" s="62">
        <v>1.82</v>
      </c>
      <c r="H1089" s="62">
        <v>0.1</v>
      </c>
      <c r="I1089" s="62">
        <v>3.53</v>
      </c>
      <c r="J1089" s="62">
        <v>0.03</v>
      </c>
    </row>
    <row r="1090" spans="6:10">
      <c r="F1090" s="62">
        <v>201701</v>
      </c>
      <c r="G1090" s="62">
        <v>1.94</v>
      </c>
      <c r="H1090" s="62">
        <v>-1.18</v>
      </c>
      <c r="I1090" s="62">
        <v>-2.75</v>
      </c>
      <c r="J1090" s="62">
        <v>0.04</v>
      </c>
    </row>
    <row r="1091" spans="6:10">
      <c r="F1091" s="62">
        <v>201702</v>
      </c>
      <c r="G1091" s="62">
        <v>3.57</v>
      </c>
      <c r="H1091" s="62">
        <v>-2.0499999999999998</v>
      </c>
      <c r="I1091" s="62">
        <v>-1.67</v>
      </c>
      <c r="J1091" s="62">
        <v>0.04</v>
      </c>
    </row>
    <row r="1092" spans="6:10">
      <c r="F1092" s="62">
        <v>201703</v>
      </c>
      <c r="G1092" s="62">
        <v>0.17</v>
      </c>
      <c r="H1092" s="62">
        <v>1.1399999999999999</v>
      </c>
      <c r="I1092" s="62">
        <v>-3.35</v>
      </c>
      <c r="J1092" s="62">
        <v>0.03</v>
      </c>
    </row>
    <row r="1093" spans="6:10">
      <c r="F1093" s="62">
        <v>201704</v>
      </c>
      <c r="G1093" s="62">
        <v>1.0900000000000001</v>
      </c>
      <c r="H1093" s="62">
        <v>0.73</v>
      </c>
      <c r="I1093" s="62">
        <v>-2.13</v>
      </c>
      <c r="J1093" s="62">
        <v>0.05</v>
      </c>
    </row>
    <row r="1094" spans="6:10">
      <c r="F1094" s="62">
        <v>201705</v>
      </c>
      <c r="G1094" s="62">
        <v>1.06</v>
      </c>
      <c r="H1094" s="62">
        <v>-2.57</v>
      </c>
      <c r="I1094" s="62">
        <v>-3.78</v>
      </c>
      <c r="J1094" s="62">
        <v>0.06</v>
      </c>
    </row>
    <row r="1095" spans="6:10">
      <c r="F1095" s="62">
        <v>201706</v>
      </c>
      <c r="G1095" s="62">
        <v>0.78</v>
      </c>
      <c r="H1095" s="62">
        <v>2.25</v>
      </c>
      <c r="I1095" s="62">
        <v>1.48</v>
      </c>
      <c r="J1095" s="62">
        <v>0.06</v>
      </c>
    </row>
    <row r="1096" spans="6:10">
      <c r="F1096" s="62">
        <v>201707</v>
      </c>
      <c r="G1096" s="62">
        <v>1.87</v>
      </c>
      <c r="H1096" s="62">
        <v>-1.5</v>
      </c>
      <c r="I1096" s="62">
        <v>-0.31</v>
      </c>
      <c r="J1096" s="62">
        <v>7.0000000000000007E-2</v>
      </c>
    </row>
    <row r="1097" spans="6:10">
      <c r="F1097" s="62">
        <v>201708</v>
      </c>
      <c r="G1097" s="62">
        <v>0.16</v>
      </c>
      <c r="H1097" s="62">
        <v>-1.67</v>
      </c>
      <c r="I1097" s="62">
        <v>-2.1</v>
      </c>
      <c r="J1097" s="62">
        <v>0.09</v>
      </c>
    </row>
    <row r="1098" spans="6:10">
      <c r="F1098" s="62">
        <v>201709</v>
      </c>
      <c r="G1098" s="62">
        <v>2.5099999999999998</v>
      </c>
      <c r="H1098" s="62">
        <v>4.47</v>
      </c>
      <c r="I1098" s="62">
        <v>3.12</v>
      </c>
      <c r="J1098" s="62">
        <v>0.09</v>
      </c>
    </row>
    <row r="1099" spans="6:10">
      <c r="F1099" s="62">
        <v>201710</v>
      </c>
      <c r="G1099" s="62">
        <v>2.25</v>
      </c>
      <c r="H1099" s="62">
        <v>-1.94</v>
      </c>
      <c r="I1099" s="62">
        <v>0.19</v>
      </c>
      <c r="J1099" s="62">
        <v>0.09</v>
      </c>
    </row>
    <row r="1100" spans="6:10">
      <c r="F1100" s="62">
        <v>201711</v>
      </c>
      <c r="G1100" s="62">
        <v>3.12</v>
      </c>
      <c r="H1100" s="62">
        <v>-0.54</v>
      </c>
      <c r="I1100" s="62">
        <v>-0.03</v>
      </c>
      <c r="J1100" s="62">
        <v>0.08</v>
      </c>
    </row>
    <row r="1101" spans="6:10">
      <c r="F1101" s="62">
        <v>201712</v>
      </c>
      <c r="G1101" s="62">
        <v>1.06</v>
      </c>
      <c r="H1101" s="62">
        <v>-1.32</v>
      </c>
      <c r="I1101" s="62">
        <v>0.06</v>
      </c>
      <c r="J1101" s="62">
        <v>0.09</v>
      </c>
    </row>
    <row r="1102" spans="6:10">
      <c r="F1102" s="62">
        <v>201801</v>
      </c>
      <c r="G1102" s="62">
        <v>5.57</v>
      </c>
      <c r="H1102" s="62">
        <v>-3.12</v>
      </c>
      <c r="I1102" s="62">
        <v>-1.28</v>
      </c>
      <c r="J1102" s="62">
        <v>0.12</v>
      </c>
    </row>
    <row r="1103" spans="6:10">
      <c r="F1103" s="62">
        <v>201802</v>
      </c>
      <c r="G1103" s="62">
        <v>-3.65</v>
      </c>
      <c r="H1103" s="62">
        <v>0.26</v>
      </c>
      <c r="I1103" s="62">
        <v>-1.04</v>
      </c>
      <c r="J1103" s="62">
        <v>0.11</v>
      </c>
    </row>
    <row r="1104" spans="6:10">
      <c r="F1104" s="62">
        <v>201803</v>
      </c>
      <c r="G1104" s="62">
        <v>-2.35</v>
      </c>
      <c r="H1104" s="62">
        <v>4.0599999999999996</v>
      </c>
      <c r="I1104" s="62">
        <v>-0.2</v>
      </c>
      <c r="J1104" s="62">
        <v>0.11</v>
      </c>
    </row>
    <row r="1105" spans="6:10">
      <c r="F1105" s="62">
        <v>201804</v>
      </c>
      <c r="G1105" s="62">
        <v>0.28999999999999998</v>
      </c>
      <c r="H1105" s="62">
        <v>1.1299999999999999</v>
      </c>
      <c r="I1105" s="62">
        <v>0.54</v>
      </c>
      <c r="J1105" s="62">
        <v>0.14000000000000001</v>
      </c>
    </row>
    <row r="1106" spans="6:10">
      <c r="F1106" s="62">
        <v>201805</v>
      </c>
      <c r="G1106" s="62">
        <v>2.65</v>
      </c>
      <c r="H1106" s="62">
        <v>5.26</v>
      </c>
      <c r="I1106" s="62">
        <v>-3.22</v>
      </c>
      <c r="J1106" s="62">
        <v>0.14000000000000001</v>
      </c>
    </row>
    <row r="1107" spans="6:10">
      <c r="F1107" s="62">
        <v>201806</v>
      </c>
      <c r="G1107" s="62">
        <v>0.48</v>
      </c>
      <c r="H1107" s="62">
        <v>1.1399999999999999</v>
      </c>
      <c r="I1107" s="62">
        <v>-2.33</v>
      </c>
      <c r="J1107" s="62">
        <v>0.14000000000000001</v>
      </c>
    </row>
    <row r="1108" spans="6:10">
      <c r="F1108" s="62">
        <v>201807</v>
      </c>
      <c r="G1108" s="62">
        <v>3.19</v>
      </c>
      <c r="H1108" s="62">
        <v>-2.2200000000000002</v>
      </c>
      <c r="I1108" s="62">
        <v>0.45</v>
      </c>
      <c r="J1108" s="62">
        <v>0.16</v>
      </c>
    </row>
    <row r="1109" spans="6:10">
      <c r="F1109" s="62">
        <v>201808</v>
      </c>
      <c r="G1109" s="62">
        <v>3.44</v>
      </c>
      <c r="H1109" s="62">
        <v>1.1499999999999999</v>
      </c>
      <c r="I1109" s="62">
        <v>-4</v>
      </c>
      <c r="J1109" s="62">
        <v>0.16</v>
      </c>
    </row>
    <row r="1110" spans="6:10">
      <c r="F1110" s="62">
        <v>201809</v>
      </c>
      <c r="G1110" s="62">
        <v>0.06</v>
      </c>
      <c r="H1110" s="62">
        <v>-2.29</v>
      </c>
      <c r="I1110" s="62">
        <v>-1.71</v>
      </c>
      <c r="J1110" s="62">
        <v>0.15</v>
      </c>
    </row>
    <row r="1111" spans="6:10">
      <c r="F1111" s="62">
        <v>201810</v>
      </c>
      <c r="G1111" s="62">
        <v>-7.68</v>
      </c>
      <c r="H1111" s="62">
        <v>-4.74</v>
      </c>
      <c r="I1111" s="62">
        <v>3.4</v>
      </c>
      <c r="J1111" s="62">
        <v>0.19</v>
      </c>
    </row>
    <row r="1112" spans="6:10">
      <c r="F1112" s="62">
        <v>201811</v>
      </c>
      <c r="G1112" s="62">
        <v>1.69</v>
      </c>
      <c r="H1112" s="62">
        <v>-0.68</v>
      </c>
      <c r="I1112" s="62">
        <v>0.28000000000000003</v>
      </c>
      <c r="J1112" s="62">
        <v>0.18</v>
      </c>
    </row>
    <row r="1113" spans="6:10">
      <c r="F1113" s="62">
        <v>201812</v>
      </c>
      <c r="G1113" s="62">
        <v>-9.57</v>
      </c>
      <c r="H1113" s="62">
        <v>-2.37</v>
      </c>
      <c r="I1113" s="62">
        <v>-1.88</v>
      </c>
      <c r="J1113" s="62">
        <v>0.2</v>
      </c>
    </row>
    <row r="1114" spans="6:10">
      <c r="F1114" s="62">
        <v>201901</v>
      </c>
      <c r="G1114" s="62">
        <v>8.4</v>
      </c>
      <c r="H1114" s="62">
        <v>2.88</v>
      </c>
      <c r="I1114" s="62">
        <v>-0.45</v>
      </c>
      <c r="J1114" s="62">
        <v>0.21</v>
      </c>
    </row>
    <row r="1115" spans="6:10">
      <c r="F1115" s="62">
        <v>201902</v>
      </c>
      <c r="G1115" s="62">
        <v>3.4</v>
      </c>
      <c r="H1115" s="62">
        <v>2.06</v>
      </c>
      <c r="I1115" s="62">
        <v>-2.71</v>
      </c>
      <c r="J1115" s="62">
        <v>0.18</v>
      </c>
    </row>
    <row r="1116" spans="6:10">
      <c r="F1116" s="62">
        <v>201903</v>
      </c>
      <c r="G1116" s="62">
        <v>1.1000000000000001</v>
      </c>
      <c r="H1116" s="62">
        <v>-3.05</v>
      </c>
      <c r="I1116" s="62">
        <v>-4.12</v>
      </c>
      <c r="J1116" s="62">
        <v>0.19</v>
      </c>
    </row>
    <row r="1117" spans="6:10">
      <c r="F1117" s="62">
        <v>201904</v>
      </c>
      <c r="G1117" s="62">
        <v>3.97</v>
      </c>
      <c r="H1117" s="62">
        <v>-1.72</v>
      </c>
      <c r="I1117" s="62">
        <v>2.16</v>
      </c>
      <c r="J1117" s="62">
        <v>0.21</v>
      </c>
    </row>
    <row r="1118" spans="6:10">
      <c r="F1118" s="62">
        <v>201905</v>
      </c>
      <c r="G1118" s="62">
        <v>-6.94</v>
      </c>
      <c r="H1118" s="62">
        <v>-1.31</v>
      </c>
      <c r="I1118" s="62">
        <v>-2.37</v>
      </c>
      <c r="J1118" s="62">
        <v>0.21</v>
      </c>
    </row>
    <row r="1119" spans="6:10">
      <c r="F1119" s="62">
        <v>201906</v>
      </c>
      <c r="G1119" s="62">
        <v>6.93</v>
      </c>
      <c r="H1119" s="62">
        <v>0.28000000000000003</v>
      </c>
      <c r="I1119" s="62">
        <v>-0.7</v>
      </c>
      <c r="J1119" s="62">
        <v>0.18</v>
      </c>
    </row>
    <row r="1120" spans="6:10">
      <c r="F1120" s="62">
        <v>201907</v>
      </c>
      <c r="G1120" s="62">
        <v>1.19</v>
      </c>
      <c r="H1120" s="62">
        <v>-1.93</v>
      </c>
      <c r="I1120" s="62">
        <v>0.47</v>
      </c>
      <c r="J1120" s="62">
        <v>0.19</v>
      </c>
    </row>
    <row r="1121" spans="6:10">
      <c r="F1121" s="62">
        <v>201908</v>
      </c>
      <c r="G1121" s="62">
        <v>-2.58</v>
      </c>
      <c r="H1121" s="62">
        <v>-2.39</v>
      </c>
      <c r="I1121" s="62">
        <v>-4.79</v>
      </c>
      <c r="J1121" s="62">
        <v>0.16</v>
      </c>
    </row>
    <row r="1122" spans="6:10">
      <c r="F1122" s="62">
        <v>201909</v>
      </c>
      <c r="G1122" s="62">
        <v>1.43</v>
      </c>
      <c r="H1122" s="62">
        <v>-0.97</v>
      </c>
      <c r="I1122" s="62">
        <v>6.77</v>
      </c>
      <c r="J1122" s="62">
        <v>0.18</v>
      </c>
    </row>
    <row r="1123" spans="6:10">
      <c r="F1123" s="62">
        <v>201910</v>
      </c>
      <c r="G1123" s="62">
        <v>2.06</v>
      </c>
      <c r="H1123" s="62">
        <v>0.28999999999999998</v>
      </c>
      <c r="I1123" s="62">
        <v>-1.9</v>
      </c>
      <c r="J1123" s="62">
        <v>0.16</v>
      </c>
    </row>
    <row r="1124" spans="6:10">
      <c r="F1124" s="62">
        <v>201911</v>
      </c>
      <c r="G1124" s="62">
        <v>3.88</v>
      </c>
      <c r="H1124" s="62">
        <v>0.78</v>
      </c>
      <c r="I1124" s="62">
        <v>-1.99</v>
      </c>
      <c r="J1124" s="62">
        <v>0.12</v>
      </c>
    </row>
    <row r="1125" spans="6:10">
      <c r="F1125" s="62">
        <v>201912</v>
      </c>
      <c r="G1125" s="62">
        <v>2.77</v>
      </c>
      <c r="H1125" s="62">
        <v>0.73</v>
      </c>
      <c r="I1125" s="62">
        <v>1.78</v>
      </c>
      <c r="J1125" s="62">
        <v>0.14000000000000001</v>
      </c>
    </row>
    <row r="1126" spans="6:10">
      <c r="F1126" s="62">
        <v>202001</v>
      </c>
      <c r="G1126" s="62">
        <v>-0.11</v>
      </c>
      <c r="H1126" s="62">
        <v>-3.13</v>
      </c>
      <c r="I1126" s="62">
        <v>-6.25</v>
      </c>
      <c r="J1126" s="62">
        <v>0.13</v>
      </c>
    </row>
    <row r="1127" spans="6:10">
      <c r="F1127" s="62">
        <v>202002</v>
      </c>
      <c r="G1127" s="62">
        <v>-8.1300000000000008</v>
      </c>
      <c r="H1127" s="62">
        <v>1.07</v>
      </c>
      <c r="I1127" s="62">
        <v>-3.8</v>
      </c>
      <c r="J1127" s="62">
        <v>0.12</v>
      </c>
    </row>
    <row r="1128" spans="6:10">
      <c r="F1128" s="62">
        <v>202003</v>
      </c>
      <c r="G1128" s="62">
        <v>-13.39</v>
      </c>
      <c r="H1128" s="62">
        <v>-4.79</v>
      </c>
      <c r="I1128" s="62">
        <v>-13.88</v>
      </c>
      <c r="J1128" s="62">
        <v>0.13</v>
      </c>
    </row>
    <row r="1129" spans="6:10">
      <c r="F1129" s="62">
        <v>202004</v>
      </c>
      <c r="G1129" s="62">
        <v>13.65</v>
      </c>
      <c r="H1129" s="62">
        <v>2.4500000000000002</v>
      </c>
      <c r="I1129" s="62">
        <v>-1.34</v>
      </c>
      <c r="J1129" s="62">
        <v>0</v>
      </c>
    </row>
    <row r="1130" spans="6:10">
      <c r="F1130" s="62">
        <v>202005</v>
      </c>
      <c r="G1130" s="62">
        <v>5.58</v>
      </c>
      <c r="H1130" s="62">
        <v>2.4900000000000002</v>
      </c>
      <c r="I1130" s="62">
        <v>-4.8499999999999996</v>
      </c>
      <c r="J1130" s="62">
        <v>0.01</v>
      </c>
    </row>
    <row r="1131" spans="6:10">
      <c r="F1131" s="62">
        <v>202006</v>
      </c>
      <c r="G1131" s="62">
        <v>2.46</v>
      </c>
      <c r="H1131" s="62">
        <v>2.69</v>
      </c>
      <c r="I1131" s="62">
        <v>-2.23</v>
      </c>
      <c r="J1131" s="62">
        <v>0.01</v>
      </c>
    </row>
    <row r="1132" spans="6:10">
      <c r="F1132" s="62">
        <v>202007</v>
      </c>
      <c r="G1132" s="62">
        <v>5.77</v>
      </c>
      <c r="H1132" s="62">
        <v>-2.2999999999999998</v>
      </c>
      <c r="I1132" s="62">
        <v>-1.44</v>
      </c>
      <c r="J1132" s="62">
        <v>0.01</v>
      </c>
    </row>
    <row r="1133" spans="6:10">
      <c r="F1133" s="62">
        <v>202008</v>
      </c>
      <c r="G1133" s="62">
        <v>7.63</v>
      </c>
      <c r="H1133" s="62">
        <v>-0.28000000000000003</v>
      </c>
      <c r="I1133" s="62">
        <v>-2.88</v>
      </c>
      <c r="J1133" s="62">
        <v>0.01</v>
      </c>
    </row>
    <row r="1134" spans="6:10">
      <c r="F1134" s="62">
        <v>202009</v>
      </c>
      <c r="G1134" s="62">
        <v>-3.63</v>
      </c>
      <c r="H1134" s="62">
        <v>-0.03</v>
      </c>
      <c r="I1134" s="62">
        <v>-2.65</v>
      </c>
      <c r="J1134" s="62">
        <v>0.01</v>
      </c>
    </row>
    <row r="1135" spans="6:10">
      <c r="F1135" s="62">
        <v>202010</v>
      </c>
      <c r="G1135" s="62">
        <v>-2.1</v>
      </c>
      <c r="H1135" s="62">
        <v>4.2699999999999996</v>
      </c>
      <c r="I1135" s="62">
        <v>4.3099999999999996</v>
      </c>
      <c r="J1135" s="62">
        <v>0.01</v>
      </c>
    </row>
    <row r="1136" spans="6:10">
      <c r="F1136" s="62">
        <v>202011</v>
      </c>
      <c r="G1136" s="62">
        <v>12.47</v>
      </c>
      <c r="H1136" s="62">
        <v>5.72</v>
      </c>
      <c r="I1136" s="62">
        <v>2.15</v>
      </c>
      <c r="J1136" s="62">
        <v>0.01</v>
      </c>
    </row>
    <row r="1137" spans="6:10">
      <c r="F1137" s="62">
        <v>202012</v>
      </c>
      <c r="G1137" s="62">
        <v>4.63</v>
      </c>
      <c r="H1137" s="62">
        <v>4.79</v>
      </c>
      <c r="I1137" s="62">
        <v>-1.34</v>
      </c>
      <c r="J1137" s="62">
        <v>0.01</v>
      </c>
    </row>
    <row r="1138" spans="6:10">
      <c r="F1138" s="62">
        <v>202101</v>
      </c>
      <c r="G1138" s="62">
        <v>-0.03</v>
      </c>
      <c r="H1138" s="62">
        <v>7.5</v>
      </c>
      <c r="I1138" s="62">
        <v>2.85</v>
      </c>
      <c r="J1138" s="62">
        <v>0.01</v>
      </c>
    </row>
    <row r="1139" spans="6:10">
      <c r="F1139" s="62">
        <v>202102</v>
      </c>
      <c r="G1139" s="62">
        <v>2.78</v>
      </c>
      <c r="H1139" s="62">
        <v>2.0699999999999998</v>
      </c>
      <c r="I1139" s="62">
        <v>7.1</v>
      </c>
      <c r="J1139" s="62">
        <v>0</v>
      </c>
    </row>
    <row r="1140" spans="6:10">
      <c r="F1140" s="62">
        <v>202103</v>
      </c>
      <c r="G1140" s="62">
        <v>3.08</v>
      </c>
      <c r="H1140" s="62">
        <v>-2.2799999999999998</v>
      </c>
      <c r="I1140" s="62">
        <v>7.27</v>
      </c>
      <c r="J1140" s="62">
        <v>0</v>
      </c>
    </row>
    <row r="1141" spans="6:10">
      <c r="F1141" s="62">
        <v>202104</v>
      </c>
      <c r="G1141" s="62">
        <v>4.93</v>
      </c>
      <c r="H1141" s="62">
        <v>-3.2</v>
      </c>
      <c r="I1141" s="62">
        <v>-0.95</v>
      </c>
      <c r="J1141" s="62">
        <v>0</v>
      </c>
    </row>
    <row r="1142" spans="6:10">
      <c r="F1142" s="62">
        <v>202105</v>
      </c>
      <c r="G1142" s="62">
        <v>0.28999999999999998</v>
      </c>
      <c r="H1142" s="62">
        <v>-0.27</v>
      </c>
      <c r="I1142" s="62">
        <v>7.13</v>
      </c>
      <c r="J1142" s="62">
        <v>0</v>
      </c>
    </row>
    <row r="1143" spans="6:10">
      <c r="F1143" s="62">
        <v>202106</v>
      </c>
      <c r="G1143" s="62">
        <v>2.75</v>
      </c>
      <c r="H1143" s="62">
        <v>1.6</v>
      </c>
      <c r="I1143" s="62">
        <v>-7.75</v>
      </c>
      <c r="J1143" s="62">
        <v>0</v>
      </c>
    </row>
    <row r="1144" spans="6:10">
      <c r="F1144" s="62">
        <v>202107</v>
      </c>
      <c r="G1144" s="62">
        <v>1.27</v>
      </c>
      <c r="H1144" s="62">
        <v>-3.94</v>
      </c>
      <c r="I1144" s="62">
        <v>-1.81</v>
      </c>
      <c r="J1144" s="62">
        <v>0</v>
      </c>
    </row>
    <row r="1145" spans="6:10">
      <c r="F1145" s="62">
        <v>202108</v>
      </c>
      <c r="G1145" s="62">
        <v>2.91</v>
      </c>
      <c r="H1145" s="62">
        <v>-0.46</v>
      </c>
      <c r="I1145" s="62">
        <v>-0.1</v>
      </c>
      <c r="J1145" s="62">
        <v>0</v>
      </c>
    </row>
    <row r="1146" spans="6:10">
      <c r="F1146" s="62">
        <v>202109</v>
      </c>
      <c r="G1146" s="62">
        <v>-4.37</v>
      </c>
      <c r="H1146" s="62">
        <v>0.67</v>
      </c>
      <c r="I1146" s="62">
        <v>5.0999999999999996</v>
      </c>
      <c r="J1146" s="62">
        <v>0</v>
      </c>
    </row>
    <row r="1147" spans="6:10">
      <c r="F1147" s="62">
        <v>202110</v>
      </c>
      <c r="G1147" s="62">
        <v>6.65</v>
      </c>
      <c r="H1147" s="62">
        <v>-2.37</v>
      </c>
      <c r="I1147" s="62">
        <v>-0.45</v>
      </c>
      <c r="J1147" s="62">
        <v>0</v>
      </c>
    </row>
    <row r="1148" spans="6:10">
      <c r="F1148" s="62">
        <v>202111</v>
      </c>
      <c r="G1148" s="62">
        <v>-1.55</v>
      </c>
      <c r="H1148" s="62">
        <v>-1.32</v>
      </c>
      <c r="I1148" s="62">
        <v>-0.41</v>
      </c>
      <c r="J1148" s="62">
        <v>0</v>
      </c>
    </row>
    <row r="1149" spans="6:10">
      <c r="F1149" s="62">
        <v>202112</v>
      </c>
      <c r="G1149" s="62">
        <v>3.1</v>
      </c>
      <c r="H1149" s="62">
        <v>-1.64</v>
      </c>
      <c r="I1149" s="62">
        <v>3.22</v>
      </c>
      <c r="J1149" s="62">
        <v>0.01</v>
      </c>
    </row>
    <row r="1150" spans="6:10">
      <c r="F1150" s="62">
        <v>202201</v>
      </c>
      <c r="G1150" s="62">
        <v>-6.25</v>
      </c>
      <c r="H1150" s="62">
        <v>-5.96</v>
      </c>
      <c r="I1150" s="62">
        <v>12.8</v>
      </c>
      <c r="J1150" s="62">
        <v>0</v>
      </c>
    </row>
    <row r="1151" spans="6:10">
      <c r="F1151" s="62">
        <v>202202</v>
      </c>
      <c r="G1151" s="62">
        <v>-2.29</v>
      </c>
      <c r="H1151" s="62">
        <v>2.19</v>
      </c>
      <c r="I1151" s="62">
        <v>3.1</v>
      </c>
      <c r="J1151" s="62">
        <v>0</v>
      </c>
    </row>
    <row r="1152" spans="6:10">
      <c r="F1152" s="62">
        <v>202203</v>
      </c>
      <c r="G1152" s="62">
        <v>3.06</v>
      </c>
      <c r="H1152" s="62">
        <v>-1.66</v>
      </c>
      <c r="I1152" s="62">
        <v>-1.76</v>
      </c>
      <c r="J1152" s="62">
        <v>0.01</v>
      </c>
    </row>
    <row r="1153" spans="6:10">
      <c r="F1153" s="62">
        <v>202204</v>
      </c>
      <c r="G1153" s="62">
        <v>-9.4600000000000009</v>
      </c>
      <c r="H1153" s="62">
        <v>-1.38</v>
      </c>
      <c r="I1153" s="62">
        <v>6.17</v>
      </c>
      <c r="J1153" s="62">
        <v>0.01</v>
      </c>
    </row>
    <row r="1154" spans="6:10">
      <c r="F1154" s="62">
        <v>202205</v>
      </c>
      <c r="G1154" s="62">
        <v>-0.34</v>
      </c>
      <c r="H1154" s="62">
        <v>-1.96</v>
      </c>
      <c r="I1154" s="62">
        <v>8.59</v>
      </c>
      <c r="J1154" s="62">
        <v>0.03</v>
      </c>
    </row>
    <row r="1155" spans="6:10">
      <c r="F1155" s="62">
        <v>202206</v>
      </c>
      <c r="G1155" s="62">
        <v>-8.44</v>
      </c>
      <c r="H1155" s="62">
        <v>2.1800000000000002</v>
      </c>
      <c r="I1155" s="62">
        <v>-6.1</v>
      </c>
      <c r="J1155" s="62">
        <v>0.06</v>
      </c>
    </row>
    <row r="1156" spans="6:10">
      <c r="F1156" s="62">
        <v>202207</v>
      </c>
      <c r="G1156" s="62">
        <v>9.57</v>
      </c>
      <c r="H1156" s="62">
        <v>2.8</v>
      </c>
      <c r="I1156" s="62">
        <v>-4.03</v>
      </c>
      <c r="J1156" s="62">
        <v>0.08</v>
      </c>
    </row>
    <row r="1157" spans="6:10">
      <c r="F1157" s="62">
        <v>202208</v>
      </c>
      <c r="G1157" s="62">
        <v>-3.77</v>
      </c>
      <c r="H1157" s="62">
        <v>1.4</v>
      </c>
      <c r="I1157" s="62">
        <v>0.28999999999999998</v>
      </c>
      <c r="J1157" s="62">
        <v>0.19</v>
      </c>
    </row>
    <row r="1158" spans="6:10">
      <c r="F1158" s="62">
        <v>202209</v>
      </c>
      <c r="G1158" s="62">
        <v>-9.35</v>
      </c>
      <c r="H1158" s="62">
        <v>-0.82</v>
      </c>
      <c r="I1158" s="62">
        <v>0.02</v>
      </c>
      <c r="J1158" s="62">
        <v>0.19</v>
      </c>
    </row>
    <row r="1159" spans="6:10">
      <c r="F1159" s="62">
        <v>202210</v>
      </c>
      <c r="G1159" s="62">
        <v>7.83</v>
      </c>
      <c r="H1159" s="62">
        <v>7.0000000000000007E-2</v>
      </c>
      <c r="I1159" s="62">
        <v>8.06</v>
      </c>
      <c r="J1159" s="62">
        <v>0.23</v>
      </c>
    </row>
    <row r="1160" spans="6:10">
      <c r="F1160" s="62">
        <v>202211</v>
      </c>
      <c r="G1160" s="62">
        <v>4.6100000000000003</v>
      </c>
      <c r="H1160" s="62">
        <v>-3.51</v>
      </c>
      <c r="I1160" s="62">
        <v>1.41</v>
      </c>
      <c r="J1160" s="62">
        <v>0.28999999999999998</v>
      </c>
    </row>
    <row r="1161" spans="6:10">
      <c r="F1161" s="62">
        <v>202212</v>
      </c>
      <c r="G1161" s="62">
        <v>-6.41</v>
      </c>
      <c r="H1161" s="62">
        <v>-0.69</v>
      </c>
      <c r="I1161" s="62">
        <v>1.34</v>
      </c>
      <c r="J1161" s="62">
        <v>0.33</v>
      </c>
    </row>
    <row r="1162" spans="6:10">
      <c r="F1162" s="62">
        <v>202301</v>
      </c>
      <c r="G1162" s="62">
        <v>6.64</v>
      </c>
      <c r="H1162" s="62">
        <v>5.01</v>
      </c>
      <c r="I1162" s="62">
        <v>-4</v>
      </c>
      <c r="J1162" s="62">
        <v>0.35</v>
      </c>
    </row>
    <row r="1163" spans="6:10">
      <c r="F1163" s="62">
        <v>202302</v>
      </c>
      <c r="G1163" s="62">
        <v>-2.59</v>
      </c>
      <c r="H1163" s="62">
        <v>1.17</v>
      </c>
      <c r="I1163" s="62">
        <v>-0.83</v>
      </c>
      <c r="J1163" s="62">
        <v>0.34</v>
      </c>
    </row>
    <row r="1164" spans="6:10">
      <c r="F1164" s="62">
        <v>202303</v>
      </c>
      <c r="G1164" s="62">
        <v>2.5099999999999998</v>
      </c>
      <c r="H1164" s="62">
        <v>-5.51</v>
      </c>
      <c r="I1164" s="62">
        <v>-8.8699999999999992</v>
      </c>
      <c r="J1164" s="62">
        <v>0.36</v>
      </c>
    </row>
    <row r="1165" spans="6:10">
      <c r="F1165" s="62">
        <v>202304</v>
      </c>
      <c r="G1165" s="62">
        <v>0.61</v>
      </c>
      <c r="H1165" s="62">
        <v>-3.36</v>
      </c>
      <c r="I1165" s="62">
        <v>-0.05</v>
      </c>
      <c r="J1165" s="62">
        <v>0.35</v>
      </c>
    </row>
    <row r="1166" spans="6:10">
      <c r="F1166" s="62">
        <v>202305</v>
      </c>
      <c r="G1166" s="62">
        <v>0.35</v>
      </c>
      <c r="H1166" s="62">
        <v>1.6</v>
      </c>
      <c r="I1166" s="62">
        <v>-7.74</v>
      </c>
      <c r="J1166" s="62">
        <v>0.36</v>
      </c>
    </row>
    <row r="1167" spans="6:10">
      <c r="F1167" s="62">
        <v>202306</v>
      </c>
      <c r="G1167" s="62">
        <v>6.47</v>
      </c>
      <c r="H1167" s="62">
        <v>1.55</v>
      </c>
      <c r="I1167" s="62">
        <v>-0.2</v>
      </c>
      <c r="J1167" s="62">
        <v>0.4</v>
      </c>
    </row>
    <row r="1168" spans="6:10">
      <c r="F1168" s="62">
        <v>202307</v>
      </c>
      <c r="G1168" s="62">
        <v>3.21</v>
      </c>
      <c r="H1168" s="62">
        <v>2.0499999999999998</v>
      </c>
      <c r="I1168" s="62">
        <v>4.1100000000000003</v>
      </c>
      <c r="J1168" s="62">
        <v>0.45</v>
      </c>
    </row>
    <row r="1169" spans="6:10">
      <c r="F1169" s="62">
        <v>202308</v>
      </c>
      <c r="G1169" s="62">
        <v>-2.39</v>
      </c>
      <c r="H1169" s="62">
        <v>-3.2</v>
      </c>
      <c r="I1169" s="62">
        <v>-1.08</v>
      </c>
      <c r="J1169" s="62">
        <v>0.45</v>
      </c>
    </row>
    <row r="1170" spans="6:10">
      <c r="F1170" s="62">
        <v>202309</v>
      </c>
      <c r="G1170" s="62">
        <v>-5.24</v>
      </c>
      <c r="H1170" s="62">
        <v>-2.4900000000000002</v>
      </c>
      <c r="I1170" s="62">
        <v>1.45</v>
      </c>
      <c r="J1170" s="62">
        <v>0.43</v>
      </c>
    </row>
    <row r="1171" spans="6:10">
      <c r="F1171" s="62">
        <v>202310</v>
      </c>
      <c r="G1171" s="62">
        <v>-3.18</v>
      </c>
      <c r="H1171" s="62">
        <v>-3.88</v>
      </c>
      <c r="I1171" s="62">
        <v>0.19</v>
      </c>
      <c r="J1171" s="62">
        <v>0.47</v>
      </c>
    </row>
    <row r="1172" spans="6:10">
      <c r="F1172" s="62">
        <v>202311</v>
      </c>
      <c r="G1172" s="62">
        <v>8.83</v>
      </c>
      <c r="H1172" s="62">
        <v>-0.03</v>
      </c>
      <c r="I1172" s="62">
        <v>1.66</v>
      </c>
      <c r="J1172" s="62">
        <v>0.44</v>
      </c>
    </row>
    <row r="1173" spans="6:10">
      <c r="F1173" s="62">
        <v>202312</v>
      </c>
      <c r="G1173" s="62">
        <v>4.87</v>
      </c>
      <c r="H1173" s="62">
        <v>6.36</v>
      </c>
      <c r="I1173" s="62">
        <v>4.92</v>
      </c>
      <c r="J1173" s="62">
        <v>0.43</v>
      </c>
    </row>
  </sheetData>
  <mergeCells count="1">
    <mergeCell ref="B8:D8"/>
  </mergeCells>
  <phoneticPr fontId="4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70"/>
  <sheetViews>
    <sheetView topLeftCell="J1" workbookViewId="0">
      <selection activeCell="K70" sqref="K70"/>
    </sheetView>
  </sheetViews>
  <sheetFormatPr defaultColWidth="8.796875" defaultRowHeight="15.4"/>
  <cols>
    <col min="1" max="1" width="9.1328125" style="62" bestFit="1" customWidth="1"/>
    <col min="2" max="2" width="9" style="62" bestFit="1" customWidth="1"/>
    <col min="3" max="3" width="11.46484375" style="62" customWidth="1"/>
    <col min="4" max="4" width="20.33203125" style="62" bestFit="1" customWidth="1"/>
    <col min="5" max="20" width="9" style="62" bestFit="1" customWidth="1"/>
    <col min="21" max="21" width="9" style="79" bestFit="1" customWidth="1"/>
    <col min="22" max="48" width="9" style="80" bestFit="1" customWidth="1"/>
    <col min="49" max="16384" width="8.796875" style="62"/>
  </cols>
  <sheetData>
    <row r="1" spans="1:48" ht="30.75">
      <c r="A1" s="60"/>
      <c r="B1" s="60"/>
      <c r="C1" s="60"/>
      <c r="D1" s="115" t="s">
        <v>77</v>
      </c>
      <c r="E1" s="115"/>
      <c r="F1" s="115"/>
      <c r="G1" s="116" t="s">
        <v>78</v>
      </c>
      <c r="H1" s="116"/>
      <c r="I1" s="116"/>
      <c r="J1" s="61" t="s">
        <v>79</v>
      </c>
      <c r="K1" s="117" t="s">
        <v>83</v>
      </c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8" t="s">
        <v>97</v>
      </c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</row>
    <row r="2" spans="1:48" ht="46.15">
      <c r="A2" s="63" t="s">
        <v>72</v>
      </c>
      <c r="B2" s="64" t="s">
        <v>70</v>
      </c>
      <c r="C2" s="64" t="s">
        <v>71</v>
      </c>
      <c r="D2" s="65" t="s">
        <v>80</v>
      </c>
      <c r="E2" s="65" t="s">
        <v>81</v>
      </c>
      <c r="F2" s="65" t="s">
        <v>98</v>
      </c>
      <c r="G2" s="66" t="s">
        <v>74</v>
      </c>
      <c r="H2" s="66" t="s">
        <v>75</v>
      </c>
      <c r="I2" s="66" t="s">
        <v>76</v>
      </c>
      <c r="J2" s="67" t="s">
        <v>73</v>
      </c>
      <c r="K2" s="68" t="s">
        <v>99</v>
      </c>
      <c r="L2" s="69" t="s">
        <v>100</v>
      </c>
      <c r="M2" s="69" t="s">
        <v>66</v>
      </c>
      <c r="N2" s="69" t="s">
        <v>101</v>
      </c>
      <c r="O2" s="69" t="s">
        <v>102</v>
      </c>
      <c r="P2" s="69" t="s">
        <v>103</v>
      </c>
      <c r="Q2" s="69" t="s">
        <v>104</v>
      </c>
      <c r="R2" s="69" t="s">
        <v>105</v>
      </c>
      <c r="S2" s="69" t="s">
        <v>106</v>
      </c>
      <c r="T2" s="69" t="s">
        <v>107</v>
      </c>
      <c r="U2" s="70" t="s">
        <v>69</v>
      </c>
      <c r="V2" s="71" t="s">
        <v>108</v>
      </c>
      <c r="W2" s="71" t="s">
        <v>109</v>
      </c>
      <c r="X2" s="71" t="s">
        <v>110</v>
      </c>
      <c r="Y2" s="71" t="s">
        <v>111</v>
      </c>
      <c r="Z2" s="71" t="s">
        <v>112</v>
      </c>
      <c r="AA2" s="71" t="s">
        <v>113</v>
      </c>
      <c r="AB2" s="71" t="s">
        <v>114</v>
      </c>
      <c r="AC2" s="71" t="s">
        <v>115</v>
      </c>
      <c r="AD2" s="71" t="s">
        <v>116</v>
      </c>
      <c r="AE2" s="72" t="s">
        <v>117</v>
      </c>
      <c r="AF2" s="71" t="s">
        <v>118</v>
      </c>
      <c r="AG2" s="71" t="s">
        <v>119</v>
      </c>
      <c r="AH2" s="72" t="s">
        <v>120</v>
      </c>
      <c r="AI2" s="71" t="s">
        <v>121</v>
      </c>
      <c r="AJ2" s="71" t="s">
        <v>122</v>
      </c>
      <c r="AK2" s="71" t="s">
        <v>123</v>
      </c>
      <c r="AL2" s="71" t="s">
        <v>124</v>
      </c>
      <c r="AM2" s="71" t="s">
        <v>125</v>
      </c>
      <c r="AN2" s="71" t="s">
        <v>126</v>
      </c>
      <c r="AO2" s="71" t="s">
        <v>127</v>
      </c>
      <c r="AP2" s="71" t="s">
        <v>128</v>
      </c>
      <c r="AQ2" s="71" t="s">
        <v>129</v>
      </c>
      <c r="AR2" s="71" t="s">
        <v>130</v>
      </c>
      <c r="AS2" s="71" t="s">
        <v>131</v>
      </c>
      <c r="AT2" s="71" t="s">
        <v>132</v>
      </c>
      <c r="AU2" s="71" t="s">
        <v>133</v>
      </c>
      <c r="AV2" s="71" t="s">
        <v>134</v>
      </c>
    </row>
    <row r="3" spans="1:48">
      <c r="A3" s="73">
        <v>43496</v>
      </c>
      <c r="B3" s="74">
        <v>2019</v>
      </c>
      <c r="C3" s="74">
        <v>1</v>
      </c>
      <c r="D3" s="75">
        <v>8.8293910000000003E-2</v>
      </c>
      <c r="E3" s="75">
        <v>0.1202603</v>
      </c>
      <c r="F3" s="75">
        <v>7.8684400000000002E-2</v>
      </c>
      <c r="G3" s="75">
        <v>8.4000000000000005E-2</v>
      </c>
      <c r="H3" s="75">
        <v>2.8799999999999999E-2</v>
      </c>
      <c r="I3" s="75">
        <v>-4.5000000000000005E-3</v>
      </c>
      <c r="J3" s="75">
        <v>2.0999999999999999E-3</v>
      </c>
      <c r="K3" s="75">
        <v>5.5154000000000002E-2</v>
      </c>
      <c r="L3" s="75">
        <v>0.144317</v>
      </c>
      <c r="M3" s="75">
        <v>1.7054E-2</v>
      </c>
      <c r="N3" s="75">
        <v>8.7118000000000001E-2</v>
      </c>
      <c r="O3" s="75">
        <v>0.185334</v>
      </c>
      <c r="P3" s="75">
        <v>6.8153000000000005E-2</v>
      </c>
      <c r="Q3" s="75">
        <v>3.1227999999999999E-2</v>
      </c>
      <c r="R3" s="75">
        <v>1.6473000000000002E-2</v>
      </c>
      <c r="S3" s="75">
        <v>6.8139999999999997E-3</v>
      </c>
      <c r="T3" s="75">
        <v>0.104397</v>
      </c>
      <c r="U3" s="76">
        <v>2.8157999999999999E-2</v>
      </c>
      <c r="V3" s="77">
        <v>4.6533349901437759E-2</v>
      </c>
      <c r="W3" s="77">
        <v>-5.4393310099840164E-2</v>
      </c>
      <c r="X3" s="77">
        <v>0.15350994467735291</v>
      </c>
      <c r="Y3" s="77">
        <v>6.8928249180316925E-2</v>
      </c>
      <c r="Z3" s="77">
        <v>-0.10058799386024475</v>
      </c>
      <c r="AA3" s="77">
        <v>6.2295891344547272E-2</v>
      </c>
      <c r="AB3" s="77">
        <v>0.17687641084194183</v>
      </c>
      <c r="AC3" s="77">
        <v>0.15105031430721283</v>
      </c>
      <c r="AD3" s="77">
        <v>0.41596627235412598</v>
      </c>
      <c r="AE3" s="77">
        <v>5.6718379259109497E-2</v>
      </c>
      <c r="AF3" s="77">
        <v>0.14322912693023682</v>
      </c>
      <c r="AG3" s="77">
        <v>0.17070463299751282</v>
      </c>
      <c r="AH3" s="77">
        <v>0.1978609710931778</v>
      </c>
      <c r="AI3" s="77">
        <v>6.6358000040054321E-2</v>
      </c>
      <c r="AJ3" s="77">
        <v>0.11946901679039001</v>
      </c>
      <c r="AK3" s="77">
        <v>0.10684116184711456</v>
      </c>
      <c r="AL3" s="77">
        <v>9.12790447473526E-2</v>
      </c>
      <c r="AM3" s="77">
        <v>-3.6861445754766464E-2</v>
      </c>
      <c r="AN3" s="77">
        <v>6.1766218394041061E-2</v>
      </c>
      <c r="AO3" s="77">
        <v>1.4958849176764488E-2</v>
      </c>
      <c r="AP3" s="77">
        <v>0.22291018068790436</v>
      </c>
      <c r="AQ3" s="77">
        <v>0.10198066383600235</v>
      </c>
      <c r="AR3" s="77">
        <v>0.32550859451293945</v>
      </c>
      <c r="AS3" s="78">
        <v>0.13708080351352692</v>
      </c>
      <c r="AT3" s="78">
        <v>5.2106220275163651E-2</v>
      </c>
      <c r="AU3" s="78">
        <v>0.10455445945262909</v>
      </c>
      <c r="AV3" s="78">
        <v>0.13071738183498383</v>
      </c>
    </row>
    <row r="4" spans="1:48">
      <c r="A4" s="73">
        <v>43524</v>
      </c>
      <c r="B4" s="74">
        <v>2019</v>
      </c>
      <c r="C4" s="74">
        <v>2</v>
      </c>
      <c r="D4" s="75">
        <v>3.2724210000000004E-2</v>
      </c>
      <c r="E4" s="75">
        <v>3.8571649999999999E-2</v>
      </c>
      <c r="F4" s="75">
        <v>2.9728930000000001E-2</v>
      </c>
      <c r="G4" s="75">
        <v>3.4000000000000002E-2</v>
      </c>
      <c r="H4" s="75">
        <v>2.06E-2</v>
      </c>
      <c r="I4" s="75">
        <v>-2.7099999999999999E-2</v>
      </c>
      <c r="J4" s="75">
        <v>1.8E-3</v>
      </c>
      <c r="K4" s="75">
        <v>4.4700999999999998E-2</v>
      </c>
      <c r="L4" s="75">
        <v>-4.5906000000000002E-2</v>
      </c>
      <c r="M4" s="75">
        <v>1.1835999999999999E-2</v>
      </c>
      <c r="N4" s="75">
        <v>7.8395999999999993E-2</v>
      </c>
      <c r="O4" s="75">
        <v>-2.5760000000000002E-3</v>
      </c>
      <c r="P4" s="75">
        <v>8.7720000000000003E-3</v>
      </c>
      <c r="Q4" s="75">
        <v>3.3514000000000002E-2</v>
      </c>
      <c r="R4" s="75">
        <v>-5.7967999999999999E-2</v>
      </c>
      <c r="S4" s="75">
        <v>3.4791000000000002E-2</v>
      </c>
      <c r="T4" s="75">
        <v>4.7019999999999999E-2</v>
      </c>
      <c r="U4" s="76">
        <v>7.7181E-2</v>
      </c>
      <c r="V4" s="77">
        <v>8.3855636417865753E-2</v>
      </c>
      <c r="W4" s="77">
        <v>1.2291052378714085E-2</v>
      </c>
      <c r="X4" s="77">
        <v>-2.4747464805841446E-2</v>
      </c>
      <c r="Y4" s="77">
        <v>0.16171501576900482</v>
      </c>
      <c r="Z4" s="77">
        <v>-1.4459061436355114E-2</v>
      </c>
      <c r="AA4" s="77">
        <v>3.8898039609193802E-2</v>
      </c>
      <c r="AB4" s="77">
        <v>0.16734762489795685</v>
      </c>
      <c r="AC4" s="77">
        <v>0.12261635065078735</v>
      </c>
      <c r="AD4" s="77">
        <v>-8.3086051046848297E-2</v>
      </c>
      <c r="AE4" s="77">
        <v>7.6357826590538025E-2</v>
      </c>
      <c r="AF4" s="77">
        <v>0.15793469548225403</v>
      </c>
      <c r="AG4" s="77">
        <v>0.16745659708976746</v>
      </c>
      <c r="AH4" s="77">
        <v>0.31696429848670959</v>
      </c>
      <c r="AI4" s="77">
        <v>0.12011576443910599</v>
      </c>
      <c r="AJ4" s="77">
        <v>-6.3241139054298401E-2</v>
      </c>
      <c r="AK4" s="77">
        <v>4.4816538691520691E-2</v>
      </c>
      <c r="AL4" s="77">
        <v>4.0490154176950455E-2</v>
      </c>
      <c r="AM4" s="77">
        <v>0.16265718638896942</v>
      </c>
      <c r="AN4" s="77">
        <v>1.9902905449271202E-2</v>
      </c>
      <c r="AO4" s="77">
        <v>0.13982895016670227</v>
      </c>
      <c r="AP4" s="77">
        <v>6.2217917293310165E-2</v>
      </c>
      <c r="AQ4" s="77">
        <v>1.651688851416111E-2</v>
      </c>
      <c r="AR4" s="77">
        <v>-2.7941718697547913E-2</v>
      </c>
      <c r="AS4" s="78">
        <v>7.892453670501709E-2</v>
      </c>
      <c r="AT4" s="78">
        <v>9.8671741783618927E-2</v>
      </c>
      <c r="AU4" s="78">
        <v>3.835607785731554E-3</v>
      </c>
      <c r="AV4" s="78">
        <v>-9.6444591879844666E-2</v>
      </c>
    </row>
    <row r="5" spans="1:48">
      <c r="A5" s="73">
        <v>43553</v>
      </c>
      <c r="B5" s="74">
        <v>2019</v>
      </c>
      <c r="C5" s="74">
        <v>3</v>
      </c>
      <c r="D5" s="75">
        <v>1.296229E-2</v>
      </c>
      <c r="E5" s="75">
        <v>-3.9077920000000002E-3</v>
      </c>
      <c r="F5" s="75">
        <v>1.7924289999999999E-2</v>
      </c>
      <c r="G5" s="75">
        <v>1.1000000000000001E-2</v>
      </c>
      <c r="H5" s="75">
        <v>-3.0499999999999999E-2</v>
      </c>
      <c r="I5" s="75">
        <v>-4.1200000000000001E-2</v>
      </c>
      <c r="J5" s="75">
        <v>1.9E-3</v>
      </c>
      <c r="K5" s="75">
        <v>9.7026000000000001E-2</v>
      </c>
      <c r="L5" s="75">
        <v>8.5935999999999998E-2</v>
      </c>
      <c r="M5" s="75">
        <v>-1.6039999999999999E-2</v>
      </c>
      <c r="N5" s="75">
        <v>3.1479E-2</v>
      </c>
      <c r="O5" s="75">
        <v>-2.3945000000000001E-2</v>
      </c>
      <c r="P5" s="75">
        <v>4.3804999999999997E-2</v>
      </c>
      <c r="Q5" s="75">
        <v>2.3053000000000001E-2</v>
      </c>
      <c r="R5" s="75">
        <v>4.2347000000000003E-2</v>
      </c>
      <c r="S5" s="75">
        <v>3.2962999999999999E-2</v>
      </c>
      <c r="T5" s="75">
        <v>-1.5164E-2</v>
      </c>
      <c r="U5" s="76">
        <v>5.2754000000000002E-2</v>
      </c>
      <c r="V5" s="77">
        <v>-5.5387587053701282E-4</v>
      </c>
      <c r="W5" s="77">
        <v>-7.5764909386634827E-2</v>
      </c>
      <c r="X5" s="77">
        <v>5.4634921252727509E-2</v>
      </c>
      <c r="Y5" s="77">
        <v>-3.7489049136638641E-2</v>
      </c>
      <c r="Z5" s="77">
        <v>3.6358877550810575E-3</v>
      </c>
      <c r="AA5" s="77">
        <v>0.21139331161975861</v>
      </c>
      <c r="AB5" s="77">
        <v>-1.034848764538765E-2</v>
      </c>
      <c r="AC5" s="77">
        <v>6.5753534436225891E-3</v>
      </c>
      <c r="AD5" s="77">
        <v>-3.8834914565086365E-2</v>
      </c>
      <c r="AE5" s="77">
        <v>-0.10759110748767853</v>
      </c>
      <c r="AF5" s="77">
        <v>-6.8852432072162628E-2</v>
      </c>
      <c r="AG5" s="77">
        <v>2.5710439309477806E-2</v>
      </c>
      <c r="AH5" s="77">
        <v>0.3050847053527832</v>
      </c>
      <c r="AI5" s="77">
        <v>-6.7183412611484528E-2</v>
      </c>
      <c r="AJ5" s="77">
        <v>0.15611819922924042</v>
      </c>
      <c r="AK5" s="77">
        <v>-5.5856712162494659E-2</v>
      </c>
      <c r="AL5" s="77">
        <v>0.13594464957714081</v>
      </c>
      <c r="AM5" s="77">
        <v>-2.7657562866806984E-2</v>
      </c>
      <c r="AN5" s="77">
        <v>5.6639719754457474E-2</v>
      </c>
      <c r="AO5" s="77">
        <v>-0.1083197295665741</v>
      </c>
      <c r="AP5" s="77">
        <v>-1.5050830319523811E-2</v>
      </c>
      <c r="AQ5" s="77">
        <v>3.8231804966926575E-2</v>
      </c>
      <c r="AR5" s="77">
        <v>7.6922518201172352E-3</v>
      </c>
      <c r="AS5" s="78">
        <v>-1.4871340245008469E-2</v>
      </c>
      <c r="AT5" s="78">
        <v>-2.6079457253217697E-2</v>
      </c>
      <c r="AU5" s="78">
        <v>0.10490091890096664</v>
      </c>
      <c r="AV5" s="78">
        <v>4.2943011969327927E-2</v>
      </c>
    </row>
    <row r="6" spans="1:48">
      <c r="A6" s="73">
        <v>43585</v>
      </c>
      <c r="B6" s="74">
        <v>2019</v>
      </c>
      <c r="C6" s="74">
        <v>4</v>
      </c>
      <c r="D6" s="75">
        <v>3.789327E-2</v>
      </c>
      <c r="E6" s="75">
        <v>2.0354650000000002E-2</v>
      </c>
      <c r="F6" s="75">
        <v>3.9313439999999998E-2</v>
      </c>
      <c r="G6" s="75">
        <v>3.9699999999999999E-2</v>
      </c>
      <c r="H6" s="75">
        <v>-1.72E-2</v>
      </c>
      <c r="I6" s="75">
        <v>2.1600000000000001E-2</v>
      </c>
      <c r="J6" s="75">
        <v>2.0999999999999999E-3</v>
      </c>
      <c r="K6" s="75">
        <v>5.6436E-2</v>
      </c>
      <c r="L6" s="75">
        <v>8.1859000000000001E-2</v>
      </c>
      <c r="M6" s="75">
        <v>0.23363100000000001</v>
      </c>
      <c r="N6" s="75">
        <v>9.2562000000000005E-2</v>
      </c>
      <c r="O6" s="75">
        <v>7.2555999999999995E-2</v>
      </c>
      <c r="P6" s="75">
        <v>6.1545999999999997E-2</v>
      </c>
      <c r="Q6" s="75">
        <v>1.0087E-2</v>
      </c>
      <c r="R6" s="75">
        <v>4.6947999999999997E-2</v>
      </c>
      <c r="S6" s="75">
        <v>4.0390000000000002E-2</v>
      </c>
      <c r="T6" s="75">
        <v>4.2987999999999998E-2</v>
      </c>
      <c r="U6" s="76">
        <v>0.10734299999999999</v>
      </c>
      <c r="V6" s="77">
        <v>9.7533956170082092E-2</v>
      </c>
      <c r="W6" s="77">
        <v>4.624272882938385E-2</v>
      </c>
      <c r="X6" s="77">
        <v>5.8188043534755707E-2</v>
      </c>
      <c r="Y6" s="77">
        <v>-5.7593947276473045E-3</v>
      </c>
      <c r="Z6" s="77">
        <v>-5.0928555428981781E-2</v>
      </c>
      <c r="AA6" s="77">
        <v>-3.3805493265390396E-2</v>
      </c>
      <c r="AB6" s="77">
        <v>0.15400002896785736</v>
      </c>
      <c r="AC6" s="77">
        <v>0.22391574084758759</v>
      </c>
      <c r="AD6" s="77">
        <v>-0.13468016684055328</v>
      </c>
      <c r="AE6" s="77">
        <v>0.10917609930038452</v>
      </c>
      <c r="AF6" s="77">
        <v>-2.9957208782434464E-2</v>
      </c>
      <c r="AG6" s="77">
        <v>0.12005277723073959</v>
      </c>
      <c r="AH6" s="77">
        <v>0.14805199205875397</v>
      </c>
      <c r="AI6" s="77">
        <v>-9.9291019141674042E-3</v>
      </c>
      <c r="AJ6" s="77">
        <v>-3.2846685498952866E-2</v>
      </c>
      <c r="AK6" s="77">
        <v>1.4339614659547806E-2</v>
      </c>
      <c r="AL6" s="77">
        <v>-1.1866738088428974E-2</v>
      </c>
      <c r="AM6" s="77">
        <v>-6.8513490259647369E-2</v>
      </c>
      <c r="AN6" s="77">
        <v>5.7657651603221893E-2</v>
      </c>
      <c r="AO6" s="77">
        <v>8.41565802693367E-2</v>
      </c>
      <c r="AP6" s="77">
        <v>0.14764466881752014</v>
      </c>
      <c r="AQ6" s="77">
        <v>-3.3763542771339417E-2</v>
      </c>
      <c r="AR6" s="77">
        <v>6.9907583296298981E-2</v>
      </c>
      <c r="AS6" s="78">
        <v>5.2223607897758484E-2</v>
      </c>
      <c r="AT6" s="78">
        <v>8.9181035757064819E-2</v>
      </c>
      <c r="AU6" s="78">
        <v>-3.5385046154260635E-2</v>
      </c>
      <c r="AV6" s="78">
        <v>-4.3626043945550919E-2</v>
      </c>
    </row>
    <row r="7" spans="1:48">
      <c r="A7" s="73">
        <v>43616</v>
      </c>
      <c r="B7" s="74">
        <v>2019</v>
      </c>
      <c r="C7" s="74">
        <v>5</v>
      </c>
      <c r="D7" s="75">
        <v>-6.167856E-2</v>
      </c>
      <c r="E7" s="75">
        <v>-6.4571440000000008E-2</v>
      </c>
      <c r="F7" s="75">
        <v>-6.5777730000000006E-2</v>
      </c>
      <c r="G7" s="75">
        <v>-6.9400000000000003E-2</v>
      </c>
      <c r="H7" s="75">
        <v>-1.3100000000000001E-2</v>
      </c>
      <c r="I7" s="75">
        <v>-2.3700000000000002E-2</v>
      </c>
      <c r="J7" s="75">
        <v>2.0999999999999999E-3</v>
      </c>
      <c r="K7" s="75">
        <v>-0.123735</v>
      </c>
      <c r="L7" s="75">
        <v>-7.8613000000000002E-2</v>
      </c>
      <c r="M7" s="75">
        <v>-3.5992999999999997E-2</v>
      </c>
      <c r="N7" s="75">
        <v>-4.8954999999999999E-2</v>
      </c>
      <c r="O7" s="75">
        <v>-0.109654</v>
      </c>
      <c r="P7" s="75">
        <v>-6.7991999999999997E-2</v>
      </c>
      <c r="Q7" s="75">
        <v>-6.4448000000000005E-2</v>
      </c>
      <c r="R7" s="75">
        <v>1.4270000000000001E-3</v>
      </c>
      <c r="S7" s="75">
        <v>9.4140000000000005E-3</v>
      </c>
      <c r="T7" s="75">
        <v>-0.11920799999999999</v>
      </c>
      <c r="U7" s="76">
        <v>-4.9464000000000001E-2</v>
      </c>
      <c r="V7" s="77">
        <v>-0.13077503442764282</v>
      </c>
      <c r="W7" s="77">
        <v>9.2666968703269958E-2</v>
      </c>
      <c r="X7" s="77">
        <v>-0.29141527414321899</v>
      </c>
      <c r="Y7" s="77">
        <v>-1.4634164981544018E-2</v>
      </c>
      <c r="Z7" s="77">
        <v>-3.2815579324960709E-2</v>
      </c>
      <c r="AA7" s="77">
        <v>-4.8182148486375809E-2</v>
      </c>
      <c r="AB7" s="77">
        <v>-3.8261599838733673E-2</v>
      </c>
      <c r="AC7" s="77">
        <v>-2.9355015605688095E-2</v>
      </c>
      <c r="AD7" s="77">
        <v>-7.7820941805839539E-3</v>
      </c>
      <c r="AE7" s="77">
        <v>-6.189611554145813E-2</v>
      </c>
      <c r="AF7" s="77">
        <v>-7.2794169187545776E-2</v>
      </c>
      <c r="AG7" s="77">
        <v>8.977019228041172E-3</v>
      </c>
      <c r="AH7" s="77">
        <v>-3.1674176454544067E-2</v>
      </c>
      <c r="AI7" s="77">
        <v>-3.7249259650707245E-2</v>
      </c>
      <c r="AJ7" s="77">
        <v>-0.2490566223859787</v>
      </c>
      <c r="AK7" s="77">
        <v>-0.11879962682723999</v>
      </c>
      <c r="AL7" s="77">
        <v>-3.4180127084255219E-2</v>
      </c>
      <c r="AM7" s="77">
        <v>-7.4349120259284973E-3</v>
      </c>
      <c r="AN7" s="77">
        <v>-2.4055041372776031E-2</v>
      </c>
      <c r="AO7" s="77">
        <v>-9.8706595599651337E-2</v>
      </c>
      <c r="AP7" s="77">
        <v>1.6758184647187591E-3</v>
      </c>
      <c r="AQ7" s="77">
        <v>-0.13249851763248444</v>
      </c>
      <c r="AR7" s="77">
        <v>-0.25722864270210266</v>
      </c>
      <c r="AS7" s="78">
        <v>-0.1477317214012146</v>
      </c>
      <c r="AT7" s="78">
        <v>2.4955125525593758E-2</v>
      </c>
      <c r="AU7" s="78">
        <v>4.7403756529092789E-2</v>
      </c>
      <c r="AV7" s="78">
        <v>-5.5094804614782333E-2</v>
      </c>
    </row>
    <row r="8" spans="1:48">
      <c r="A8" s="73">
        <v>43644</v>
      </c>
      <c r="B8" s="74">
        <v>2019</v>
      </c>
      <c r="C8" s="74">
        <v>6</v>
      </c>
      <c r="D8" s="75">
        <v>6.7278859999999996E-2</v>
      </c>
      <c r="E8" s="75">
        <v>4.9001820000000001E-2</v>
      </c>
      <c r="F8" s="75">
        <v>6.8930190000000002E-2</v>
      </c>
      <c r="G8" s="75">
        <v>6.93E-2</v>
      </c>
      <c r="H8" s="75">
        <v>2.8000000000000004E-3</v>
      </c>
      <c r="I8" s="75">
        <v>-6.9999999999999993E-3</v>
      </c>
      <c r="J8" s="75">
        <v>1.8E-3</v>
      </c>
      <c r="K8" s="75">
        <v>0.130519</v>
      </c>
      <c r="L8" s="75">
        <v>6.6792000000000004E-2</v>
      </c>
      <c r="M8" s="75">
        <v>5.7557999999999998E-2</v>
      </c>
      <c r="N8" s="75">
        <v>6.2564999999999996E-2</v>
      </c>
      <c r="O8" s="75">
        <v>0.121157</v>
      </c>
      <c r="P8" s="75">
        <v>0.102607</v>
      </c>
      <c r="Q8" s="75">
        <v>6.1990000000000003E-2</v>
      </c>
      <c r="R8" s="75">
        <v>4.4575999999999998E-2</v>
      </c>
      <c r="S8" s="75">
        <v>4.7359999999999999E-2</v>
      </c>
      <c r="T8" s="75">
        <v>8.8280999999999998E-2</v>
      </c>
      <c r="U8" s="76">
        <v>8.3117999999999997E-2</v>
      </c>
      <c r="V8" s="77">
        <v>0.1353009045124054</v>
      </c>
      <c r="W8" s="77">
        <v>-4.5958731789141893E-4</v>
      </c>
      <c r="X8" s="77">
        <v>1.0150603950023651E-2</v>
      </c>
      <c r="Y8" s="77">
        <v>-4.7530252486467361E-2</v>
      </c>
      <c r="Z8" s="77">
        <v>3.7683404982089996E-2</v>
      </c>
      <c r="AA8" s="77">
        <v>-7.7367439866065979E-2</v>
      </c>
      <c r="AB8" s="77">
        <v>-1.2475745752453804E-2</v>
      </c>
      <c r="AC8" s="77">
        <v>5.8958310633897781E-2</v>
      </c>
      <c r="AD8" s="77">
        <v>0.17647060751914978</v>
      </c>
      <c r="AE8" s="77">
        <v>4.8020750284194946E-2</v>
      </c>
      <c r="AF8" s="77">
        <v>0.22918319702148438</v>
      </c>
      <c r="AG8" s="77">
        <v>-9.7518153488636017E-2</v>
      </c>
      <c r="AH8" s="77">
        <v>0.3621494472026825</v>
      </c>
      <c r="AI8" s="77">
        <v>1.5266796108335257E-3</v>
      </c>
      <c r="AJ8" s="77">
        <v>-3.0150784179568291E-2</v>
      </c>
      <c r="AK8" s="77">
        <v>9.3723632395267487E-2</v>
      </c>
      <c r="AL8" s="77">
        <v>1.0282187722623348E-2</v>
      </c>
      <c r="AM8" s="77">
        <v>0.10433380305767059</v>
      </c>
      <c r="AN8" s="77">
        <v>2.5088099762797356E-2</v>
      </c>
      <c r="AO8" s="77">
        <v>1.1329564731568098E-3</v>
      </c>
      <c r="AP8" s="77">
        <v>3.8927704095840454E-2</v>
      </c>
      <c r="AQ8" s="77">
        <v>-5.6364969350397587E-3</v>
      </c>
      <c r="AR8" s="77">
        <v>0.31951463222503662</v>
      </c>
      <c r="AS8" s="78">
        <v>0.16696998476982117</v>
      </c>
      <c r="AT8" s="78">
        <v>5.5696971714496613E-2</v>
      </c>
      <c r="AU8" s="78">
        <v>7.6569348573684692E-2</v>
      </c>
      <c r="AV8" s="78">
        <v>0.20344823598861694</v>
      </c>
    </row>
    <row r="9" spans="1:48">
      <c r="A9" s="73">
        <v>43677</v>
      </c>
      <c r="B9" s="74">
        <v>2019</v>
      </c>
      <c r="C9" s="74">
        <v>7</v>
      </c>
      <c r="D9" s="75">
        <v>1.1854390000000001E-2</v>
      </c>
      <c r="E9" s="75">
        <v>-5.2448700000000004E-3</v>
      </c>
      <c r="F9" s="75">
        <v>1.312819E-2</v>
      </c>
      <c r="G9" s="75">
        <v>1.1899999999999999E-2</v>
      </c>
      <c r="H9" s="75">
        <v>-1.9299999999999998E-2</v>
      </c>
      <c r="I9" s="75">
        <v>4.6999999999999993E-3</v>
      </c>
      <c r="J9" s="75">
        <v>1.9E-3</v>
      </c>
      <c r="K9" s="75">
        <v>7.6394000000000004E-2</v>
      </c>
      <c r="L9" s="75">
        <v>-1.4179000000000001E-2</v>
      </c>
      <c r="M9" s="75">
        <v>3.0435E-2</v>
      </c>
      <c r="N9" s="75">
        <v>-1.2200000000000001E-2</v>
      </c>
      <c r="O9" s="75">
        <v>7.5903999999999999E-2</v>
      </c>
      <c r="P9" s="75">
        <v>2.7504000000000001E-2</v>
      </c>
      <c r="Q9" s="75">
        <v>-6.5048999999999996E-2</v>
      </c>
      <c r="R9" s="75">
        <v>3.3582000000000001E-2</v>
      </c>
      <c r="S9" s="75">
        <v>1.4736000000000001E-2</v>
      </c>
      <c r="T9" s="75">
        <v>2.4777E-2</v>
      </c>
      <c r="U9" s="76">
        <v>1.7243999999999999E-2</v>
      </c>
      <c r="V9" s="77">
        <v>5.8687295764684677E-2</v>
      </c>
      <c r="W9" s="77">
        <v>9.1974632814526558E-3</v>
      </c>
      <c r="X9" s="77">
        <v>7.617504894733429E-2</v>
      </c>
      <c r="Y9" s="77">
        <v>7.5994841754436493E-2</v>
      </c>
      <c r="Z9" s="77">
        <v>4.8586815595626831E-2</v>
      </c>
      <c r="AA9" s="77">
        <v>-6.708475761115551E-3</v>
      </c>
      <c r="AB9" s="77">
        <v>6.1648637056350708E-2</v>
      </c>
      <c r="AC9" s="77">
        <v>0.22587618231773376</v>
      </c>
      <c r="AD9" s="77">
        <v>-0.19666664302349091</v>
      </c>
      <c r="AE9" s="77">
        <v>1.4241457916796207E-2</v>
      </c>
      <c r="AF9" s="77">
        <v>-0.12467361986637115</v>
      </c>
      <c r="AG9" s="77">
        <v>-9.7643537446856499E-3</v>
      </c>
      <c r="AH9" s="77">
        <v>0.19039453566074371</v>
      </c>
      <c r="AI9" s="77">
        <v>8.5365846753120422E-2</v>
      </c>
      <c r="AJ9" s="77">
        <v>-0.16062173247337341</v>
      </c>
      <c r="AK9" s="77">
        <v>-5.1102399826049805E-2</v>
      </c>
      <c r="AL9" s="77">
        <v>2.78177410364151E-2</v>
      </c>
      <c r="AM9" s="77">
        <v>5.1598865538835526E-2</v>
      </c>
      <c r="AN9" s="77">
        <v>2.9626438394188881E-2</v>
      </c>
      <c r="AO9" s="77">
        <v>-4.6397566795349121E-2</v>
      </c>
      <c r="AP9" s="77">
        <v>-9.897514246404171E-3</v>
      </c>
      <c r="AQ9" s="77">
        <v>7.8936396166682243E-3</v>
      </c>
      <c r="AR9" s="77">
        <v>-5.0957851111888885E-2</v>
      </c>
      <c r="AS9" s="78">
        <v>-1.2085749767720699E-2</v>
      </c>
      <c r="AT9" s="78">
        <v>4.3780218809843063E-2</v>
      </c>
      <c r="AU9" s="78">
        <v>-2.4246517568826675E-3</v>
      </c>
      <c r="AV9" s="78">
        <v>-4.9216292798519135E-2</v>
      </c>
    </row>
    <row r="10" spans="1:48">
      <c r="A10" s="73">
        <v>43707</v>
      </c>
      <c r="B10" s="74">
        <v>2019</v>
      </c>
      <c r="C10" s="74">
        <v>8</v>
      </c>
      <c r="D10" s="75">
        <v>-2.0339360000000001E-2</v>
      </c>
      <c r="E10" s="75">
        <v>-4.0001170000000003E-2</v>
      </c>
      <c r="F10" s="75">
        <v>-1.8091650000000001E-2</v>
      </c>
      <c r="G10" s="75">
        <v>-2.58E-2</v>
      </c>
      <c r="H10" s="75">
        <v>-2.3900000000000001E-2</v>
      </c>
      <c r="I10" s="75">
        <v>-4.7899999999999998E-2</v>
      </c>
      <c r="J10" s="75">
        <v>1.6000000000000001E-3</v>
      </c>
      <c r="K10" s="75">
        <v>-1.6570000000000001E-2</v>
      </c>
      <c r="L10" s="75">
        <v>-4.8474000000000003E-2</v>
      </c>
      <c r="M10" s="75">
        <v>-4.0207E-2</v>
      </c>
      <c r="N10" s="75">
        <v>-4.0704999999999998E-2</v>
      </c>
      <c r="O10" s="75">
        <v>-6.8004999999999996E-2</v>
      </c>
      <c r="P10" s="75">
        <v>6.6545000000000007E-2</v>
      </c>
      <c r="Q10" s="75">
        <v>-6.9880000000000003E-3</v>
      </c>
      <c r="R10" s="75">
        <v>4.5790999999999998E-2</v>
      </c>
      <c r="S10" s="75">
        <v>3.9911000000000002E-2</v>
      </c>
      <c r="T10" s="75">
        <v>-1.5226999999999999E-2</v>
      </c>
      <c r="U10" s="76">
        <v>1.5044E-2</v>
      </c>
      <c r="V10" s="77">
        <v>-0.13150821626186371</v>
      </c>
      <c r="W10" s="77">
        <v>-0.15151509642601013</v>
      </c>
      <c r="X10" s="77">
        <v>8.6747020483016968E-2</v>
      </c>
      <c r="Y10" s="77">
        <v>-3.3949706703424454E-2</v>
      </c>
      <c r="Z10" s="77">
        <v>-6.3663281500339508E-2</v>
      </c>
      <c r="AA10" s="77">
        <v>0.12528140842914581</v>
      </c>
      <c r="AB10" s="77">
        <v>-7.2089910507202148E-2</v>
      </c>
      <c r="AC10" s="77">
        <v>-2.7767980471253395E-2</v>
      </c>
      <c r="AD10" s="77">
        <v>0.19502075016498566</v>
      </c>
      <c r="AE10" s="77">
        <v>-8.3943776786327362E-2</v>
      </c>
      <c r="AF10" s="77">
        <v>-0.18344520032405853</v>
      </c>
      <c r="AG10" s="77">
        <v>0.10702076554298401</v>
      </c>
      <c r="AH10" s="77">
        <v>-0.28097987174987793</v>
      </c>
      <c r="AI10" s="77">
        <v>0.17556178569793701</v>
      </c>
      <c r="AJ10" s="77">
        <v>0.1358024924993515</v>
      </c>
      <c r="AK10" s="77">
        <v>-6.4516142010688782E-2</v>
      </c>
      <c r="AL10" s="77">
        <v>-5.6929595768451691E-2</v>
      </c>
      <c r="AM10" s="77">
        <v>4.7684840857982635E-2</v>
      </c>
      <c r="AN10" s="77">
        <v>-0.14339780807495117</v>
      </c>
      <c r="AO10" s="77">
        <v>-2.3971782065927982E-3</v>
      </c>
      <c r="AP10" s="77">
        <v>-3.5947006195783615E-2</v>
      </c>
      <c r="AQ10" s="77">
        <v>-1.8549030646681786E-2</v>
      </c>
      <c r="AR10" s="77">
        <v>4.8849377781152725E-2</v>
      </c>
      <c r="AS10" s="78">
        <v>-0.1416732519865036</v>
      </c>
      <c r="AT10" s="78">
        <v>-6.5229997038841248E-2</v>
      </c>
      <c r="AU10" s="78">
        <v>0.24652776122093201</v>
      </c>
      <c r="AV10" s="78">
        <v>8.0558322370052338E-2</v>
      </c>
    </row>
    <row r="11" spans="1:48">
      <c r="A11" s="73">
        <v>43738</v>
      </c>
      <c r="B11" s="74">
        <v>2019</v>
      </c>
      <c r="C11" s="74">
        <v>9</v>
      </c>
      <c r="D11" s="75">
        <v>1.6033040000000002E-2</v>
      </c>
      <c r="E11" s="75">
        <v>1.7680700000000001E-2</v>
      </c>
      <c r="F11" s="75">
        <v>1.7181169999999999E-2</v>
      </c>
      <c r="G11" s="75">
        <v>1.43E-2</v>
      </c>
      <c r="H11" s="75">
        <v>-9.7000000000000003E-3</v>
      </c>
      <c r="I11" s="75">
        <v>6.7699999999999996E-2</v>
      </c>
      <c r="J11" s="75">
        <v>1.8E-3</v>
      </c>
      <c r="K11" s="75">
        <v>7.2961999999999999E-2</v>
      </c>
      <c r="L11" s="75">
        <v>-2.2733E-2</v>
      </c>
      <c r="M11" s="75">
        <v>-5.0561000000000002E-2</v>
      </c>
      <c r="N11" s="75">
        <v>2.7822E-2</v>
      </c>
      <c r="O11" s="75">
        <v>1.6282000000000001E-2</v>
      </c>
      <c r="P11" s="75">
        <v>2.4001000000000001E-2</v>
      </c>
      <c r="Q11" s="75">
        <v>7.9459999999999999E-3</v>
      </c>
      <c r="R11" s="75">
        <v>-3.6340000000000001E-3</v>
      </c>
      <c r="S11" s="75">
        <v>-1.4956000000000001E-2</v>
      </c>
      <c r="T11" s="75">
        <v>0.11147899999999999</v>
      </c>
      <c r="U11" s="76">
        <v>8.4869999999999998E-3</v>
      </c>
      <c r="V11" s="77">
        <v>5.5727541446685791E-2</v>
      </c>
      <c r="W11" s="77">
        <v>2.2287808358669281E-2</v>
      </c>
      <c r="X11" s="77">
        <v>-1.635255292057991E-2</v>
      </c>
      <c r="Y11" s="77">
        <v>5.8048296719789505E-2</v>
      </c>
      <c r="Z11" s="77">
        <v>-4.5236464589834213E-2</v>
      </c>
      <c r="AA11" s="77">
        <v>5.2049845457077026E-2</v>
      </c>
      <c r="AB11" s="77">
        <v>-2.950817346572876E-2</v>
      </c>
      <c r="AC11" s="77">
        <v>-2.3720188066363335E-2</v>
      </c>
      <c r="AD11" s="77">
        <v>-0.10416673123836517</v>
      </c>
      <c r="AE11" s="77">
        <v>3.6962378770112991E-2</v>
      </c>
      <c r="AF11" s="77">
        <v>0.14611873030662537</v>
      </c>
      <c r="AG11" s="77">
        <v>0.21769601106643677</v>
      </c>
      <c r="AH11" s="77">
        <v>-0.14228448271751404</v>
      </c>
      <c r="AI11" s="77">
        <v>0</v>
      </c>
      <c r="AJ11" s="77">
        <v>6.5217390656471252E-2</v>
      </c>
      <c r="AK11" s="77">
        <v>0.10111039131879807</v>
      </c>
      <c r="AL11" s="77">
        <v>5.8634430170059204E-2</v>
      </c>
      <c r="AM11" s="77">
        <v>-1.0215392336249352E-2</v>
      </c>
      <c r="AN11" s="77">
        <v>6.3328370451927185E-2</v>
      </c>
      <c r="AO11" s="77">
        <v>5.9271186590194702E-2</v>
      </c>
      <c r="AP11" s="77">
        <v>-1.8541162717156112E-4</v>
      </c>
      <c r="AQ11" s="77">
        <v>-2.2399381268769503E-3</v>
      </c>
      <c r="AR11" s="77">
        <v>0.21920707821846008</v>
      </c>
      <c r="AS11" s="78">
        <v>5.6551702320575714E-2</v>
      </c>
      <c r="AT11" s="78">
        <v>4.0538515895605087E-2</v>
      </c>
      <c r="AU11" s="78">
        <v>-1.2144736247137189E-3</v>
      </c>
      <c r="AV11" s="78">
        <v>-2.2426804527640343E-2</v>
      </c>
    </row>
    <row r="12" spans="1:48">
      <c r="A12" s="73">
        <v>43769</v>
      </c>
      <c r="B12" s="74">
        <v>2019</v>
      </c>
      <c r="C12" s="74">
        <v>10</v>
      </c>
      <c r="D12" s="75">
        <v>1.9257090000000001E-2</v>
      </c>
      <c r="E12" s="75">
        <v>6.2907860000000005E-3</v>
      </c>
      <c r="F12" s="75">
        <v>2.0431750000000002E-2</v>
      </c>
      <c r="G12" s="75">
        <v>2.06E-2</v>
      </c>
      <c r="H12" s="75">
        <v>2.8999999999999998E-3</v>
      </c>
      <c r="I12" s="75">
        <v>-1.9E-2</v>
      </c>
      <c r="J12" s="75">
        <v>1.6000000000000001E-3</v>
      </c>
      <c r="K12" s="75">
        <v>0.110684</v>
      </c>
      <c r="L12" s="75">
        <v>2.3474999999999999E-2</v>
      </c>
      <c r="M12" s="75">
        <v>-3.0690000000000001E-3</v>
      </c>
      <c r="N12" s="75">
        <v>2.0863E-2</v>
      </c>
      <c r="O12" s="75">
        <v>2.9676999999999999E-2</v>
      </c>
      <c r="P12" s="75">
        <v>1.1034E-2</v>
      </c>
      <c r="Q12" s="75">
        <v>2.0559999999999998E-2</v>
      </c>
      <c r="R12" s="75">
        <v>-1.84E-4</v>
      </c>
      <c r="S12" s="75">
        <v>-8.3880999999999997E-2</v>
      </c>
      <c r="T12" s="75">
        <v>-4.6529000000000001E-2</v>
      </c>
      <c r="U12" s="76">
        <v>3.1216000000000001E-2</v>
      </c>
      <c r="V12" s="77">
        <v>1.7861956730484962E-2</v>
      </c>
      <c r="W12" s="77">
        <v>6.3567169010639191E-2</v>
      </c>
      <c r="X12" s="77">
        <v>6.4806854352355003E-3</v>
      </c>
      <c r="Y12" s="77">
        <v>5.7159814983606339E-2</v>
      </c>
      <c r="Z12" s="77">
        <v>3.8225662428885698E-3</v>
      </c>
      <c r="AA12" s="77">
        <v>0.1184336394071579</v>
      </c>
      <c r="AB12" s="77">
        <v>0.10521668940782547</v>
      </c>
      <c r="AC12" s="77">
        <v>-7.0906177163124084E-2</v>
      </c>
      <c r="AD12" s="77">
        <v>3.8759654853492975E-3</v>
      </c>
      <c r="AE12" s="77">
        <v>7.2585798799991608E-2</v>
      </c>
      <c r="AF12" s="77">
        <v>2.5060664862394333E-2</v>
      </c>
      <c r="AG12" s="77">
        <v>-9.1931551694869995E-2</v>
      </c>
      <c r="AH12" s="77">
        <v>-1.4018788933753967E-2</v>
      </c>
      <c r="AI12" s="77">
        <v>2.3780567571520805E-2</v>
      </c>
      <c r="AJ12" s="77">
        <v>0</v>
      </c>
      <c r="AK12" s="77">
        <v>5.8871079236268997E-3</v>
      </c>
      <c r="AL12" s="77">
        <v>-3.3144697081297636E-3</v>
      </c>
      <c r="AM12" s="77">
        <v>0.10006728768348694</v>
      </c>
      <c r="AN12" s="77">
        <v>-1.8467113841325045E-3</v>
      </c>
      <c r="AO12" s="77">
        <v>1.1342125944793224E-2</v>
      </c>
      <c r="AP12" s="77">
        <v>-1.0850395075976849E-2</v>
      </c>
      <c r="AQ12" s="77">
        <v>-0.21236823499202728</v>
      </c>
      <c r="AR12" s="77">
        <v>7.4191195890307426E-3</v>
      </c>
      <c r="AS12" s="78">
        <v>3.6988701671361923E-2</v>
      </c>
      <c r="AT12" s="78">
        <v>-9.1288171708583832E-2</v>
      </c>
      <c r="AU12" s="78">
        <v>0</v>
      </c>
      <c r="AV12" s="78">
        <v>6.917785108089447E-2</v>
      </c>
    </row>
    <row r="13" spans="1:48">
      <c r="A13" s="73">
        <v>43798</v>
      </c>
      <c r="B13" s="74">
        <v>2019</v>
      </c>
      <c r="C13" s="74">
        <v>11</v>
      </c>
      <c r="D13" s="75">
        <v>3.4999010000000004E-2</v>
      </c>
      <c r="E13" s="75">
        <v>2.6600809999999999E-2</v>
      </c>
      <c r="F13" s="75">
        <v>3.4047060000000004E-2</v>
      </c>
      <c r="G13" s="75">
        <v>3.8800000000000001E-2</v>
      </c>
      <c r="H13" s="75">
        <v>7.8000000000000005E-3</v>
      </c>
      <c r="I13" s="75">
        <v>-1.9900000000000001E-2</v>
      </c>
      <c r="J13" s="75">
        <v>1.1999999999999999E-3</v>
      </c>
      <c r="K13" s="75">
        <v>7.7424000000000007E-2</v>
      </c>
      <c r="L13" s="75">
        <v>1.3587E-2</v>
      </c>
      <c r="M13" s="75">
        <v>0.16671800000000001</v>
      </c>
      <c r="N13" s="75">
        <v>3.8905000000000002E-2</v>
      </c>
      <c r="O13" s="75">
        <v>4.3208999999999997E-2</v>
      </c>
      <c r="P13" s="75">
        <v>-5.9979999999999999E-2</v>
      </c>
      <c r="Q13" s="75">
        <v>4.8469999999999999E-2</v>
      </c>
      <c r="R13" s="75">
        <v>-1.1573999999999999E-2</v>
      </c>
      <c r="S13" s="75">
        <v>-4.9309999999999996E-3</v>
      </c>
      <c r="T13" s="75">
        <v>4.6733999999999998E-2</v>
      </c>
      <c r="U13" s="76">
        <v>5.9427000000000001E-2</v>
      </c>
      <c r="V13" s="77">
        <v>-5.7621430605649948E-3</v>
      </c>
      <c r="W13" s="77">
        <v>0.14151640236377716</v>
      </c>
      <c r="X13" s="77">
        <v>2.9115259647369385E-2</v>
      </c>
      <c r="Y13" s="77">
        <v>-0.10616722702980042</v>
      </c>
      <c r="Z13" s="77">
        <v>0.13543617725372314</v>
      </c>
      <c r="AA13" s="77">
        <v>8.462851494550705E-2</v>
      </c>
      <c r="AB13" s="77">
        <v>3.2043661922216415E-2</v>
      </c>
      <c r="AC13" s="77">
        <v>0.11420954763889313</v>
      </c>
      <c r="AD13" s="77">
        <v>0.61776071786880493</v>
      </c>
      <c r="AE13" s="77">
        <v>1.5407919883728027E-2</v>
      </c>
      <c r="AF13" s="77">
        <v>8.5962153971195221E-2</v>
      </c>
      <c r="AG13" s="77">
        <v>3.187936544418335E-2</v>
      </c>
      <c r="AH13" s="77">
        <v>0.23459722101688385</v>
      </c>
      <c r="AI13" s="77">
        <v>-0.18046459555625916</v>
      </c>
      <c r="AJ13" s="77">
        <v>-9.183676540851593E-2</v>
      </c>
      <c r="AK13" s="77">
        <v>-2.95291468501091E-2</v>
      </c>
      <c r="AL13" s="77">
        <v>4.750702646560967E-4</v>
      </c>
      <c r="AM13" s="77">
        <v>-1.1217606253921986E-2</v>
      </c>
      <c r="AN13" s="77">
        <v>-1.4005922712385654E-3</v>
      </c>
      <c r="AO13" s="77">
        <v>6.7169837653636932E-2</v>
      </c>
      <c r="AP13" s="77">
        <v>9.6498191356658936E-2</v>
      </c>
      <c r="AQ13" s="77">
        <v>0.10670948028564453</v>
      </c>
      <c r="AR13" s="77">
        <v>-7.4271358549594879E-2</v>
      </c>
      <c r="AS13" s="78">
        <v>0.10113301873207092</v>
      </c>
      <c r="AT13" s="78">
        <v>3.0809588730335236E-2</v>
      </c>
      <c r="AU13" s="78">
        <v>0.17547467350959778</v>
      </c>
      <c r="AV13" s="78">
        <v>4.2451433837413788E-2</v>
      </c>
    </row>
    <row r="14" spans="1:48">
      <c r="A14" s="73">
        <v>43830</v>
      </c>
      <c r="B14" s="74">
        <v>2019</v>
      </c>
      <c r="C14" s="74">
        <v>12</v>
      </c>
      <c r="D14" s="75">
        <v>2.8488780000000002E-2</v>
      </c>
      <c r="E14" s="75">
        <v>4.4379330000000002E-2</v>
      </c>
      <c r="F14" s="75">
        <v>2.8589800000000002E-2</v>
      </c>
      <c r="G14" s="75">
        <v>2.7699999999999999E-2</v>
      </c>
      <c r="H14" s="75">
        <v>7.3000000000000001E-3</v>
      </c>
      <c r="I14" s="75">
        <v>1.78E-2</v>
      </c>
      <c r="J14" s="75">
        <v>1.4000000000000002E-3</v>
      </c>
      <c r="K14" s="75">
        <v>9.8783999999999997E-2</v>
      </c>
      <c r="L14" s="75">
        <v>2.6121999999999999E-2</v>
      </c>
      <c r="M14" s="75">
        <v>-4.0044999999999997E-2</v>
      </c>
      <c r="N14" s="75">
        <v>-8.6809999999999995E-3</v>
      </c>
      <c r="O14" s="75">
        <v>3.8761999999999998E-2</v>
      </c>
      <c r="P14" s="75">
        <v>-3.4919999999999999E-3</v>
      </c>
      <c r="Q14" s="75">
        <v>6.0949999999999997E-2</v>
      </c>
      <c r="R14" s="75">
        <v>3.6517000000000001E-2</v>
      </c>
      <c r="S14" s="75">
        <v>1.6094000000000001E-2</v>
      </c>
      <c r="T14" s="75">
        <v>8.3644999999999997E-2</v>
      </c>
      <c r="U14" s="76">
        <v>4.1749000000000001E-2</v>
      </c>
      <c r="V14" s="77">
        <v>8.1081010401248932E-2</v>
      </c>
      <c r="W14" s="77">
        <v>-1.9904846325516701E-2</v>
      </c>
      <c r="X14" s="77">
        <v>1.3329752720892429E-2</v>
      </c>
      <c r="Y14" s="77">
        <v>-3.7974948063492775E-3</v>
      </c>
      <c r="Z14" s="77">
        <v>1.7528364434838295E-2</v>
      </c>
      <c r="AA14" s="77">
        <v>-2.0543183200061321E-3</v>
      </c>
      <c r="AB14" s="77">
        <v>2.6539534330368042E-2</v>
      </c>
      <c r="AC14" s="77">
        <v>-4.5024573802947998E-2</v>
      </c>
      <c r="AD14" s="77">
        <v>-2.8639590367674828E-2</v>
      </c>
      <c r="AE14" s="77">
        <v>4.1966356337070465E-2</v>
      </c>
      <c r="AF14" s="77">
        <v>-1.3798171654343605E-2</v>
      </c>
      <c r="AG14" s="77">
        <v>0.15927359461784363</v>
      </c>
      <c r="AH14" s="77">
        <v>-9.4049952924251556E-2</v>
      </c>
      <c r="AI14" s="77">
        <v>8.6438141763210297E-2</v>
      </c>
      <c r="AJ14" s="77">
        <v>0.31460672616958618</v>
      </c>
      <c r="AK14" s="77">
        <v>4.4407933950424194E-2</v>
      </c>
      <c r="AL14" s="77">
        <v>3.9173845201730728E-2</v>
      </c>
      <c r="AM14" s="77">
        <v>2.8465369716286659E-2</v>
      </c>
      <c r="AN14" s="77">
        <v>8.1346414983272552E-2</v>
      </c>
      <c r="AO14" s="77">
        <v>-0.17079207301139832</v>
      </c>
      <c r="AP14" s="77">
        <v>1.4127935282886028E-2</v>
      </c>
      <c r="AQ14" s="77">
        <v>4.7887813299894333E-2</v>
      </c>
      <c r="AR14" s="77">
        <v>0.16926200687885284</v>
      </c>
      <c r="AS14" s="78">
        <v>2.1341443061828613E-2</v>
      </c>
      <c r="AT14" s="78">
        <v>7.4721753597259521E-2</v>
      </c>
      <c r="AU14" s="78">
        <v>2.5597987696528435E-2</v>
      </c>
      <c r="AV14" s="78">
        <v>1.2731715105473995E-2</v>
      </c>
    </row>
    <row r="15" spans="1:48">
      <c r="A15" s="73">
        <v>43861</v>
      </c>
      <c r="B15" s="74">
        <v>2020</v>
      </c>
      <c r="C15" s="74">
        <v>1</v>
      </c>
      <c r="D15" s="75">
        <v>-1.727854E-3</v>
      </c>
      <c r="E15" s="75">
        <v>-1.3333640000000001E-2</v>
      </c>
      <c r="F15" s="75">
        <v>-1.62809E-3</v>
      </c>
      <c r="G15" s="75">
        <v>-1.1000000000000001E-3</v>
      </c>
      <c r="H15" s="75">
        <v>-3.1300000000000001E-2</v>
      </c>
      <c r="I15" s="75">
        <v>-6.25E-2</v>
      </c>
      <c r="J15" s="75">
        <v>1.2999999999999999E-3</v>
      </c>
      <c r="K15" s="75">
        <v>5.4010000000000002E-2</v>
      </c>
      <c r="L15" s="75">
        <v>8.7064000000000002E-2</v>
      </c>
      <c r="M15" s="75">
        <v>-4.3698000000000001E-2</v>
      </c>
      <c r="N15" s="75">
        <v>-2.1356E-2</v>
      </c>
      <c r="O15" s="75">
        <v>3.4009999999999999E-2</v>
      </c>
      <c r="P15" s="75">
        <v>4.4510000000000001E-2</v>
      </c>
      <c r="Q15" s="75">
        <v>2.0566000000000001E-2</v>
      </c>
      <c r="R15" s="75">
        <v>5.5104E-2</v>
      </c>
      <c r="S15" s="75">
        <v>8.2789000000000001E-2</v>
      </c>
      <c r="T15" s="75">
        <v>-4.9452000000000003E-2</v>
      </c>
      <c r="U15" s="76">
        <v>7.9454999999999998E-2</v>
      </c>
      <c r="V15" s="77">
        <v>-0.11740198731422424</v>
      </c>
      <c r="W15" s="77">
        <v>-4.5916073024272919E-2</v>
      </c>
      <c r="X15" s="77">
        <v>-4.9664389342069626E-2</v>
      </c>
      <c r="Y15" s="77">
        <v>-2.6683613657951355E-2</v>
      </c>
      <c r="Z15" s="77">
        <v>-3.4041300415992737E-2</v>
      </c>
      <c r="AA15" s="77">
        <v>2.5811515748500824E-2</v>
      </c>
      <c r="AB15" s="77">
        <v>8.2360297441482544E-2</v>
      </c>
      <c r="AC15" s="77">
        <v>7.1598730981349945E-2</v>
      </c>
      <c r="AD15" s="77">
        <v>-8.1081114709377289E-2</v>
      </c>
      <c r="AE15" s="77">
        <v>-6.5592601895332336E-2</v>
      </c>
      <c r="AF15" s="77">
        <v>-0.19104474782943726</v>
      </c>
      <c r="AG15" s="77">
        <v>-1.7615802586078644E-2</v>
      </c>
      <c r="AH15" s="77">
        <v>-0.16525419056415558</v>
      </c>
      <c r="AI15" s="77">
        <v>1.2345699593424797E-2</v>
      </c>
      <c r="AJ15" s="77">
        <v>-0.29059827327728271</v>
      </c>
      <c r="AK15" s="77">
        <v>-0.12357771396636963</v>
      </c>
      <c r="AL15" s="77">
        <v>-0.1351226270198822</v>
      </c>
      <c r="AM15" s="77">
        <v>-2.3265138268470764E-2</v>
      </c>
      <c r="AN15" s="77">
        <v>-4.1936881840229034E-2</v>
      </c>
      <c r="AO15" s="77">
        <v>-4.0517263114452362E-2</v>
      </c>
      <c r="AP15" s="77">
        <v>-1.7983829602599144E-2</v>
      </c>
      <c r="AQ15" s="77">
        <v>-0.24649299681186676</v>
      </c>
      <c r="AR15" s="77">
        <v>-9.7568057477474213E-2</v>
      </c>
      <c r="AS15" s="78">
        <v>-0.11567158997058868</v>
      </c>
      <c r="AT15" s="78">
        <v>-3.7037037312984467E-2</v>
      </c>
      <c r="AU15" s="78">
        <v>-0.13626088201999664</v>
      </c>
      <c r="AV15" s="78">
        <v>-0.14670993387699127</v>
      </c>
    </row>
    <row r="16" spans="1:48">
      <c r="A16" s="73">
        <v>43889</v>
      </c>
      <c r="B16" s="74">
        <v>2020</v>
      </c>
      <c r="C16" s="74">
        <v>2</v>
      </c>
      <c r="D16" s="75">
        <v>-7.7917990000000006E-2</v>
      </c>
      <c r="E16" s="75">
        <v>-6.9814470000000003E-2</v>
      </c>
      <c r="F16" s="75">
        <v>-8.4110470000000007E-2</v>
      </c>
      <c r="G16" s="75">
        <v>-8.1300000000000011E-2</v>
      </c>
      <c r="H16" s="75">
        <v>1.0700000000000001E-2</v>
      </c>
      <c r="I16" s="75">
        <v>-3.7999999999999999E-2</v>
      </c>
      <c r="J16" s="75">
        <v>1.1999999999999999E-3</v>
      </c>
      <c r="K16" s="75">
        <v>-0.11430999999999999</v>
      </c>
      <c r="L16" s="75">
        <v>-6.2213999999999998E-2</v>
      </c>
      <c r="M16" s="75">
        <v>-0.14937500000000001</v>
      </c>
      <c r="N16" s="75">
        <v>-5.8596000000000002E-2</v>
      </c>
      <c r="O16" s="75">
        <v>-0.150284</v>
      </c>
      <c r="P16" s="75">
        <v>-4.4979999999999999E-2</v>
      </c>
      <c r="Q16" s="75">
        <v>-9.0279999999999999E-2</v>
      </c>
      <c r="R16" s="75">
        <v>-8.4074999999999997E-2</v>
      </c>
      <c r="S16" s="75">
        <v>-8.6693999999999993E-2</v>
      </c>
      <c r="T16" s="75">
        <v>-6.9315000000000002E-2</v>
      </c>
      <c r="U16" s="76">
        <v>-4.5291999999999999E-2</v>
      </c>
      <c r="V16" s="77">
        <v>-7.1646749973297119E-2</v>
      </c>
      <c r="W16" s="77">
        <v>3.7019862793385983E-3</v>
      </c>
      <c r="X16" s="77">
        <v>-9.7175203263759613E-2</v>
      </c>
      <c r="Y16" s="77">
        <v>-6.494777649641037E-2</v>
      </c>
      <c r="Z16" s="77">
        <v>-6.5955363214015961E-2</v>
      </c>
      <c r="AA16" s="77">
        <v>-0.1072089895606041</v>
      </c>
      <c r="AB16" s="77">
        <v>4.9762219190597534E-2</v>
      </c>
      <c r="AC16" s="77">
        <v>-0.21179497241973877</v>
      </c>
      <c r="AD16" s="77">
        <v>-0.32352942228317261</v>
      </c>
      <c r="AE16" s="77">
        <v>-0.1052955687046051</v>
      </c>
      <c r="AF16" s="77">
        <v>-7.8413315117359161E-2</v>
      </c>
      <c r="AG16" s="77">
        <v>-0.25711572170257568</v>
      </c>
      <c r="AH16" s="77">
        <v>-0.21573607623577118</v>
      </c>
      <c r="AI16" s="77">
        <v>4.200541228055954E-2</v>
      </c>
      <c r="AJ16" s="77">
        <v>-0.12650597095489502</v>
      </c>
      <c r="AK16" s="77">
        <v>-7.5784973800182343E-2</v>
      </c>
      <c r="AL16" s="77">
        <v>-0.19957198202610016</v>
      </c>
      <c r="AM16" s="77">
        <v>-8.1108860671520233E-2</v>
      </c>
      <c r="AN16" s="77">
        <v>-0.1357012540102005</v>
      </c>
      <c r="AO16" s="77">
        <v>-7.6819449663162231E-2</v>
      </c>
      <c r="AP16" s="77">
        <v>-0.11030866205692291</v>
      </c>
      <c r="AQ16" s="77">
        <v>-4.3166950345039368E-2</v>
      </c>
      <c r="AR16" s="77">
        <v>-0.14886106550693512</v>
      </c>
      <c r="AS16" s="78">
        <v>-0.25864982604980469</v>
      </c>
      <c r="AT16" s="78">
        <v>-0.22769229114055634</v>
      </c>
      <c r="AU16" s="78">
        <v>-6.3933521509170532E-2</v>
      </c>
      <c r="AV16" s="78">
        <v>-5.0722256302833557E-2</v>
      </c>
    </row>
    <row r="17" spans="1:48">
      <c r="A17" s="73">
        <v>43921</v>
      </c>
      <c r="B17" s="74">
        <v>2020</v>
      </c>
      <c r="C17" s="74">
        <v>3</v>
      </c>
      <c r="D17" s="75">
        <v>-0.14173269999999999</v>
      </c>
      <c r="E17" s="75">
        <v>-0.20750269999999998</v>
      </c>
      <c r="F17" s="75">
        <v>-0.12511929999999999</v>
      </c>
      <c r="G17" s="75">
        <v>-0.13390000000000002</v>
      </c>
      <c r="H17" s="75">
        <v>-4.7899999999999998E-2</v>
      </c>
      <c r="I17" s="75">
        <v>-0.13880000000000001</v>
      </c>
      <c r="J17" s="75">
        <v>1.2999999999999999E-3</v>
      </c>
      <c r="K17" s="75">
        <v>-6.9761000000000004E-2</v>
      </c>
      <c r="L17" s="75">
        <v>3.5020999999999997E-2</v>
      </c>
      <c r="M17" s="75">
        <v>-0.178921</v>
      </c>
      <c r="N17" s="75">
        <v>-0.17500199999999999</v>
      </c>
      <c r="O17" s="75">
        <v>-0.230014</v>
      </c>
      <c r="P17" s="75">
        <v>-0.136017</v>
      </c>
      <c r="Q17" s="75">
        <v>-2.4910999999999999E-2</v>
      </c>
      <c r="R17" s="75">
        <v>-0.165078</v>
      </c>
      <c r="S17" s="75">
        <v>-0.148427</v>
      </c>
      <c r="T17" s="75">
        <v>-7.4289999999999995E-2</v>
      </c>
      <c r="U17" s="76">
        <v>-2.6540999999999999E-2</v>
      </c>
      <c r="V17" s="77">
        <v>-7.7988505363464355E-2</v>
      </c>
      <c r="W17" s="77">
        <v>-0.22706320881843567</v>
      </c>
      <c r="X17" s="77">
        <v>-0.15206503868103027</v>
      </c>
      <c r="Y17" s="77">
        <v>-0.27783596515655518</v>
      </c>
      <c r="Z17" s="77">
        <v>6.161318626254797E-3</v>
      </c>
      <c r="AA17" s="77">
        <v>-7.3598362505435944E-2</v>
      </c>
      <c r="AB17" s="77">
        <v>-0.21259665489196777</v>
      </c>
      <c r="AC17" s="77">
        <v>-0.26039192080497742</v>
      </c>
      <c r="AD17" s="77">
        <v>-3.1620524823665619E-2</v>
      </c>
      <c r="AE17" s="77">
        <v>-0.24956607818603516</v>
      </c>
      <c r="AF17" s="77">
        <v>-0.13713715970516205</v>
      </c>
      <c r="AG17" s="77">
        <v>7.7905468642711639E-2</v>
      </c>
      <c r="AH17" s="77">
        <v>-0.20711970329284668</v>
      </c>
      <c r="AI17" s="77">
        <v>-0.5513654351234436</v>
      </c>
      <c r="AJ17" s="77">
        <v>-0.54268968105316162</v>
      </c>
      <c r="AK17" s="77">
        <v>-0.21528911590576172</v>
      </c>
      <c r="AL17" s="77">
        <v>-0.29311496019363403</v>
      </c>
      <c r="AM17" s="77">
        <v>1.963471807539463E-2</v>
      </c>
      <c r="AN17" s="77">
        <v>-0.19757640361785889</v>
      </c>
      <c r="AO17" s="77">
        <v>0.19610708951950073</v>
      </c>
      <c r="AP17" s="77">
        <v>-0.42403098940849304</v>
      </c>
      <c r="AQ17" s="77">
        <v>-0.27196919918060303</v>
      </c>
      <c r="AR17" s="77">
        <v>-0.34715420007705688</v>
      </c>
      <c r="AS17" s="78">
        <v>-0.14228799939155579</v>
      </c>
      <c r="AT17" s="78">
        <v>-0.57509958744049072</v>
      </c>
      <c r="AU17" s="78">
        <v>-9.7378626465797424E-2</v>
      </c>
      <c r="AV17" s="78">
        <v>7.9290635883808136E-2</v>
      </c>
    </row>
    <row r="18" spans="1:48">
      <c r="A18" s="73">
        <v>43951</v>
      </c>
      <c r="B18" s="74">
        <v>2020</v>
      </c>
      <c r="C18" s="74">
        <v>4</v>
      </c>
      <c r="D18" s="75">
        <v>0.12967380000000001</v>
      </c>
      <c r="E18" s="75">
        <v>0.15386749999999999</v>
      </c>
      <c r="F18" s="75">
        <v>0.12684409999999999</v>
      </c>
      <c r="G18" s="75">
        <v>0.13650000000000001</v>
      </c>
      <c r="H18" s="75">
        <v>2.4500000000000001E-2</v>
      </c>
      <c r="I18" s="75">
        <v>-1.34E-2</v>
      </c>
      <c r="J18" s="75">
        <v>0</v>
      </c>
      <c r="K18" s="75">
        <v>0.15537400000000001</v>
      </c>
      <c r="L18" s="75">
        <v>0.26889999999999997</v>
      </c>
      <c r="M18" s="75">
        <v>0.119565</v>
      </c>
      <c r="N18" s="75">
        <v>6.0616999999999997E-2</v>
      </c>
      <c r="O18" s="75">
        <v>0.18649299999999999</v>
      </c>
      <c r="P18" s="75">
        <v>0.17738699999999999</v>
      </c>
      <c r="Q18" s="75">
        <v>0.144208</v>
      </c>
      <c r="R18" s="75">
        <v>3.7061999999999998E-2</v>
      </c>
      <c r="S18" s="75">
        <v>0.134321</v>
      </c>
      <c r="T18" s="75">
        <v>5.3662000000000001E-2</v>
      </c>
      <c r="U18" s="76">
        <v>0.136326</v>
      </c>
      <c r="V18" s="77">
        <v>-1.2410224415361881E-2</v>
      </c>
      <c r="W18" s="77">
        <v>0.23143461346626282</v>
      </c>
      <c r="X18" s="77">
        <v>7.1955673396587372E-2</v>
      </c>
      <c r="Y18" s="77">
        <v>0.14111930131912231</v>
      </c>
      <c r="Z18" s="77">
        <v>-6.9206267595291138E-2</v>
      </c>
      <c r="AA18" s="77">
        <v>0.34757354855537415</v>
      </c>
      <c r="AB18" s="77">
        <v>0.17394354939460754</v>
      </c>
      <c r="AC18" s="77">
        <v>0.42392620444297791</v>
      </c>
      <c r="AD18" s="77">
        <v>8.7755061686038971E-2</v>
      </c>
      <c r="AE18" s="77">
        <v>3.5152558237314224E-2</v>
      </c>
      <c r="AF18" s="77">
        <v>0.12440761178731918</v>
      </c>
      <c r="AG18" s="77">
        <v>7.0853039622306824E-2</v>
      </c>
      <c r="AH18" s="77">
        <v>0.14285710453987122</v>
      </c>
      <c r="AI18" s="77">
        <v>1.2269927188754082E-2</v>
      </c>
      <c r="AJ18" s="77">
        <v>0.26255464553833008</v>
      </c>
      <c r="AK18" s="77">
        <v>4.1350189596414566E-2</v>
      </c>
      <c r="AL18" s="77">
        <v>-5.8252464979887009E-2</v>
      </c>
      <c r="AM18" s="77">
        <v>0.17062245309352875</v>
      </c>
      <c r="AN18" s="77">
        <v>7.6165527105331421E-2</v>
      </c>
      <c r="AO18" s="77">
        <v>-1.2205014005303383E-2</v>
      </c>
      <c r="AP18" s="77">
        <v>1.8842576071619987E-2</v>
      </c>
      <c r="AQ18" s="77">
        <v>0.31063959002494812</v>
      </c>
      <c r="AR18" s="77">
        <v>0.22055426239967346</v>
      </c>
      <c r="AS18" s="78">
        <v>1.3934972696006298E-2</v>
      </c>
      <c r="AT18" s="78">
        <v>0.12906263768672943</v>
      </c>
      <c r="AU18" s="78">
        <v>0.18038073182106018</v>
      </c>
      <c r="AV18" s="78">
        <v>-0.11749072372913361</v>
      </c>
    </row>
    <row r="19" spans="1:48">
      <c r="A19" s="73">
        <v>43980</v>
      </c>
      <c r="B19" s="74">
        <v>2020</v>
      </c>
      <c r="C19" s="74">
        <v>5</v>
      </c>
      <c r="D19" s="75">
        <v>5.3738750000000002E-2</v>
      </c>
      <c r="E19" s="75">
        <v>6.4069500000000001E-2</v>
      </c>
      <c r="F19" s="75">
        <v>4.5281780000000001E-2</v>
      </c>
      <c r="G19" s="75">
        <v>5.5800000000000002E-2</v>
      </c>
      <c r="H19" s="75">
        <v>2.4900000000000002E-2</v>
      </c>
      <c r="I19" s="75">
        <v>-4.8499999999999995E-2</v>
      </c>
      <c r="J19" s="75">
        <v>1E-4</v>
      </c>
      <c r="K19" s="75">
        <v>8.4956000000000004E-2</v>
      </c>
      <c r="L19" s="75">
        <v>-1.2784999999999999E-2</v>
      </c>
      <c r="M19" s="75">
        <v>8.4605E-2</v>
      </c>
      <c r="N19" s="75">
        <v>3.4179000000000001E-2</v>
      </c>
      <c r="O19" s="75">
        <v>7.8072000000000003E-2</v>
      </c>
      <c r="P19" s="75">
        <v>0.130328</v>
      </c>
      <c r="Q19" s="75">
        <v>-1.866E-3</v>
      </c>
      <c r="R19" s="75">
        <v>1.7215000000000001E-2</v>
      </c>
      <c r="S19" s="75">
        <v>5.3000000000000001E-5</v>
      </c>
      <c r="T19" s="75">
        <v>0.133574</v>
      </c>
      <c r="U19" s="76">
        <v>2.5388999999999998E-2</v>
      </c>
      <c r="V19" s="77">
        <v>-4.7949738800525665E-2</v>
      </c>
      <c r="W19" s="77">
        <v>6.4422376453876495E-2</v>
      </c>
      <c r="X19" s="77">
        <v>-5.0946630537509918E-2</v>
      </c>
      <c r="Y19" s="77">
        <v>9.6801638603210449E-2</v>
      </c>
      <c r="Z19" s="77">
        <v>0.13986481726169586</v>
      </c>
      <c r="AA19" s="77">
        <v>8.6137391626834869E-2</v>
      </c>
      <c r="AB19" s="77">
        <v>0.13752689957618713</v>
      </c>
      <c r="AC19" s="77">
        <v>0.24612346291542053</v>
      </c>
      <c r="AD19" s="77">
        <v>0.39962479472160339</v>
      </c>
      <c r="AE19" s="77">
        <v>3.1278643291443586E-3</v>
      </c>
      <c r="AF19" s="77">
        <v>2.8451049700379372E-2</v>
      </c>
      <c r="AG19" s="77">
        <v>0.13540515303611755</v>
      </c>
      <c r="AH19" s="77">
        <v>5.7142887264490128E-2</v>
      </c>
      <c r="AI19" s="77">
        <v>-0.1454545259475708</v>
      </c>
      <c r="AJ19" s="77">
        <v>-6.9159120321273804E-2</v>
      </c>
      <c r="AK19" s="77">
        <v>-0.13209076225757599</v>
      </c>
      <c r="AL19" s="77">
        <v>-7.2164930403232574E-2</v>
      </c>
      <c r="AM19" s="77">
        <v>4.4376429170370102E-2</v>
      </c>
      <c r="AN19" s="77">
        <v>-6.0531221330165863E-2</v>
      </c>
      <c r="AO19" s="77">
        <v>-4.1614808142185211E-3</v>
      </c>
      <c r="AP19" s="77">
        <v>0.13377229869365692</v>
      </c>
      <c r="AQ19" s="77">
        <v>4.0476705878973007E-2</v>
      </c>
      <c r="AR19" s="77">
        <v>0.15279099345207214</v>
      </c>
      <c r="AS19" s="78">
        <v>4.9083832651376724E-2</v>
      </c>
      <c r="AT19" s="78">
        <v>-0.23487690091133118</v>
      </c>
      <c r="AU19" s="78">
        <v>0.12073996663093567</v>
      </c>
      <c r="AV19" s="78">
        <v>0.19855426251888275</v>
      </c>
    </row>
    <row r="20" spans="1:48">
      <c r="A20" s="73">
        <v>44012</v>
      </c>
      <c r="B20" s="74">
        <v>2020</v>
      </c>
      <c r="C20" s="74">
        <v>6</v>
      </c>
      <c r="D20" s="75">
        <v>2.529909E-2</v>
      </c>
      <c r="E20" s="75">
        <v>5.7391000000000005E-2</v>
      </c>
      <c r="F20" s="75">
        <v>1.8388399999999999E-2</v>
      </c>
      <c r="G20" s="75">
        <v>2.46E-2</v>
      </c>
      <c r="H20" s="75">
        <v>2.69E-2</v>
      </c>
      <c r="I20" s="75">
        <v>-2.23E-2</v>
      </c>
      <c r="J20" s="75">
        <v>1E-4</v>
      </c>
      <c r="K20" s="75">
        <v>0.14738599999999999</v>
      </c>
      <c r="L20" s="75">
        <v>0.12956699999999999</v>
      </c>
      <c r="M20" s="75">
        <v>-4.9361000000000002E-2</v>
      </c>
      <c r="N20" s="75">
        <v>-8.6390000000000008E-3</v>
      </c>
      <c r="O20" s="75">
        <v>5.751E-3</v>
      </c>
      <c r="P20" s="75">
        <v>1.4206E-2</v>
      </c>
      <c r="Q20" s="75">
        <v>-5.4587999999999998E-2</v>
      </c>
      <c r="R20" s="75">
        <v>-3.4062000000000002E-2</v>
      </c>
      <c r="S20" s="75">
        <v>-9.9290000000000003E-3</v>
      </c>
      <c r="T20" s="75">
        <v>-5.3759999999999997E-3</v>
      </c>
      <c r="U20" s="76">
        <v>0.110559</v>
      </c>
      <c r="V20" s="77">
        <v>1.8550951033830643E-2</v>
      </c>
      <c r="W20" s="77">
        <v>0.19385665655136108</v>
      </c>
      <c r="X20" s="77">
        <v>4.6790022403001785E-2</v>
      </c>
      <c r="Y20" s="77">
        <v>5.2099540829658508E-2</v>
      </c>
      <c r="Z20" s="77">
        <v>1.4531465247273445E-2</v>
      </c>
      <c r="AA20" s="77">
        <v>1.9514754414558411E-2</v>
      </c>
      <c r="AB20" s="77">
        <v>6.3919208943843842E-2</v>
      </c>
      <c r="AC20" s="77">
        <v>6.5610803663730621E-2</v>
      </c>
      <c r="AD20" s="77">
        <v>5.3619313985109329E-2</v>
      </c>
      <c r="AE20" s="77">
        <v>2.9729722067713737E-2</v>
      </c>
      <c r="AF20" s="77">
        <v>8.5040941834449768E-2</v>
      </c>
      <c r="AG20" s="77">
        <v>3.4213095903396606E-2</v>
      </c>
      <c r="AH20" s="77">
        <v>0.10810808092355728</v>
      </c>
      <c r="AI20" s="77">
        <v>8.0000013113021851E-2</v>
      </c>
      <c r="AJ20" s="77">
        <v>7.6478965580463409E-2</v>
      </c>
      <c r="AK20" s="77">
        <v>-3.6881446838378906E-2</v>
      </c>
      <c r="AL20" s="77">
        <v>3.6666657775640488E-2</v>
      </c>
      <c r="AM20" s="77">
        <v>-3.131866455078125E-2</v>
      </c>
      <c r="AN20" s="77">
        <v>5.2596926689147949E-3</v>
      </c>
      <c r="AO20" s="77">
        <v>0.15837855637073517</v>
      </c>
      <c r="AP20" s="77">
        <v>0.1307961642742157</v>
      </c>
      <c r="AQ20" s="77">
        <v>-5.8353137224912643E-2</v>
      </c>
      <c r="AR20" s="77">
        <v>0.12351243942975998</v>
      </c>
      <c r="AS20" s="78">
        <v>-9.1079287230968475E-2</v>
      </c>
      <c r="AT20" s="78">
        <v>3.7077441811561584E-2</v>
      </c>
      <c r="AU20" s="78">
        <v>-1.9619075581431389E-2</v>
      </c>
      <c r="AV20" s="78">
        <v>-0.1063530370593071</v>
      </c>
    </row>
    <row r="21" spans="1:48">
      <c r="A21" s="73">
        <v>44043</v>
      </c>
      <c r="B21" s="74">
        <v>2020</v>
      </c>
      <c r="C21" s="74">
        <v>7</v>
      </c>
      <c r="D21" s="75">
        <v>5.5531490000000003E-2</v>
      </c>
      <c r="E21" s="75">
        <v>4.0736519999999998E-2</v>
      </c>
      <c r="F21" s="75">
        <v>5.5101299999999999E-2</v>
      </c>
      <c r="G21" s="75">
        <v>5.7699999999999994E-2</v>
      </c>
      <c r="H21" s="75">
        <v>-2.3E-2</v>
      </c>
      <c r="I21" s="75">
        <v>-1.44E-2</v>
      </c>
      <c r="J21" s="75">
        <v>1E-4</v>
      </c>
      <c r="K21" s="75">
        <v>0.165132</v>
      </c>
      <c r="L21" s="75">
        <v>0.14711399999999999</v>
      </c>
      <c r="M21" s="75">
        <v>4.8695000000000002E-2</v>
      </c>
      <c r="N21" s="75">
        <v>3.3058999999999998E-2</v>
      </c>
      <c r="O21" s="75">
        <v>1.7210000000000001E-3</v>
      </c>
      <c r="P21" s="75">
        <v>5.9797999999999997E-2</v>
      </c>
      <c r="Q21" s="75">
        <v>3.6478999999999998E-2</v>
      </c>
      <c r="R21" s="75">
        <v>5.7296E-2</v>
      </c>
      <c r="S21" s="75">
        <v>5.3178999999999997E-2</v>
      </c>
      <c r="T21" s="75">
        <v>-4.4879999999999998E-3</v>
      </c>
      <c r="U21" s="76">
        <v>7.3709999999999999E-3</v>
      </c>
      <c r="V21" s="77">
        <v>0.25154632329940796</v>
      </c>
      <c r="W21" s="77">
        <v>2.6681795716285706E-3</v>
      </c>
      <c r="X21" s="77">
        <v>-5.6133083999156952E-2</v>
      </c>
      <c r="Y21" s="77">
        <v>5.1736868917942047E-2</v>
      </c>
      <c r="Z21" s="77">
        <v>2.322724461555481E-2</v>
      </c>
      <c r="AA21" s="77">
        <v>0.19216714799404144</v>
      </c>
      <c r="AB21" s="77">
        <v>0.15538205206394196</v>
      </c>
      <c r="AC21" s="77">
        <v>1.6879023984074593E-2</v>
      </c>
      <c r="AD21" s="77">
        <v>-0.22646312415599823</v>
      </c>
      <c r="AE21" s="77">
        <v>-9.8425194621086121E-2</v>
      </c>
      <c r="AF21" s="77">
        <v>7.973102480173111E-2</v>
      </c>
      <c r="AG21" s="77">
        <v>0.15340261161327362</v>
      </c>
      <c r="AH21" s="77">
        <v>-9.4512179493904114E-2</v>
      </c>
      <c r="AI21" s="77">
        <v>-0.16835016012191772</v>
      </c>
      <c r="AJ21" s="77">
        <v>-4.4582199305295944E-2</v>
      </c>
      <c r="AK21" s="77">
        <v>-2.3633655160665512E-2</v>
      </c>
      <c r="AL21" s="77">
        <v>-0.14683814346790314</v>
      </c>
      <c r="AM21" s="77">
        <v>5.4641697555780411E-2</v>
      </c>
      <c r="AN21" s="77">
        <v>-4.3819483369588852E-2</v>
      </c>
      <c r="AO21" s="77">
        <v>-8.0086559057235718E-2</v>
      </c>
      <c r="AP21" s="77">
        <v>-3.3655714243650436E-2</v>
      </c>
      <c r="AQ21" s="77">
        <v>7.2727270424365997E-2</v>
      </c>
      <c r="AR21" s="77">
        <v>-0.15631844103336334</v>
      </c>
      <c r="AS21" s="78">
        <v>-7.0006832480430603E-2</v>
      </c>
      <c r="AT21" s="78">
        <v>-0.23974764347076416</v>
      </c>
      <c r="AU21" s="78">
        <v>4.9612246453762054E-2</v>
      </c>
      <c r="AV21" s="78">
        <v>-8.0343067646026611E-2</v>
      </c>
    </row>
    <row r="22" spans="1:48">
      <c r="A22" s="73">
        <v>44074</v>
      </c>
      <c r="B22" s="74">
        <v>2020</v>
      </c>
      <c r="C22" s="74">
        <v>8</v>
      </c>
      <c r="D22" s="75">
        <v>6.8442199999999995E-2</v>
      </c>
      <c r="E22" s="75">
        <v>3.8883790000000001E-2</v>
      </c>
      <c r="F22" s="75">
        <v>7.0064689999999999E-2</v>
      </c>
      <c r="G22" s="75">
        <v>7.6299999999999993E-2</v>
      </c>
      <c r="H22" s="75">
        <v>-2.8000000000000004E-3</v>
      </c>
      <c r="I22" s="75">
        <v>-2.8799999999999999E-2</v>
      </c>
      <c r="J22" s="75">
        <v>1E-4</v>
      </c>
      <c r="K22" s="75">
        <v>0.216309</v>
      </c>
      <c r="L22" s="75">
        <v>9.0461E-2</v>
      </c>
      <c r="M22" s="75">
        <v>0.12767200000000001</v>
      </c>
      <c r="N22" s="75">
        <v>0.114347</v>
      </c>
      <c r="O22" s="75">
        <v>4.122E-2</v>
      </c>
      <c r="P22" s="75">
        <v>7.3637999999999995E-2</v>
      </c>
      <c r="Q22" s="75">
        <v>5.9413000000000001E-2</v>
      </c>
      <c r="R22" s="75">
        <v>4.8475999999999998E-2</v>
      </c>
      <c r="S22" s="75">
        <v>0.105466</v>
      </c>
      <c r="T22" s="75">
        <v>0.14880599999999999</v>
      </c>
      <c r="U22" s="76">
        <v>0.10258</v>
      </c>
      <c r="V22" s="77">
        <v>0.1065349206328392</v>
      </c>
      <c r="W22" s="77">
        <v>0.18836723268032074</v>
      </c>
      <c r="X22" s="77">
        <v>3.5609371960163116E-2</v>
      </c>
      <c r="Y22" s="77">
        <v>0.14195366203784943</v>
      </c>
      <c r="Z22" s="77">
        <v>0.12062554806470871</v>
      </c>
      <c r="AA22" s="77">
        <v>4.0614798665046692E-2</v>
      </c>
      <c r="AB22" s="77">
        <v>9.9067516624927521E-2</v>
      </c>
      <c r="AC22" s="77">
        <v>1.5241664834320545E-2</v>
      </c>
      <c r="AD22" s="77">
        <v>0.43256580829620361</v>
      </c>
      <c r="AE22" s="77">
        <v>4.4204302132129669E-2</v>
      </c>
      <c r="AF22" s="77">
        <v>0.12722420692443848</v>
      </c>
      <c r="AG22" s="77">
        <v>8.2053430378437042E-2</v>
      </c>
      <c r="AH22" s="77">
        <v>-5.3872082382440567E-2</v>
      </c>
      <c r="AI22" s="77">
        <v>0.48987847566604614</v>
      </c>
      <c r="AJ22" s="77">
        <v>-0.15346229076385498</v>
      </c>
      <c r="AK22" s="77">
        <v>0.12052442878484726</v>
      </c>
      <c r="AL22" s="77">
        <v>0.1281406432390213</v>
      </c>
      <c r="AM22" s="77">
        <v>1.2011495418846607E-2</v>
      </c>
      <c r="AN22" s="77">
        <v>-0.1241331472992897</v>
      </c>
      <c r="AO22" s="77">
        <v>7.5247734785079956E-3</v>
      </c>
      <c r="AP22" s="77">
        <v>0.14453229308128357</v>
      </c>
      <c r="AQ22" s="77">
        <v>-5.4494760930538177E-2</v>
      </c>
      <c r="AR22" s="77">
        <v>0.11168830841779709</v>
      </c>
      <c r="AS22" s="78">
        <v>-2.8782311826944351E-2</v>
      </c>
      <c r="AT22" s="78">
        <v>0.48201939463615417</v>
      </c>
      <c r="AU22" s="78">
        <v>0.20662543177604675</v>
      </c>
      <c r="AV22" s="78">
        <v>7.9754786565899849E-3</v>
      </c>
    </row>
    <row r="23" spans="1:48">
      <c r="A23" s="73">
        <v>44104</v>
      </c>
      <c r="B23" s="74">
        <v>2020</v>
      </c>
      <c r="C23" s="74">
        <v>9</v>
      </c>
      <c r="D23" s="75">
        <v>-3.5055990000000002E-2</v>
      </c>
      <c r="E23" s="75">
        <v>-2.7356479999999999E-2</v>
      </c>
      <c r="F23" s="75">
        <v>-3.9227959999999999E-2</v>
      </c>
      <c r="G23" s="75">
        <v>-3.6299999999999999E-2</v>
      </c>
      <c r="H23" s="75">
        <v>-2.9999999999999997E-4</v>
      </c>
      <c r="I23" s="75">
        <v>-2.6499999999999999E-2</v>
      </c>
      <c r="J23" s="75">
        <v>1E-4</v>
      </c>
      <c r="K23" s="75">
        <v>-0.10252600000000001</v>
      </c>
      <c r="L23" s="75">
        <v>-8.7579000000000004E-2</v>
      </c>
      <c r="M23" s="75">
        <v>-5.9073000000000001E-2</v>
      </c>
      <c r="N23" s="75">
        <v>-5.6779999999999999E-3</v>
      </c>
      <c r="O23" s="75">
        <v>-1.9036000000000001E-2</v>
      </c>
      <c r="P23" s="75">
        <v>-2.0452999999999999E-2</v>
      </c>
      <c r="Q23" s="75">
        <v>-2.9529E-2</v>
      </c>
      <c r="R23" s="75">
        <v>5.0470000000000003E-3</v>
      </c>
      <c r="S23" s="75">
        <v>2.7959999999999999E-2</v>
      </c>
      <c r="T23" s="75">
        <v>0.12199500000000001</v>
      </c>
      <c r="U23" s="76">
        <v>-6.7396999999999999E-2</v>
      </c>
      <c r="V23" s="77">
        <v>4.991379682905972E-4</v>
      </c>
      <c r="W23" s="77">
        <v>-3.8387741893529892E-2</v>
      </c>
      <c r="X23" s="77">
        <v>-2.4459363892674446E-2</v>
      </c>
      <c r="Y23" s="77">
        <v>-2.4615410715341568E-2</v>
      </c>
      <c r="Z23" s="77">
        <v>1.0015765205025673E-2</v>
      </c>
      <c r="AA23" s="77">
        <v>-0.16288535296916962</v>
      </c>
      <c r="AB23" s="77">
        <v>-5.7600997388362885E-2</v>
      </c>
      <c r="AC23" s="77">
        <v>-1.8097708001732826E-2</v>
      </c>
      <c r="AD23" s="77">
        <v>-8.1515505909919739E-2</v>
      </c>
      <c r="AE23" s="77">
        <v>-6.3969925045967102E-2</v>
      </c>
      <c r="AF23" s="77">
        <v>2.9623690992593765E-2</v>
      </c>
      <c r="AG23" s="77">
        <v>0.1896158754825592</v>
      </c>
      <c r="AH23" s="77">
        <v>-0.10320283472537994</v>
      </c>
      <c r="AI23" s="77">
        <v>-0.24792243540287018</v>
      </c>
      <c r="AJ23" s="77">
        <v>-0.15401603281497955</v>
      </c>
      <c r="AK23" s="77">
        <v>-2.4302372708916664E-2</v>
      </c>
      <c r="AL23" s="77">
        <v>-2.2271694615483284E-2</v>
      </c>
      <c r="AM23" s="77">
        <v>-2.1428585052490234E-2</v>
      </c>
      <c r="AN23" s="77">
        <v>-7.9178373562172055E-4</v>
      </c>
      <c r="AO23" s="77">
        <v>-2.2798739373683929E-2</v>
      </c>
      <c r="AP23" s="77">
        <v>-6.4534932374954224E-2</v>
      </c>
      <c r="AQ23" s="77">
        <v>-7.8965246677398682E-2</v>
      </c>
      <c r="AR23" s="77">
        <v>8.3333306014537811E-2</v>
      </c>
      <c r="AS23" s="78">
        <v>-0.14665655791759491</v>
      </c>
      <c r="AT23" s="78">
        <v>-2.7998151257634163E-2</v>
      </c>
      <c r="AU23" s="78">
        <v>4.1068654507398605E-2</v>
      </c>
      <c r="AV23" s="78">
        <v>-2.4345694109797478E-2</v>
      </c>
    </row>
    <row r="24" spans="1:48">
      <c r="A24" s="73">
        <v>44134</v>
      </c>
      <c r="B24" s="74">
        <v>2020</v>
      </c>
      <c r="C24" s="74">
        <v>10</v>
      </c>
      <c r="D24" s="75">
        <v>-2.0178310000000001E-2</v>
      </c>
      <c r="E24" s="75">
        <v>5.8398050000000006E-4</v>
      </c>
      <c r="F24" s="75">
        <v>-2.7665780000000001E-2</v>
      </c>
      <c r="G24" s="75">
        <v>-2.1000000000000001E-2</v>
      </c>
      <c r="H24" s="75">
        <v>4.2699999999999995E-2</v>
      </c>
      <c r="I24" s="75">
        <v>4.3099999999999999E-2</v>
      </c>
      <c r="J24" s="75">
        <v>1E-4</v>
      </c>
      <c r="K24" s="75">
        <v>-6.0012000000000003E-2</v>
      </c>
      <c r="L24" s="75">
        <v>-3.5754000000000001E-2</v>
      </c>
      <c r="M24" s="75">
        <v>-2.2807999999999998E-2</v>
      </c>
      <c r="N24" s="75">
        <v>2.065E-3</v>
      </c>
      <c r="O24" s="75">
        <v>-5.9361999999999998E-2</v>
      </c>
      <c r="P24" s="75">
        <v>-3.9609999999999999E-2</v>
      </c>
      <c r="Q24" s="75">
        <v>-7.9057000000000002E-2</v>
      </c>
      <c r="R24" s="75">
        <v>-2.6533999999999999E-2</v>
      </c>
      <c r="S24" s="75">
        <v>-2.9569000000000002E-2</v>
      </c>
      <c r="T24" s="75">
        <v>-4.3492000000000003E-2</v>
      </c>
      <c r="U24" s="76">
        <v>-3.737E-2</v>
      </c>
      <c r="V24" s="77">
        <v>0.29583439230918884</v>
      </c>
      <c r="W24" s="77">
        <v>-0.1300731897354126</v>
      </c>
      <c r="X24" s="77">
        <v>0.13481101393699646</v>
      </c>
      <c r="Y24" s="77">
        <v>8.2200460135936737E-2</v>
      </c>
      <c r="Z24" s="77">
        <v>-7.0805385708808899E-2</v>
      </c>
      <c r="AA24" s="77">
        <v>-6.9032579660415649E-2</v>
      </c>
      <c r="AB24" s="77">
        <v>-4.2630564421415329E-2</v>
      </c>
      <c r="AC24" s="77">
        <v>-0.10461826622486115</v>
      </c>
      <c r="AD24" s="77">
        <v>-7.7499985694885254E-2</v>
      </c>
      <c r="AE24" s="77">
        <v>0.1185929998755455</v>
      </c>
      <c r="AF24" s="77">
        <v>3.5769831389188766E-2</v>
      </c>
      <c r="AG24" s="77">
        <v>-4.3006662279367447E-2</v>
      </c>
      <c r="AH24" s="77">
        <v>-0.17063495516777039</v>
      </c>
      <c r="AI24" s="77">
        <v>-0.2688765823841095</v>
      </c>
      <c r="AJ24" s="77">
        <v>-0.35540065169334412</v>
      </c>
      <c r="AK24" s="77">
        <v>0.13717229664325714</v>
      </c>
      <c r="AL24" s="77">
        <v>-6.1503414064645767E-2</v>
      </c>
      <c r="AM24" s="77">
        <v>-8.4671519696712494E-2</v>
      </c>
      <c r="AN24" s="77">
        <v>-0.129160076379776</v>
      </c>
      <c r="AO24" s="77">
        <v>-7.9642459750175476E-2</v>
      </c>
      <c r="AP24" s="77">
        <v>-7.6097878627479076E-3</v>
      </c>
      <c r="AQ24" s="77">
        <v>-0.10155671834945679</v>
      </c>
      <c r="AR24" s="77">
        <v>6.4701763913035393E-3</v>
      </c>
      <c r="AS24" s="78">
        <v>-0.10151375085115433</v>
      </c>
      <c r="AT24" s="78">
        <v>-3.9846371859312057E-2</v>
      </c>
      <c r="AU24" s="78">
        <v>-3.3032633364200592E-2</v>
      </c>
      <c r="AV24" s="78">
        <v>3.9188645780086517E-2</v>
      </c>
    </row>
    <row r="25" spans="1:48">
      <c r="A25" s="73">
        <v>44165</v>
      </c>
      <c r="B25" s="74">
        <v>2020</v>
      </c>
      <c r="C25" s="74">
        <v>11</v>
      </c>
      <c r="D25" s="75">
        <v>0.123707</v>
      </c>
      <c r="E25" s="75">
        <v>0.17441209999999999</v>
      </c>
      <c r="F25" s="75">
        <v>0.10754569999999999</v>
      </c>
      <c r="G25" s="75">
        <v>0.12470000000000001</v>
      </c>
      <c r="H25" s="75">
        <v>5.7200000000000001E-2</v>
      </c>
      <c r="I25" s="75">
        <v>2.1499999999999998E-2</v>
      </c>
      <c r="J25" s="75">
        <v>1E-4</v>
      </c>
      <c r="K25" s="75">
        <v>9.5490000000000005E-2</v>
      </c>
      <c r="L25" s="75">
        <v>4.3439999999999999E-2</v>
      </c>
      <c r="M25" s="75">
        <v>0.22070100000000001</v>
      </c>
      <c r="N25" s="75">
        <v>0.24189099999999999</v>
      </c>
      <c r="O25" s="75">
        <v>0.21974199999999999</v>
      </c>
      <c r="P25" s="75">
        <v>4.0119000000000002E-2</v>
      </c>
      <c r="Q25" s="75">
        <v>6.2576999999999994E-2</v>
      </c>
      <c r="R25" s="75">
        <v>8.2188999999999998E-2</v>
      </c>
      <c r="S25" s="75">
        <v>2.6901000000000001E-2</v>
      </c>
      <c r="T25" s="75">
        <v>0.121752</v>
      </c>
      <c r="U25" s="76">
        <v>6.0058E-2</v>
      </c>
      <c r="V25" s="77">
        <v>0.12338788062334061</v>
      </c>
      <c r="W25" s="77">
        <v>0.15850862860679626</v>
      </c>
      <c r="X25" s="77">
        <v>0.14793464541435242</v>
      </c>
      <c r="Y25" s="77">
        <v>8.2091771066188812E-2</v>
      </c>
      <c r="Z25" s="77">
        <v>1.9200688228011131E-2</v>
      </c>
      <c r="AA25" s="77">
        <v>5.2023526281118393E-2</v>
      </c>
      <c r="AB25" s="77">
        <v>0.12944431602954865</v>
      </c>
      <c r="AC25" s="77">
        <v>0.19578944146633148</v>
      </c>
      <c r="AD25" s="77">
        <v>2.7100243605673313E-3</v>
      </c>
      <c r="AE25" s="77">
        <v>9.1194994747638702E-2</v>
      </c>
      <c r="AF25" s="77">
        <v>4.5795820653438568E-2</v>
      </c>
      <c r="AG25" s="77">
        <v>-5.3306587040424347E-2</v>
      </c>
      <c r="AH25" s="77">
        <v>0.33971294760704041</v>
      </c>
      <c r="AI25" s="77">
        <v>0.73299741744995117</v>
      </c>
      <c r="AJ25" s="77">
        <v>0.68918919563293457</v>
      </c>
      <c r="AK25" s="77">
        <v>0.17867426574230194</v>
      </c>
      <c r="AL25" s="77">
        <v>0.70995151996612549</v>
      </c>
      <c r="AM25" s="77">
        <v>5.5422622710466385E-2</v>
      </c>
      <c r="AN25" s="77">
        <v>0.24294814467430115</v>
      </c>
      <c r="AO25" s="77">
        <v>2.2516567260026932E-2</v>
      </c>
      <c r="AP25" s="77">
        <v>0.40680387616157532</v>
      </c>
      <c r="AQ25" s="77">
        <v>0.18371838331222534</v>
      </c>
      <c r="AR25" s="77">
        <v>0.32464286684989929</v>
      </c>
      <c r="AS25" s="78">
        <v>0.40138751268386841</v>
      </c>
      <c r="AT25" s="78">
        <v>0.49849995970726013</v>
      </c>
      <c r="AU25" s="78">
        <v>0.1838785856962204</v>
      </c>
      <c r="AV25" s="78">
        <v>4.0120504796504974E-2</v>
      </c>
    </row>
    <row r="26" spans="1:48">
      <c r="A26" s="73">
        <v>44196</v>
      </c>
      <c r="B26" s="74">
        <v>2020</v>
      </c>
      <c r="C26" s="74">
        <v>12</v>
      </c>
      <c r="D26" s="75">
        <v>4.5048299999999999E-2</v>
      </c>
      <c r="E26" s="75">
        <v>7.2852890000000003E-2</v>
      </c>
      <c r="F26" s="75">
        <v>3.7121410000000001E-2</v>
      </c>
      <c r="G26" s="75">
        <v>4.6300000000000001E-2</v>
      </c>
      <c r="H26" s="75">
        <v>4.7899999999999998E-2</v>
      </c>
      <c r="I26" s="75">
        <v>-1.34E-2</v>
      </c>
      <c r="J26" s="75">
        <v>1E-4</v>
      </c>
      <c r="K26" s="75">
        <v>0.114574</v>
      </c>
      <c r="L26" s="75">
        <v>2.8058E-2</v>
      </c>
      <c r="M26" s="75">
        <v>0.224106</v>
      </c>
      <c r="N26" s="75">
        <v>4.3055999999999997E-2</v>
      </c>
      <c r="O26" s="75">
        <v>0.14910200000000001</v>
      </c>
      <c r="P26" s="75">
        <v>-3.7093000000000001E-2</v>
      </c>
      <c r="Q26" s="75">
        <v>8.7779999999999997E-2</v>
      </c>
      <c r="R26" s="75">
        <v>6.2791E-2</v>
      </c>
      <c r="S26" s="75">
        <v>-1.3153E-2</v>
      </c>
      <c r="T26" s="75">
        <v>5.2301E-2</v>
      </c>
      <c r="U26" s="76">
        <v>3.9005999999999999E-2</v>
      </c>
      <c r="V26" s="77">
        <v>-1.9955269992351532E-2</v>
      </c>
      <c r="W26" s="77">
        <v>-1.237828005105257E-2</v>
      </c>
      <c r="X26" s="77">
        <v>3.8493756204843521E-2</v>
      </c>
      <c r="Y26" s="77">
        <v>7.9373627901077271E-2</v>
      </c>
      <c r="Z26" s="77">
        <v>8.9470230042934418E-2</v>
      </c>
      <c r="AA26" s="77">
        <v>5.587354302406311E-2</v>
      </c>
      <c r="AB26" s="77">
        <v>1.8413733690977097E-2</v>
      </c>
      <c r="AC26" s="77">
        <v>2.8755893930792809E-2</v>
      </c>
      <c r="AD26" s="77">
        <v>-0.14054054021835327</v>
      </c>
      <c r="AE26" s="77">
        <v>5.6572321802377701E-2</v>
      </c>
      <c r="AF26" s="77">
        <v>8.4363624453544617E-2</v>
      </c>
      <c r="AG26" s="77">
        <v>3.2176114618778229E-2</v>
      </c>
      <c r="AH26" s="77">
        <v>-9.9999994039535522E-2</v>
      </c>
      <c r="AI26" s="77">
        <v>0.1038576140999794</v>
      </c>
      <c r="AJ26" s="77">
        <v>0.40160003304481506</v>
      </c>
      <c r="AK26" s="77">
        <v>5.7631853967905045E-2</v>
      </c>
      <c r="AL26" s="77">
        <v>7.8779250383377075E-2</v>
      </c>
      <c r="AM26" s="77">
        <v>-5.57234026491642E-2</v>
      </c>
      <c r="AN26" s="77">
        <v>-8.7847717106342316E-2</v>
      </c>
      <c r="AO26" s="77">
        <v>-3.6701224744319916E-2</v>
      </c>
      <c r="AP26" s="77">
        <v>8.6738772690296173E-2</v>
      </c>
      <c r="AQ26" s="77">
        <v>0.11919140815734863</v>
      </c>
      <c r="AR26" s="77">
        <v>-8.3580845966935158E-3</v>
      </c>
      <c r="AS26" s="78">
        <v>0.10537480562925339</v>
      </c>
      <c r="AT26" s="78">
        <v>0.20687350630760193</v>
      </c>
      <c r="AU26" s="78">
        <v>-1.6710299998521805E-2</v>
      </c>
      <c r="AV26" s="78">
        <v>-2.0213121548295021E-2</v>
      </c>
    </row>
    <row r="27" spans="1:48">
      <c r="A27" s="73">
        <v>44225</v>
      </c>
      <c r="B27" s="74">
        <v>2021</v>
      </c>
      <c r="C27" s="74">
        <v>1</v>
      </c>
      <c r="D27" s="75">
        <v>-6.3112699999999999E-4</v>
      </c>
      <c r="E27" s="75">
        <v>7.3191809999999996E-2</v>
      </c>
      <c r="F27" s="75">
        <v>-1.113664E-2</v>
      </c>
      <c r="G27" s="75">
        <v>-2.9999999999999997E-4</v>
      </c>
      <c r="H27" s="75">
        <v>7.4999999999999997E-2</v>
      </c>
      <c r="I27" s="75">
        <v>2.8500000000000001E-2</v>
      </c>
      <c r="J27" s="75">
        <v>1E-4</v>
      </c>
      <c r="K27" s="75">
        <v>-5.5019999999999999E-3</v>
      </c>
      <c r="L27" s="75">
        <v>-1.5576E-2</v>
      </c>
      <c r="M27" s="75">
        <v>-7.1806999999999996E-2</v>
      </c>
      <c r="N27" s="75">
        <v>-8.1476000000000007E-2</v>
      </c>
      <c r="O27" s="75">
        <v>2.8289000000000002E-2</v>
      </c>
      <c r="P27" s="75">
        <v>1.9577000000000001E-2</v>
      </c>
      <c r="Q27" s="75">
        <v>3.6535999999999999E-2</v>
      </c>
      <c r="R27" s="75">
        <v>-0.121991</v>
      </c>
      <c r="S27" s="75">
        <v>-3.141E-2</v>
      </c>
      <c r="T27" s="75">
        <v>-5.5701000000000001E-2</v>
      </c>
      <c r="U27" s="76">
        <v>4.2892E-2</v>
      </c>
      <c r="V27" s="77">
        <v>4.9675233662128448E-2</v>
      </c>
      <c r="W27" s="77">
        <v>0.10427810251712799</v>
      </c>
      <c r="X27" s="77">
        <v>-4.0290087461471558E-2</v>
      </c>
      <c r="Y27" s="77">
        <v>-2.8112422674894333E-2</v>
      </c>
      <c r="Z27" s="77">
        <v>-4.9801308661699295E-2</v>
      </c>
      <c r="AA27" s="77">
        <v>0.20542134344577789</v>
      </c>
      <c r="AB27" s="77">
        <v>-4.35989610850811E-2</v>
      </c>
      <c r="AC27" s="77">
        <v>7.6535493135452271E-2</v>
      </c>
      <c r="AD27" s="77">
        <v>0.15723270177841187</v>
      </c>
      <c r="AE27" s="77">
        <v>3.2283451408147812E-2</v>
      </c>
      <c r="AF27" s="77">
        <v>-5.0301812589168549E-2</v>
      </c>
      <c r="AG27" s="77">
        <v>0.26712328195571899</v>
      </c>
      <c r="AH27" s="77">
        <v>0.47222223877906799</v>
      </c>
      <c r="AI27" s="77">
        <v>0.11962363868951797</v>
      </c>
      <c r="AJ27" s="77">
        <v>0.16438351571559906</v>
      </c>
      <c r="AK27" s="77">
        <v>-3.2042693346738815E-2</v>
      </c>
      <c r="AL27" s="77">
        <v>-4.8026286065578461E-2</v>
      </c>
      <c r="AM27" s="77">
        <v>1.2202375568449497E-2</v>
      </c>
      <c r="AN27" s="77">
        <v>2.1669302135705948E-2</v>
      </c>
      <c r="AO27" s="77">
        <v>-4.4877596199512482E-2</v>
      </c>
      <c r="AP27" s="77">
        <v>-7.8828290104866028E-2</v>
      </c>
      <c r="AQ27" s="77">
        <v>0.17232055962085724</v>
      </c>
      <c r="AR27" s="77">
        <v>0.17128883302211761</v>
      </c>
      <c r="AS27" s="78">
        <v>-6.6538706421852112E-2</v>
      </c>
      <c r="AT27" s="78">
        <v>-4.6170812100172043E-2</v>
      </c>
      <c r="AU27" s="78">
        <v>2.6284480467438698E-2</v>
      </c>
      <c r="AV27" s="78">
        <v>2.8113819658756256E-2</v>
      </c>
    </row>
    <row r="28" spans="1:48">
      <c r="A28" s="73">
        <v>44253</v>
      </c>
      <c r="B28" s="74">
        <v>2021</v>
      </c>
      <c r="C28" s="74">
        <v>2</v>
      </c>
      <c r="D28" s="75">
        <v>2.919625E-2</v>
      </c>
      <c r="E28" s="75">
        <v>6.7527760000000006E-2</v>
      </c>
      <c r="F28" s="75">
        <v>2.609148E-2</v>
      </c>
      <c r="G28" s="75">
        <v>2.7799999999999998E-2</v>
      </c>
      <c r="H28" s="75">
        <v>2.07E-2</v>
      </c>
      <c r="I28" s="75">
        <v>7.0999999999999994E-2</v>
      </c>
      <c r="J28" s="75">
        <v>0</v>
      </c>
      <c r="K28" s="75">
        <v>-7.9532000000000005E-2</v>
      </c>
      <c r="L28" s="75">
        <v>-3.5327999999999998E-2</v>
      </c>
      <c r="M28" s="75">
        <v>0.124101</v>
      </c>
      <c r="N28" s="75">
        <v>4.0487000000000002E-2</v>
      </c>
      <c r="O28" s="75">
        <v>0.17815400000000001</v>
      </c>
      <c r="P28" s="75">
        <v>-4.6081999999999998E-2</v>
      </c>
      <c r="Q28" s="75">
        <v>-2.2436000000000001E-2</v>
      </c>
      <c r="R28" s="75">
        <v>1.7444999999999999E-2</v>
      </c>
      <c r="S28" s="75">
        <v>-1.9729999999999999E-3</v>
      </c>
      <c r="T28" s="75">
        <v>1.0966E-2</v>
      </c>
      <c r="U28" s="76">
        <v>4.2249999999999996E-3</v>
      </c>
      <c r="V28" s="77">
        <v>0.16220732033252716</v>
      </c>
      <c r="W28" s="77">
        <v>0.11228810250759125</v>
      </c>
      <c r="X28" s="77">
        <v>5.989363044500351E-2</v>
      </c>
      <c r="Y28" s="77">
        <v>0.10046485811471939</v>
      </c>
      <c r="Z28" s="77">
        <v>5.1550200441852212E-4</v>
      </c>
      <c r="AA28" s="77">
        <v>-0.11600504815578461</v>
      </c>
      <c r="AB28" s="77">
        <v>3.8446523249149323E-2</v>
      </c>
      <c r="AC28" s="77">
        <v>8.5842914879322052E-2</v>
      </c>
      <c r="AD28" s="77">
        <v>8.6956501007080078E-2</v>
      </c>
      <c r="AE28" s="77">
        <v>0.20556832849979401</v>
      </c>
      <c r="AF28" s="77">
        <v>2.0480223000049591E-2</v>
      </c>
      <c r="AG28" s="77">
        <v>-6.756756454706192E-2</v>
      </c>
      <c r="AH28" s="77">
        <v>0.43665763735771179</v>
      </c>
      <c r="AI28" s="77">
        <v>0.13325326144695282</v>
      </c>
      <c r="AJ28" s="77">
        <v>0.30196079611778259</v>
      </c>
      <c r="AK28" s="77">
        <v>0.11310340464115143</v>
      </c>
      <c r="AL28" s="77">
        <v>0.3800966739654541</v>
      </c>
      <c r="AM28" s="77">
        <v>-2.5098763406276703E-2</v>
      </c>
      <c r="AN28" s="77">
        <v>9.7407758235931396E-2</v>
      </c>
      <c r="AO28" s="77">
        <v>9.3972451984882355E-2</v>
      </c>
      <c r="AP28" s="77">
        <v>2.1728489547967911E-2</v>
      </c>
      <c r="AQ28" s="77">
        <v>-0.12302502989768982</v>
      </c>
      <c r="AR28" s="77">
        <v>4.642525315284729E-2</v>
      </c>
      <c r="AS28" s="78">
        <v>0.40027415752410889</v>
      </c>
      <c r="AT28" s="78">
        <v>0.21275362372398376</v>
      </c>
      <c r="AU28" s="78">
        <v>1.6283072531223297E-2</v>
      </c>
      <c r="AV28" s="78">
        <v>-2.6191262528300285E-2</v>
      </c>
    </row>
    <row r="29" spans="1:48">
      <c r="A29" s="73">
        <v>44286</v>
      </c>
      <c r="B29" s="74">
        <v>2021</v>
      </c>
      <c r="C29" s="74">
        <v>3</v>
      </c>
      <c r="D29" s="75">
        <v>3.0573300000000001E-2</v>
      </c>
      <c r="E29" s="75">
        <v>1.2448880000000001E-2</v>
      </c>
      <c r="F29" s="75">
        <v>4.2438629999999998E-2</v>
      </c>
      <c r="G29" s="75">
        <v>3.0800000000000001E-2</v>
      </c>
      <c r="H29" s="75">
        <v>-2.2799999999999997E-2</v>
      </c>
      <c r="I29" s="75">
        <v>7.2700000000000001E-2</v>
      </c>
      <c r="J29" s="75">
        <v>0</v>
      </c>
      <c r="K29" s="75">
        <v>7.3400000000000002E-3</v>
      </c>
      <c r="L29" s="75">
        <v>3.7199999999999999E-4</v>
      </c>
      <c r="M29" s="75">
        <v>-2.3910000000000001E-2</v>
      </c>
      <c r="N29" s="75">
        <v>7.2745000000000004E-2</v>
      </c>
      <c r="O29" s="75">
        <v>2.7451E-2</v>
      </c>
      <c r="P29" s="75">
        <v>0.187969</v>
      </c>
      <c r="Q29" s="75">
        <v>3.7170000000000002E-2</v>
      </c>
      <c r="R29" s="75">
        <v>8.4506999999999999E-2</v>
      </c>
      <c r="S29" s="75">
        <v>8.7318999999999994E-2</v>
      </c>
      <c r="T29" s="75">
        <v>-1.4023000000000001E-2</v>
      </c>
      <c r="U29" s="76">
        <v>1.4588E-2</v>
      </c>
      <c r="V29" s="77">
        <v>-3.7101194262504578E-2</v>
      </c>
      <c r="W29" s="77">
        <v>-4.6394608914852142E-2</v>
      </c>
      <c r="X29" s="77">
        <v>-0.11011350154876709</v>
      </c>
      <c r="Y29" s="77">
        <v>4.6934845158830285E-4</v>
      </c>
      <c r="Z29" s="77">
        <v>8.2441316917538643E-3</v>
      </c>
      <c r="AA29" s="77">
        <v>-1.718597486615181E-2</v>
      </c>
      <c r="AB29" s="77">
        <v>-0.13585197925567627</v>
      </c>
      <c r="AC29" s="77">
        <v>-4.5302968472242355E-2</v>
      </c>
      <c r="AD29" s="77">
        <v>-0.31999999284744263</v>
      </c>
      <c r="AE29" s="77">
        <v>0.1116071417927742</v>
      </c>
      <c r="AF29" s="77">
        <v>7.1280308067798615E-2</v>
      </c>
      <c r="AG29" s="77">
        <v>-8.4753595292568207E-2</v>
      </c>
      <c r="AH29" s="77">
        <v>-0.32457786798477173</v>
      </c>
      <c r="AI29" s="77">
        <v>-1.0593200102448463E-2</v>
      </c>
      <c r="AJ29" s="77">
        <v>-9.0361431241035461E-2</v>
      </c>
      <c r="AK29" s="77">
        <v>0.12732350826263428</v>
      </c>
      <c r="AL29" s="77">
        <v>-2.3535270243883133E-2</v>
      </c>
      <c r="AM29" s="77">
        <v>2.7697397395968437E-2</v>
      </c>
      <c r="AN29" s="77">
        <v>0.10808870941400528</v>
      </c>
      <c r="AO29" s="77">
        <v>3.3405661582946777E-2</v>
      </c>
      <c r="AP29" s="77">
        <v>5.6119732558727264E-2</v>
      </c>
      <c r="AQ29" s="77">
        <v>0.10080964863300323</v>
      </c>
      <c r="AR29" s="77">
        <v>-4.8358477652072906E-2</v>
      </c>
      <c r="AS29" s="78">
        <v>-4.6010792255401611E-2</v>
      </c>
      <c r="AT29" s="78">
        <v>-2.1510552614927292E-3</v>
      </c>
      <c r="AU29" s="78">
        <v>7.975362241268158E-2</v>
      </c>
      <c r="AV29" s="78">
        <v>2.9443090781569481E-2</v>
      </c>
    </row>
    <row r="30" spans="1:48">
      <c r="A30" s="73">
        <v>44316</v>
      </c>
      <c r="B30" s="74">
        <v>2021</v>
      </c>
      <c r="C30" s="74">
        <v>4</v>
      </c>
      <c r="D30" s="75">
        <v>4.8190190000000001E-2</v>
      </c>
      <c r="E30" s="75">
        <v>1.661203E-2</v>
      </c>
      <c r="F30" s="75">
        <v>5.2425310000000003E-2</v>
      </c>
      <c r="G30" s="75">
        <v>4.9299999999999997E-2</v>
      </c>
      <c r="H30" s="75">
        <v>-3.2000000000000001E-2</v>
      </c>
      <c r="I30" s="75">
        <v>-9.4999999999999998E-3</v>
      </c>
      <c r="J30" s="75">
        <v>0</v>
      </c>
      <c r="K30" s="75">
        <v>7.6217999999999994E-2</v>
      </c>
      <c r="L30" s="75">
        <v>0.12066300000000001</v>
      </c>
      <c r="M30" s="75">
        <v>8.1290000000000008E-3</v>
      </c>
      <c r="N30" s="75">
        <v>2.7503E-2</v>
      </c>
      <c r="O30" s="75">
        <v>6.5596000000000002E-2</v>
      </c>
      <c r="P30" s="75">
        <v>6.0344000000000002E-2</v>
      </c>
      <c r="Q30" s="75">
        <v>-9.8569999999999994E-3</v>
      </c>
      <c r="R30" s="75">
        <v>2.4094000000000001E-2</v>
      </c>
      <c r="S30" s="75">
        <v>5.3269999999999998E-2</v>
      </c>
      <c r="T30" s="75">
        <v>-2.032E-3</v>
      </c>
      <c r="U30" s="76">
        <v>6.9601999999999997E-2</v>
      </c>
      <c r="V30" s="77">
        <v>-2.0539658144116402E-2</v>
      </c>
      <c r="W30" s="77">
        <v>-9.8587475717067719E-2</v>
      </c>
      <c r="X30" s="77">
        <v>4.8071183264255524E-2</v>
      </c>
      <c r="Y30" s="77">
        <v>4.6610157936811447E-2</v>
      </c>
      <c r="Z30" s="77">
        <v>5.3318921476602554E-2</v>
      </c>
      <c r="AA30" s="77">
        <v>9.1155253350734711E-2</v>
      </c>
      <c r="AB30" s="77">
        <v>0.11019771546125412</v>
      </c>
      <c r="AC30" s="77">
        <v>0.16919414699077606</v>
      </c>
      <c r="AD30" s="77">
        <v>0.13602936267852783</v>
      </c>
      <c r="AE30" s="77">
        <v>4.0160577744245529E-2</v>
      </c>
      <c r="AF30" s="77">
        <v>0.11111109703779221</v>
      </c>
      <c r="AG30" s="77">
        <v>8.8674630969762802E-3</v>
      </c>
      <c r="AH30" s="77">
        <v>-3.8888853043317795E-2</v>
      </c>
      <c r="AI30" s="77">
        <v>-7.5757555663585663E-2</v>
      </c>
      <c r="AJ30" s="77">
        <v>0.19867546856403351</v>
      </c>
      <c r="AK30" s="77">
        <v>6.3782455399632454E-3</v>
      </c>
      <c r="AL30" s="77">
        <v>-3.5897279158234596E-3</v>
      </c>
      <c r="AM30" s="77">
        <v>6.7377284169197083E-2</v>
      </c>
      <c r="AN30" s="77">
        <v>5.6847617030143738E-2</v>
      </c>
      <c r="AO30" s="77">
        <v>3.43656986951828E-2</v>
      </c>
      <c r="AP30" s="77">
        <v>3.6309417337179184E-2</v>
      </c>
      <c r="AQ30" s="77">
        <v>1.5665357932448387E-2</v>
      </c>
      <c r="AR30" s="77">
        <v>1.6316944966092706E-3</v>
      </c>
      <c r="AS30" s="78">
        <v>-2.001023106276989E-2</v>
      </c>
      <c r="AT30" s="78">
        <v>-2.1556923165917397E-3</v>
      </c>
      <c r="AU30" s="78">
        <v>4.6397671103477478E-2</v>
      </c>
      <c r="AV30" s="78">
        <v>7.6212896965444088E-3</v>
      </c>
    </row>
    <row r="31" spans="1:48">
      <c r="A31" s="73">
        <v>44344</v>
      </c>
      <c r="B31" s="74">
        <v>2021</v>
      </c>
      <c r="C31" s="74">
        <v>5</v>
      </c>
      <c r="D31" s="75">
        <v>7.0918620000000009E-3</v>
      </c>
      <c r="E31" s="75">
        <v>1.317869E-2</v>
      </c>
      <c r="F31" s="75">
        <v>5.4865030000000002E-3</v>
      </c>
      <c r="G31" s="75">
        <v>2.8999999999999998E-3</v>
      </c>
      <c r="H31" s="75">
        <v>-2.7000000000000001E-3</v>
      </c>
      <c r="I31" s="75">
        <v>7.1300000000000002E-2</v>
      </c>
      <c r="J31" s="75">
        <v>0</v>
      </c>
      <c r="K31" s="75">
        <v>-5.0434E-2</v>
      </c>
      <c r="L31" s="75">
        <v>-7.0470000000000005E-2</v>
      </c>
      <c r="M31" s="75">
        <v>-3.9619000000000001E-2</v>
      </c>
      <c r="N31" s="75">
        <v>3.9454999999999997E-2</v>
      </c>
      <c r="O31" s="75">
        <v>7.1230000000000002E-2</v>
      </c>
      <c r="P31" s="75">
        <v>-1.4706E-2</v>
      </c>
      <c r="Q31" s="75">
        <v>4.6580000000000003E-2</v>
      </c>
      <c r="R31" s="75">
        <v>2.4268000000000001E-2</v>
      </c>
      <c r="S31" s="75">
        <v>-3.8119999999999999E-3</v>
      </c>
      <c r="T31" s="75">
        <v>3.1029000000000001E-2</v>
      </c>
      <c r="U31" s="76">
        <v>-7.6930000000000002E-3</v>
      </c>
      <c r="V31" s="77">
        <v>-6.8881111219525337E-3</v>
      </c>
      <c r="W31" s="77">
        <v>-3.9727795869112015E-2</v>
      </c>
      <c r="X31" s="77">
        <v>0.11268401890993118</v>
      </c>
      <c r="Y31" s="77">
        <v>-6.9275744259357452E-2</v>
      </c>
      <c r="Z31" s="77">
        <v>1.0611182078719139E-2</v>
      </c>
      <c r="AA31" s="77">
        <v>-2.6313113048672676E-2</v>
      </c>
      <c r="AB31" s="77">
        <v>-6.9324113428592682E-2</v>
      </c>
      <c r="AC31" s="77">
        <v>-9.1810673475265503E-3</v>
      </c>
      <c r="AD31" s="77">
        <v>0.37864089012145996</v>
      </c>
      <c r="AE31" s="77">
        <v>5.5984616279602051E-2</v>
      </c>
      <c r="AF31" s="77">
        <v>-4.4705897569656372E-2</v>
      </c>
      <c r="AG31" s="77">
        <v>-7.5157210230827332E-2</v>
      </c>
      <c r="AH31" s="77">
        <v>-0.1213873028755188</v>
      </c>
      <c r="AI31" s="77">
        <v>0.14519910514354706</v>
      </c>
      <c r="AJ31" s="77">
        <v>0.25759667158126831</v>
      </c>
      <c r="AK31" s="77">
        <v>7.2471678256988525E-2</v>
      </c>
      <c r="AL31" s="77">
        <v>-1.0293596424162388E-3</v>
      </c>
      <c r="AM31" s="77">
        <v>6.9719254970550537E-2</v>
      </c>
      <c r="AN31" s="77">
        <v>4.3398477137088776E-2</v>
      </c>
      <c r="AO31" s="77">
        <v>-1.1074592359364033E-2</v>
      </c>
      <c r="AP31" s="77">
        <v>1.8658492714166641E-2</v>
      </c>
      <c r="AQ31" s="77">
        <v>1.3246226124465466E-2</v>
      </c>
      <c r="AR31" s="77">
        <v>1.9781205803155899E-2</v>
      </c>
      <c r="AS31" s="78">
        <v>-8.7434560060501099E-2</v>
      </c>
      <c r="AT31" s="78">
        <v>5.9529513120651245E-2</v>
      </c>
      <c r="AU31" s="78">
        <v>9.8137624561786652E-2</v>
      </c>
      <c r="AV31" s="78">
        <v>-1.7763040959835052E-2</v>
      </c>
    </row>
    <row r="32" spans="1:48">
      <c r="A32" s="73">
        <v>44377</v>
      </c>
      <c r="B32" s="74">
        <v>2021</v>
      </c>
      <c r="C32" s="74">
        <v>6</v>
      </c>
      <c r="D32" s="75">
        <v>2.34218E-2</v>
      </c>
      <c r="E32" s="75">
        <v>2.14816E-2</v>
      </c>
      <c r="F32" s="75">
        <v>2.2213980000000001E-2</v>
      </c>
      <c r="G32" s="75">
        <v>2.75E-2</v>
      </c>
      <c r="H32" s="75">
        <v>1.6E-2</v>
      </c>
      <c r="I32" s="75">
        <v>-7.7499999999999999E-2</v>
      </c>
      <c r="J32" s="75">
        <v>0</v>
      </c>
      <c r="K32" s="75">
        <v>9.9109000000000003E-2</v>
      </c>
      <c r="L32" s="75">
        <v>6.7354999999999998E-2</v>
      </c>
      <c r="M32" s="75">
        <v>-1.6121E-2</v>
      </c>
      <c r="N32" s="75">
        <v>-5.0063000000000003E-2</v>
      </c>
      <c r="O32" s="75">
        <v>2.0187E-2</v>
      </c>
      <c r="P32" s="75">
        <v>5.1110000000000001E-3</v>
      </c>
      <c r="Q32" s="75">
        <v>-2.6647000000000001E-2</v>
      </c>
      <c r="R32" s="75">
        <v>-1.3746E-2</v>
      </c>
      <c r="S32" s="75">
        <v>-1.2399E-2</v>
      </c>
      <c r="T32" s="75">
        <v>0.13212699999999999</v>
      </c>
      <c r="U32" s="76">
        <v>8.4988999999999995E-2</v>
      </c>
      <c r="V32" s="77">
        <v>-1.0054160840809345E-2</v>
      </c>
      <c r="W32" s="77">
        <v>1.6486132517457008E-4</v>
      </c>
      <c r="X32" s="77">
        <v>-1.094148401170969E-2</v>
      </c>
      <c r="Y32" s="77">
        <v>-0.101624995470047</v>
      </c>
      <c r="Z32" s="77">
        <v>4.0659967809915543E-2</v>
      </c>
      <c r="AA32" s="77">
        <v>0.11165519803762436</v>
      </c>
      <c r="AB32" s="77">
        <v>0.17843239009380341</v>
      </c>
      <c r="AC32" s="77">
        <v>6.5156646072864532E-2</v>
      </c>
      <c r="AD32" s="77">
        <v>0.28873226046562195</v>
      </c>
      <c r="AE32" s="77">
        <v>-8.0483987927436829E-2</v>
      </c>
      <c r="AF32" s="77">
        <v>-0.1071428656578064</v>
      </c>
      <c r="AG32" s="77">
        <v>-2.7199133182875812E-4</v>
      </c>
      <c r="AH32" s="77">
        <v>-0.13157890737056732</v>
      </c>
      <c r="AI32" s="77">
        <v>4.752066358923912E-2</v>
      </c>
      <c r="AJ32" s="77">
        <v>0.14222963154315948</v>
      </c>
      <c r="AK32" s="77">
        <v>-7.6053373515605927E-2</v>
      </c>
      <c r="AL32" s="77">
        <v>-3.5033505409955978E-2</v>
      </c>
      <c r="AM32" s="77">
        <v>5.5134773254394531E-2</v>
      </c>
      <c r="AN32" s="77">
        <v>4.6865800395607948E-3</v>
      </c>
      <c r="AO32" s="77">
        <v>-2.4885954335331917E-2</v>
      </c>
      <c r="AP32" s="77">
        <v>-3.3810369670391083E-2</v>
      </c>
      <c r="AQ32" s="77">
        <v>3.8861017674207687E-2</v>
      </c>
      <c r="AR32" s="77">
        <v>0.11798270046710968</v>
      </c>
      <c r="AS32" s="78">
        <v>-2.2375179454684258E-2</v>
      </c>
      <c r="AT32" s="78">
        <v>0.1293611079454422</v>
      </c>
      <c r="AU32" s="78">
        <v>6.5309390425682068E-2</v>
      </c>
      <c r="AV32" s="78">
        <v>-4.4918698258697987E-3</v>
      </c>
    </row>
    <row r="33" spans="1:48">
      <c r="A33" s="73">
        <v>44407</v>
      </c>
      <c r="B33" s="74">
        <v>2021</v>
      </c>
      <c r="C33" s="74">
        <v>7</v>
      </c>
      <c r="D33" s="75">
        <v>1.1827799999999999E-2</v>
      </c>
      <c r="E33" s="75">
        <v>-3.3643949999999999E-2</v>
      </c>
      <c r="F33" s="75">
        <v>2.2748110000000002E-2</v>
      </c>
      <c r="G33" s="75">
        <v>1.2699999999999999E-2</v>
      </c>
      <c r="H33" s="75">
        <v>-3.9399999999999998E-2</v>
      </c>
      <c r="I33" s="75">
        <v>-1.8100000000000002E-2</v>
      </c>
      <c r="J33" s="75">
        <v>0</v>
      </c>
      <c r="K33" s="75">
        <v>6.4981999999999998E-2</v>
      </c>
      <c r="L33" s="75">
        <v>-3.2722000000000001E-2</v>
      </c>
      <c r="M33" s="75">
        <v>1.4220000000000001E-3</v>
      </c>
      <c r="N33" s="75">
        <v>6.5831000000000001E-2</v>
      </c>
      <c r="O33" s="75">
        <v>-1.2252000000000001E-2</v>
      </c>
      <c r="P33" s="75">
        <v>2.9163999999999999E-2</v>
      </c>
      <c r="Q33" s="75">
        <v>4.5282999999999997E-2</v>
      </c>
      <c r="R33" s="75">
        <v>5.3963999999999998E-2</v>
      </c>
      <c r="S33" s="75">
        <v>5.0737999999999998E-2</v>
      </c>
      <c r="T33" s="75">
        <v>8.4277000000000005E-2</v>
      </c>
      <c r="U33" s="76">
        <v>5.1716999999999999E-2</v>
      </c>
      <c r="V33" s="77">
        <v>4.8750042915344238E-2</v>
      </c>
      <c r="W33" s="77">
        <v>-2.8510209172964096E-2</v>
      </c>
      <c r="X33" s="77">
        <v>2.3668691515922546E-2</v>
      </c>
      <c r="Y33" s="77">
        <v>-9.3412503600120544E-2</v>
      </c>
      <c r="Z33" s="77">
        <v>2.2531138733029366E-2</v>
      </c>
      <c r="AA33" s="77">
        <v>9.2684797942638397E-2</v>
      </c>
      <c r="AB33" s="77">
        <v>-8.2980118691921234E-2</v>
      </c>
      <c r="AC33" s="77">
        <v>0.10211274027824402</v>
      </c>
      <c r="AD33" s="77">
        <v>-5.6466292589902878E-2</v>
      </c>
      <c r="AE33" s="77">
        <v>-5.5777959525585175E-2</v>
      </c>
      <c r="AF33" s="77">
        <v>-2.8631275519728661E-2</v>
      </c>
      <c r="AG33" s="77">
        <v>6.8911455571651459E-2</v>
      </c>
      <c r="AH33" s="77">
        <v>-0.14015156030654907</v>
      </c>
      <c r="AI33" s="77">
        <v>-0.31360948085784912</v>
      </c>
      <c r="AJ33" s="77">
        <v>-0.16851226985454559</v>
      </c>
      <c r="AK33" s="77">
        <v>-9.4021953642368317E-2</v>
      </c>
      <c r="AL33" s="77">
        <v>-5.6059759110212326E-2</v>
      </c>
      <c r="AM33" s="77">
        <v>-4.4407341629266739E-2</v>
      </c>
      <c r="AN33" s="77">
        <v>4.9562703818082809E-2</v>
      </c>
      <c r="AO33" s="77">
        <v>-3.0199956148862839E-2</v>
      </c>
      <c r="AP33" s="77">
        <v>-1.0742185637354851E-2</v>
      </c>
      <c r="AQ33" s="77">
        <v>-0.14700290560722351</v>
      </c>
      <c r="AR33" s="77">
        <v>-0.10900183767080307</v>
      </c>
      <c r="AS33" s="78">
        <v>-2.2300530225038528E-2</v>
      </c>
      <c r="AT33" s="78">
        <v>-8.0240726470947266E-2</v>
      </c>
      <c r="AU33" s="78">
        <v>7.9879134893417358E-2</v>
      </c>
      <c r="AV33" s="78">
        <v>5.1269996911287308E-2</v>
      </c>
    </row>
    <row r="34" spans="1:48">
      <c r="A34" s="73">
        <v>44439</v>
      </c>
      <c r="B34" s="74">
        <v>2021</v>
      </c>
      <c r="C34" s="74">
        <v>8</v>
      </c>
      <c r="D34" s="75">
        <v>2.714637E-2</v>
      </c>
      <c r="E34" s="75">
        <v>1.88918E-2</v>
      </c>
      <c r="F34" s="75">
        <v>2.899032E-2</v>
      </c>
      <c r="G34" s="75">
        <v>2.9100000000000001E-2</v>
      </c>
      <c r="H34" s="75">
        <v>-4.5999999999999999E-3</v>
      </c>
      <c r="I34" s="75">
        <v>-1E-3</v>
      </c>
      <c r="J34" s="75">
        <v>0</v>
      </c>
      <c r="K34" s="75">
        <v>4.2437999999999997E-2</v>
      </c>
      <c r="L34" s="75">
        <v>4.3034000000000003E-2</v>
      </c>
      <c r="M34" s="75">
        <v>2.9996999999999999E-2</v>
      </c>
      <c r="N34" s="75">
        <v>-4.0629999999999998E-3</v>
      </c>
      <c r="O34" s="75">
        <v>0.10838100000000001</v>
      </c>
      <c r="P34" s="75">
        <v>-6.1250000000000002E-3</v>
      </c>
      <c r="Q34" s="75">
        <v>1.1556E-2</v>
      </c>
      <c r="R34" s="75">
        <v>-1.2625000000000001E-2</v>
      </c>
      <c r="S34" s="75">
        <v>-1.6316000000000001E-2</v>
      </c>
      <c r="T34" s="75">
        <v>-1.4895E-2</v>
      </c>
      <c r="U34" s="76">
        <v>6.1527999999999999E-2</v>
      </c>
      <c r="V34" s="77">
        <v>0.18399873375892639</v>
      </c>
      <c r="W34" s="77">
        <v>5.7676020078361034E-3</v>
      </c>
      <c r="X34" s="77">
        <v>-1.4325199648737907E-2</v>
      </c>
      <c r="Y34" s="77">
        <v>4.2584765702486038E-2</v>
      </c>
      <c r="Z34" s="77">
        <v>-0.10426032543182373</v>
      </c>
      <c r="AA34" s="77">
        <v>0.12057479470968246</v>
      </c>
      <c r="AB34" s="77">
        <v>7.8267045319080353E-2</v>
      </c>
      <c r="AC34" s="77">
        <v>2.1048678085207939E-2</v>
      </c>
      <c r="AD34" s="77">
        <v>0.19111974537372589</v>
      </c>
      <c r="AE34" s="77">
        <v>3.1154446303844452E-2</v>
      </c>
      <c r="AF34" s="77">
        <v>-4.8166792839765549E-2</v>
      </c>
      <c r="AG34" s="77">
        <v>-3.0735921114683151E-2</v>
      </c>
      <c r="AH34" s="77">
        <v>-0.28193831443786621</v>
      </c>
      <c r="AI34" s="77">
        <v>-0.25000002980232239</v>
      </c>
      <c r="AJ34" s="77">
        <v>-3.8795601576566696E-2</v>
      </c>
      <c r="AK34" s="77">
        <v>5.3283806890249252E-2</v>
      </c>
      <c r="AL34" s="77">
        <v>-1.4705895446240902E-2</v>
      </c>
      <c r="AM34" s="77">
        <v>2.6030696928501129E-2</v>
      </c>
      <c r="AN34" s="77">
        <v>-6.6667133942246437E-3</v>
      </c>
      <c r="AO34" s="77">
        <v>-7.0953373797237873E-3</v>
      </c>
      <c r="AP34" s="77">
        <v>-3.7635334301739931E-3</v>
      </c>
      <c r="AQ34" s="77">
        <v>5.5285532027482986E-2</v>
      </c>
      <c r="AR34" s="77">
        <v>-7.9266957938671112E-2</v>
      </c>
      <c r="AS34" s="78">
        <v>2.401015255600214E-3</v>
      </c>
      <c r="AT34" s="78">
        <v>-5.8015264570713043E-2</v>
      </c>
      <c r="AU34" s="78">
        <v>-5.0450079143047333E-2</v>
      </c>
      <c r="AV34" s="78">
        <v>-8.9485794305801392E-3</v>
      </c>
    </row>
    <row r="35" spans="1:48">
      <c r="A35" s="73">
        <v>44469</v>
      </c>
      <c r="B35" s="74">
        <v>2021</v>
      </c>
      <c r="C35" s="74">
        <v>9</v>
      </c>
      <c r="D35" s="75">
        <v>-4.22434E-2</v>
      </c>
      <c r="E35" s="75">
        <v>-2.8472009999999999E-2</v>
      </c>
      <c r="F35" s="75">
        <v>-4.7569140000000003E-2</v>
      </c>
      <c r="G35" s="75">
        <v>-4.3700000000000003E-2</v>
      </c>
      <c r="H35" s="75">
        <v>6.7000000000000002E-3</v>
      </c>
      <c r="I35" s="75">
        <v>5.0999999999999997E-2</v>
      </c>
      <c r="J35" s="75">
        <v>0</v>
      </c>
      <c r="K35" s="75">
        <v>-6.8037E-2</v>
      </c>
      <c r="L35" s="75">
        <v>-5.3518000000000003E-2</v>
      </c>
      <c r="M35" s="75">
        <v>-6.6905999999999993E-2</v>
      </c>
      <c r="N35" s="75">
        <v>-8.4644999999999998E-2</v>
      </c>
      <c r="O35" s="75">
        <v>-8.5802000000000003E-2</v>
      </c>
      <c r="P35" s="75">
        <v>1.1435000000000001E-2</v>
      </c>
      <c r="Q35" s="75">
        <v>-6.7174999999999999E-2</v>
      </c>
      <c r="R35" s="75">
        <v>-6.0734999999999997E-2</v>
      </c>
      <c r="S35" s="75">
        <v>1.5370999999999999E-2</v>
      </c>
      <c r="T35" s="75">
        <v>-0.11842900000000001</v>
      </c>
      <c r="U35" s="76">
        <v>-6.6118999999999997E-2</v>
      </c>
      <c r="V35" s="77">
        <v>1.9451824948191643E-2</v>
      </c>
      <c r="W35" s="77">
        <v>-5.5489979684352875E-2</v>
      </c>
      <c r="X35" s="77">
        <v>3.5696014761924744E-2</v>
      </c>
      <c r="Y35" s="77">
        <v>-7.5121365487575531E-2</v>
      </c>
      <c r="Z35" s="77">
        <v>-4.3331120163202286E-2</v>
      </c>
      <c r="AA35" s="77">
        <v>-4.2343051172792912E-3</v>
      </c>
      <c r="AB35" s="77">
        <v>-7.6291553676128387E-2</v>
      </c>
      <c r="AC35" s="77">
        <v>-6.110808253288269E-2</v>
      </c>
      <c r="AD35" s="77">
        <v>-0.14910860359668732</v>
      </c>
      <c r="AE35" s="77">
        <v>4.4431280344724655E-2</v>
      </c>
      <c r="AF35" s="77">
        <v>-4.9093648791313171E-2</v>
      </c>
      <c r="AG35" s="77">
        <v>-5.927630141377449E-2</v>
      </c>
      <c r="AH35" s="77">
        <v>0.11656445264816284</v>
      </c>
      <c r="AI35" s="77">
        <v>0.390625</v>
      </c>
      <c r="AJ35" s="77">
        <v>0.29186740517616272</v>
      </c>
      <c r="AK35" s="77">
        <v>1.2058877386152744E-2</v>
      </c>
      <c r="AL35" s="77">
        <v>1.8369672819972038E-2</v>
      </c>
      <c r="AM35" s="77">
        <v>3.0542254447937012E-2</v>
      </c>
      <c r="AN35" s="77">
        <v>-4.2505502700805664E-2</v>
      </c>
      <c r="AO35" s="77">
        <v>-3.1710546463727951E-2</v>
      </c>
      <c r="AP35" s="77">
        <v>-6.3998721539974213E-2</v>
      </c>
      <c r="AQ35" s="77">
        <v>8.1941999495029449E-2</v>
      </c>
      <c r="AR35" s="77">
        <v>-1.0699186474084854E-2</v>
      </c>
      <c r="AS35" s="78">
        <v>3.6526866257190704E-2</v>
      </c>
      <c r="AT35" s="78">
        <v>5.1400817930698395E-2</v>
      </c>
      <c r="AU35" s="78">
        <v>-7.3730632662773132E-2</v>
      </c>
      <c r="AV35" s="78">
        <v>5.1072210073471069E-2</v>
      </c>
    </row>
    <row r="36" spans="1:48">
      <c r="A36" s="73">
        <v>44498</v>
      </c>
      <c r="B36" s="74">
        <v>2021</v>
      </c>
      <c r="C36" s="74">
        <v>10</v>
      </c>
      <c r="D36" s="75">
        <v>6.4650510000000008E-2</v>
      </c>
      <c r="E36" s="75">
        <v>2.6557239999999999E-2</v>
      </c>
      <c r="F36" s="75">
        <v>6.9143880000000005E-2</v>
      </c>
      <c r="G36" s="75">
        <v>6.6500000000000004E-2</v>
      </c>
      <c r="H36" s="75">
        <v>-2.3700000000000002E-2</v>
      </c>
      <c r="I36" s="75">
        <v>-4.5000000000000005E-3</v>
      </c>
      <c r="J36" s="75">
        <v>0</v>
      </c>
      <c r="K36" s="75">
        <v>5.8657000000000001E-2</v>
      </c>
      <c r="L36" s="75">
        <v>2.6602000000000001E-2</v>
      </c>
      <c r="M36" s="75">
        <v>-5.9100000000000005E-4</v>
      </c>
      <c r="N36" s="75">
        <v>2.9866E-2</v>
      </c>
      <c r="O36" s="75">
        <v>9.3432000000000001E-2</v>
      </c>
      <c r="P36" s="75">
        <v>0.13245599999999999</v>
      </c>
      <c r="Q36" s="75">
        <v>8.5450000000000005E-3</v>
      </c>
      <c r="R36" s="75">
        <v>7.4328000000000005E-2</v>
      </c>
      <c r="S36" s="75">
        <v>1.8415000000000001E-2</v>
      </c>
      <c r="T36" s="75">
        <v>0.151897</v>
      </c>
      <c r="U36" s="76">
        <v>0.176291</v>
      </c>
      <c r="V36" s="77">
        <v>3.1842395663261414E-2</v>
      </c>
      <c r="W36" s="77">
        <v>-6.6428594291210175E-2</v>
      </c>
      <c r="X36" s="77">
        <v>0.15952731668949127</v>
      </c>
      <c r="Y36" s="77">
        <v>3.1337331980466843E-2</v>
      </c>
      <c r="Z36" s="77">
        <v>7.0493598468601704E-3</v>
      </c>
      <c r="AA36" s="77">
        <v>-2.2915158420801163E-2</v>
      </c>
      <c r="AB36" s="77">
        <v>-6.5932318568229675E-2</v>
      </c>
      <c r="AC36" s="77">
        <v>0.18630330264568329</v>
      </c>
      <c r="AD36" s="77">
        <v>-0.26857143640518188</v>
      </c>
      <c r="AE36" s="77">
        <v>1.9852546975016594E-2</v>
      </c>
      <c r="AF36" s="77">
        <v>4.9959700554609299E-2</v>
      </c>
      <c r="AG36" s="77">
        <v>1.450691744685173E-2</v>
      </c>
      <c r="AH36" s="77">
        <v>-0.17582419514656067</v>
      </c>
      <c r="AI36" s="77">
        <v>-0.10674154013395309</v>
      </c>
      <c r="AJ36" s="77">
        <v>8.2243002951145172E-2</v>
      </c>
      <c r="AK36" s="77">
        <v>2.0246436819434166E-2</v>
      </c>
      <c r="AL36" s="77">
        <v>3.3821570686995983E-3</v>
      </c>
      <c r="AM36" s="77">
        <v>3.8628034293651581E-2</v>
      </c>
      <c r="AN36" s="77">
        <v>6.2499977648258209E-2</v>
      </c>
      <c r="AO36" s="77">
        <v>3.8745392113924026E-2</v>
      </c>
      <c r="AP36" s="77">
        <v>-2.2084806114435196E-3</v>
      </c>
      <c r="AQ36" s="77">
        <v>8.5851438343524933E-2</v>
      </c>
      <c r="AR36" s="77">
        <v>2.3641914129257202E-2</v>
      </c>
      <c r="AS36" s="78">
        <v>-1.7330318223685026E-3</v>
      </c>
      <c r="AT36" s="78">
        <v>-2.2902464494109154E-2</v>
      </c>
      <c r="AU36" s="78">
        <v>0.13485155999660492</v>
      </c>
      <c r="AV36" s="78">
        <v>4.2977225035429001E-2</v>
      </c>
    </row>
    <row r="37" spans="1:48">
      <c r="A37" s="73">
        <v>44530</v>
      </c>
      <c r="B37" s="74">
        <v>2021</v>
      </c>
      <c r="C37" s="74">
        <v>11</v>
      </c>
      <c r="D37" s="75">
        <v>-1.8350490000000001E-2</v>
      </c>
      <c r="E37" s="75">
        <v>-4.6540369999999998E-2</v>
      </c>
      <c r="F37" s="75">
        <v>-8.3337310000000005E-3</v>
      </c>
      <c r="G37" s="75">
        <v>-1.55E-2</v>
      </c>
      <c r="H37" s="75">
        <v>-1.32E-2</v>
      </c>
      <c r="I37" s="75">
        <v>-4.0999999999999995E-3</v>
      </c>
      <c r="J37" s="75">
        <v>0</v>
      </c>
      <c r="K37" s="75">
        <v>0.10494000000000001</v>
      </c>
      <c r="L37" s="75">
        <v>3.9924000000000001E-2</v>
      </c>
      <c r="M37" s="75">
        <v>-0.142959</v>
      </c>
      <c r="N37" s="75">
        <v>-7.0442000000000005E-2</v>
      </c>
      <c r="O37" s="75">
        <v>-7.8286999999999995E-2</v>
      </c>
      <c r="P37" s="75">
        <v>7.7661999999999995E-2</v>
      </c>
      <c r="Q37" s="75">
        <v>-3.6162E-2</v>
      </c>
      <c r="R37" s="75">
        <v>-6.2089999999999999E-2</v>
      </c>
      <c r="S37" s="75">
        <v>1.751E-3</v>
      </c>
      <c r="T37" s="75">
        <v>1.1656E-2</v>
      </c>
      <c r="U37" s="76">
        <v>-1.2359999999999999E-3</v>
      </c>
      <c r="V37" s="77">
        <v>-1.7411142587661743E-2</v>
      </c>
      <c r="W37" s="77">
        <v>6.503446027636528E-3</v>
      </c>
      <c r="X37" s="77">
        <v>-9.0233549475669861E-2</v>
      </c>
      <c r="Y37" s="77">
        <v>4.5125661417841911E-3</v>
      </c>
      <c r="Z37" s="77">
        <v>-0.14000001549720764</v>
      </c>
      <c r="AA37" s="77">
        <v>-1.4587392099201679E-2</v>
      </c>
      <c r="AB37" s="77">
        <v>-3.2850418239831924E-2</v>
      </c>
      <c r="AC37" s="77">
        <v>-0.13980384171009064</v>
      </c>
      <c r="AD37" s="77">
        <v>-0.17968745529651642</v>
      </c>
      <c r="AE37" s="77">
        <v>2.5027727242559195E-3</v>
      </c>
      <c r="AF37" s="77">
        <v>7.4443615972995758E-2</v>
      </c>
      <c r="AG37" s="77">
        <v>-0.18499580025672913</v>
      </c>
      <c r="AH37" s="77">
        <v>-7.3333345353603363E-2</v>
      </c>
      <c r="AI37" s="77">
        <v>-0.10377361625432968</v>
      </c>
      <c r="AJ37" s="77">
        <v>-0.12003457546234131</v>
      </c>
      <c r="AK37" s="77">
        <v>-6.3848182559013367E-2</v>
      </c>
      <c r="AL37" s="77">
        <v>-0.11966288089752197</v>
      </c>
      <c r="AM37" s="77">
        <v>-0.12103236466646194</v>
      </c>
      <c r="AN37" s="77">
        <v>-8.1363461911678314E-2</v>
      </c>
      <c r="AO37" s="77">
        <v>-4.5352499932050705E-2</v>
      </c>
      <c r="AP37" s="77">
        <v>-6.1863604933023453E-2</v>
      </c>
      <c r="AQ37" s="77">
        <v>-0.19201177358627319</v>
      </c>
      <c r="AR37" s="77">
        <v>0.1243242621421814</v>
      </c>
      <c r="AS37" s="78">
        <v>-1.1574338423088193E-3</v>
      </c>
      <c r="AT37" s="78">
        <v>-4.6427711844444275E-2</v>
      </c>
      <c r="AU37" s="78">
        <v>-5.7314533740282059E-2</v>
      </c>
      <c r="AV37" s="78">
        <v>0.15212222933769226</v>
      </c>
    </row>
    <row r="38" spans="1:48">
      <c r="A38" s="73">
        <v>44561</v>
      </c>
      <c r="B38" s="74">
        <v>2021</v>
      </c>
      <c r="C38" s="74">
        <v>12</v>
      </c>
      <c r="D38" s="75">
        <v>3.3341229999999999E-2</v>
      </c>
      <c r="E38" s="75">
        <v>-1.75968E-3</v>
      </c>
      <c r="F38" s="75">
        <v>4.361288E-2</v>
      </c>
      <c r="G38" s="75">
        <v>3.1E-2</v>
      </c>
      <c r="H38" s="75">
        <v>-1.6399999999999998E-2</v>
      </c>
      <c r="I38" s="75">
        <v>3.2199999999999999E-2</v>
      </c>
      <c r="J38" s="75">
        <v>1E-4</v>
      </c>
      <c r="K38" s="75">
        <v>7.4229000000000003E-2</v>
      </c>
      <c r="L38" s="75">
        <v>-4.9251999999999997E-2</v>
      </c>
      <c r="M38" s="75">
        <v>6.8944000000000005E-2</v>
      </c>
      <c r="N38" s="75">
        <v>3.1002999999999999E-2</v>
      </c>
      <c r="O38" s="75">
        <v>9.3439999999999999E-3</v>
      </c>
      <c r="P38" s="75">
        <v>4.0064000000000002E-2</v>
      </c>
      <c r="Q38" s="75">
        <v>9.7095000000000001E-2</v>
      </c>
      <c r="R38" s="75">
        <v>0.128885</v>
      </c>
      <c r="S38" s="75">
        <v>9.5952999999999997E-2</v>
      </c>
      <c r="T38" s="75">
        <v>-1.3383000000000001E-2</v>
      </c>
      <c r="U38" s="76">
        <v>1.7333000000000001E-2</v>
      </c>
      <c r="V38" s="77">
        <v>0.10425610095262527</v>
      </c>
      <c r="W38" s="77">
        <v>0.1434815526008606</v>
      </c>
      <c r="X38" s="77">
        <v>0.20093351602554321</v>
      </c>
      <c r="Y38" s="77">
        <v>9.2392995953559875E-2</v>
      </c>
      <c r="Z38" s="77">
        <v>0.13816696405410767</v>
      </c>
      <c r="AA38" s="77">
        <v>9.4734281301498413E-2</v>
      </c>
      <c r="AB38" s="77">
        <v>-2.5866573676466942E-2</v>
      </c>
      <c r="AC38" s="77">
        <v>-4.2904596775770187E-3</v>
      </c>
      <c r="AD38" s="77">
        <v>2.2222200408577919E-2</v>
      </c>
      <c r="AE38" s="77">
        <v>6.148688867688179E-2</v>
      </c>
      <c r="AF38" s="77">
        <v>8.5000015795230865E-2</v>
      </c>
      <c r="AG38" s="77">
        <v>7.8572586178779602E-2</v>
      </c>
      <c r="AH38" s="77">
        <v>-0.21582730114459991</v>
      </c>
      <c r="AI38" s="77">
        <v>3.5714253317564726E-3</v>
      </c>
      <c r="AJ38" s="77">
        <v>1.3738997280597687E-2</v>
      </c>
      <c r="AK38" s="77">
        <v>8.5099920630455017E-2</v>
      </c>
      <c r="AL38" s="77">
        <v>0.1557115912437439</v>
      </c>
      <c r="AM38" s="77">
        <v>6.2374576926231384E-2</v>
      </c>
      <c r="AN38" s="77">
        <v>9.9940165877342224E-2</v>
      </c>
      <c r="AO38" s="77">
        <v>0.10018810629844666</v>
      </c>
      <c r="AP38" s="77">
        <v>3.4593533724546432E-2</v>
      </c>
      <c r="AQ38" s="77">
        <v>2.0259225275367498E-3</v>
      </c>
      <c r="AR38" s="77">
        <v>4.8732593655586243E-2</v>
      </c>
      <c r="AS38" s="78">
        <v>-1.9119346514344215E-2</v>
      </c>
      <c r="AT38" s="78">
        <v>1.134482491761446E-2</v>
      </c>
      <c r="AU38" s="78">
        <v>-5.0852995365858078E-2</v>
      </c>
      <c r="AV38" s="78">
        <v>-8.5693776607513428E-2</v>
      </c>
    </row>
    <row r="39" spans="1:48">
      <c r="A39" s="73">
        <v>44592</v>
      </c>
      <c r="B39" s="74">
        <v>2022</v>
      </c>
      <c r="C39" s="74">
        <v>1</v>
      </c>
      <c r="D39" s="75">
        <v>-5.9822460000000001E-2</v>
      </c>
      <c r="E39" s="75">
        <v>-6.8191150000000006E-2</v>
      </c>
      <c r="F39" s="75">
        <v>-5.2585090000000001E-2</v>
      </c>
      <c r="G39" s="75">
        <v>-6.25E-2</v>
      </c>
      <c r="H39" s="75">
        <v>-5.96E-2</v>
      </c>
      <c r="I39" s="75">
        <v>0.128</v>
      </c>
      <c r="J39" s="75">
        <v>0</v>
      </c>
      <c r="K39" s="75">
        <v>-1.5712E-2</v>
      </c>
      <c r="L39" s="75">
        <v>-0.10283</v>
      </c>
      <c r="M39" s="75">
        <v>-7.6957999999999999E-2</v>
      </c>
      <c r="N39" s="75">
        <v>-1.9328000000000001E-2</v>
      </c>
      <c r="O39" s="75">
        <v>-7.2853000000000001E-2</v>
      </c>
      <c r="P39" s="75">
        <v>-0.115732</v>
      </c>
      <c r="Q39" s="75">
        <v>7.1320000000000003E-3</v>
      </c>
      <c r="R39" s="75">
        <v>3.04E-2</v>
      </c>
      <c r="S39" s="75">
        <v>-3.2155999999999997E-2</v>
      </c>
      <c r="T39" s="75">
        <v>-0.111598</v>
      </c>
      <c r="U39" s="76">
        <v>-7.5344999999999995E-2</v>
      </c>
      <c r="V39" s="77">
        <v>8.4749586880207062E-2</v>
      </c>
      <c r="W39" s="77">
        <v>4.3210942298173904E-2</v>
      </c>
      <c r="X39" s="77">
        <v>-9.0361401438713074E-2</v>
      </c>
      <c r="Y39" s="77">
        <v>1.1016185395419598E-2</v>
      </c>
      <c r="Z39" s="77">
        <v>-4.1243970394134521E-2</v>
      </c>
      <c r="AA39" s="77">
        <v>-7.5073078274726868E-2</v>
      </c>
      <c r="AB39" s="77">
        <v>-0.11268108338117599</v>
      </c>
      <c r="AC39" s="77">
        <v>-0.1390443742275238</v>
      </c>
      <c r="AD39" s="77">
        <v>-0.1428571492433548</v>
      </c>
      <c r="AE39" s="77">
        <v>-3.1595295295119286E-3</v>
      </c>
      <c r="AF39" s="77">
        <v>-4.3970674276351929E-2</v>
      </c>
      <c r="AG39" s="77">
        <v>0.11823560297489166</v>
      </c>
      <c r="AH39" s="77">
        <v>-9.1743031516671181E-3</v>
      </c>
      <c r="AI39" s="77">
        <v>-6.0498163104057312E-2</v>
      </c>
      <c r="AJ39" s="77">
        <v>0.14285716414451599</v>
      </c>
      <c r="AK39" s="77">
        <v>1.4289796352386475E-2</v>
      </c>
      <c r="AL39" s="77">
        <v>-4.2517971247434616E-2</v>
      </c>
      <c r="AM39" s="77">
        <v>-6.8671099143102765E-4</v>
      </c>
      <c r="AN39" s="77">
        <v>-0.10228504985570908</v>
      </c>
      <c r="AO39" s="77">
        <v>-1.2398418970406055E-2</v>
      </c>
      <c r="AP39" s="77">
        <v>7.3999413289129734E-3</v>
      </c>
      <c r="AQ39" s="77">
        <v>1.2160487473011017E-2</v>
      </c>
      <c r="AR39" s="77">
        <v>-6.3346549868583679E-2</v>
      </c>
      <c r="AS39" s="78">
        <v>1.2994643300771713E-2</v>
      </c>
      <c r="AT39" s="78">
        <v>-0.11965418606996536</v>
      </c>
      <c r="AU39" s="78">
        <v>-4.7571767121553421E-2</v>
      </c>
      <c r="AV39" s="78">
        <v>-5.9300001710653305E-2</v>
      </c>
    </row>
    <row r="40" spans="1:48">
      <c r="A40" s="73">
        <v>44620</v>
      </c>
      <c r="B40" s="74">
        <v>2022</v>
      </c>
      <c r="C40" s="74">
        <v>2</v>
      </c>
      <c r="D40" s="75">
        <v>-2.183775E-2</v>
      </c>
      <c r="E40" s="75">
        <v>-7.4115200000000004E-3</v>
      </c>
      <c r="F40" s="75">
        <v>-3.1360520000000003E-2</v>
      </c>
      <c r="G40" s="75">
        <v>-2.29E-2</v>
      </c>
      <c r="H40" s="75">
        <v>2.1899999999999999E-2</v>
      </c>
      <c r="I40" s="75">
        <v>3.1E-2</v>
      </c>
      <c r="J40" s="75">
        <v>0</v>
      </c>
      <c r="K40" s="75">
        <v>-5.4011000000000003E-2</v>
      </c>
      <c r="L40" s="75">
        <v>2.6672999999999999E-2</v>
      </c>
      <c r="M40" s="75">
        <v>3.8399999999999997E-2</v>
      </c>
      <c r="N40" s="75">
        <v>-6.7243999999999998E-2</v>
      </c>
      <c r="O40" s="75">
        <v>-3.7752000000000001E-2</v>
      </c>
      <c r="P40" s="75">
        <v>-0.139381</v>
      </c>
      <c r="Q40" s="75">
        <v>-3.8656000000000003E-2</v>
      </c>
      <c r="R40" s="75">
        <v>2.0160999999999998E-2</v>
      </c>
      <c r="S40" s="75">
        <v>-5.1262000000000002E-2</v>
      </c>
      <c r="T40" s="75">
        <v>-7.7800999999999995E-2</v>
      </c>
      <c r="U40" s="76">
        <v>-3.7205000000000002E-2</v>
      </c>
      <c r="V40" s="77">
        <v>0.13731305301189423</v>
      </c>
      <c r="W40" s="77">
        <v>6.2450245022773743E-2</v>
      </c>
      <c r="X40" s="77">
        <v>6.2379792332649231E-2</v>
      </c>
      <c r="Y40" s="77">
        <v>-0.20512118935585022</v>
      </c>
      <c r="Z40" s="77">
        <v>5.9457089751958847E-2</v>
      </c>
      <c r="AA40" s="77">
        <v>-0.13187523186206818</v>
      </c>
      <c r="AB40" s="77">
        <v>-0.12195120006799698</v>
      </c>
      <c r="AC40" s="77">
        <v>-1.4193056849762797E-3</v>
      </c>
      <c r="AD40" s="77">
        <v>-2.1739110350608826E-2</v>
      </c>
      <c r="AE40" s="77">
        <v>-3.9883747696876526E-2</v>
      </c>
      <c r="AF40" s="77">
        <v>2.6480777189135551E-2</v>
      </c>
      <c r="AG40" s="77">
        <v>2.3175494745373726E-2</v>
      </c>
      <c r="AH40" s="77">
        <v>-8.7129682302474976E-2</v>
      </c>
      <c r="AI40" s="77">
        <v>0.12499996274709702</v>
      </c>
      <c r="AJ40" s="77">
        <v>6.6326506435871124E-2</v>
      </c>
      <c r="AK40" s="77">
        <v>2.9585776850581169E-2</v>
      </c>
      <c r="AL40" s="77">
        <v>6.9204196333885193E-2</v>
      </c>
      <c r="AM40" s="77">
        <v>6.2789931893348694E-2</v>
      </c>
      <c r="AN40" s="77">
        <v>2.4242401123046875E-2</v>
      </c>
      <c r="AO40" s="77">
        <v>-3.0634438153356314E-3</v>
      </c>
      <c r="AP40" s="77">
        <v>0.13194885849952698</v>
      </c>
      <c r="AQ40" s="77">
        <v>0.1866239458322525</v>
      </c>
      <c r="AR40" s="77">
        <v>-1.023357268422842E-2</v>
      </c>
      <c r="AS40" s="78">
        <v>-1.7492000479251146E-3</v>
      </c>
      <c r="AT40" s="78">
        <v>-7.2471454739570618E-2</v>
      </c>
      <c r="AU40" s="78">
        <v>-8.9642919600009918E-2</v>
      </c>
      <c r="AV40" s="78">
        <v>-4.3159324675798416E-2</v>
      </c>
    </row>
    <row r="41" spans="1:48">
      <c r="A41" s="73">
        <v>44651</v>
      </c>
      <c r="B41" s="74">
        <v>2022</v>
      </c>
      <c r="C41" s="74">
        <v>3</v>
      </c>
      <c r="D41" s="75">
        <v>3.050572E-2</v>
      </c>
      <c r="E41" s="75">
        <v>1.5437670000000001E-2</v>
      </c>
      <c r="F41" s="75">
        <v>3.5773239999999998E-2</v>
      </c>
      <c r="G41" s="75">
        <v>3.0600000000000002E-2</v>
      </c>
      <c r="H41" s="75">
        <v>-1.66E-2</v>
      </c>
      <c r="I41" s="75">
        <v>-1.7600000000000001E-2</v>
      </c>
      <c r="J41" s="75">
        <v>1E-4</v>
      </c>
      <c r="K41" s="75">
        <v>5.7473000000000003E-2</v>
      </c>
      <c r="L41" s="75">
        <v>6.1436999999999999E-2</v>
      </c>
      <c r="M41" s="75">
        <v>-7.6115000000000002E-2</v>
      </c>
      <c r="N41" s="75">
        <v>2.5454999999999998E-2</v>
      </c>
      <c r="O41" s="75">
        <v>-2.6927E-2</v>
      </c>
      <c r="P41" s="75">
        <v>-4.6226999999999997E-2</v>
      </c>
      <c r="Q41" s="75">
        <v>7.6927999999999996E-2</v>
      </c>
      <c r="R41" s="75">
        <v>3.2130000000000001E-3</v>
      </c>
      <c r="S41" s="75">
        <v>1.0255E-2</v>
      </c>
      <c r="T41" s="75">
        <v>-1.234E-2</v>
      </c>
      <c r="U41" s="76">
        <v>3.1862000000000001E-2</v>
      </c>
      <c r="V41" s="77">
        <v>8.8923051953315735E-2</v>
      </c>
      <c r="W41" s="77">
        <v>0.14439941942691803</v>
      </c>
      <c r="X41" s="77">
        <v>8.4456078708171844E-2</v>
      </c>
      <c r="Y41" s="77">
        <v>-9.064425528049469E-2</v>
      </c>
      <c r="Z41" s="77">
        <v>-0.10855485498905182</v>
      </c>
      <c r="AA41" s="77">
        <v>-1.4416784048080444E-2</v>
      </c>
      <c r="AB41" s="77">
        <v>-7.3921039700508118E-2</v>
      </c>
      <c r="AC41" s="77">
        <v>3.7627276033163071E-2</v>
      </c>
      <c r="AD41" s="77">
        <v>-8.8888891041278839E-2</v>
      </c>
      <c r="AE41" s="77">
        <v>-7.4279382824897766E-2</v>
      </c>
      <c r="AF41" s="77">
        <v>6.6530950367450714E-2</v>
      </c>
      <c r="AG41" s="77">
        <v>-0.10588643699884415</v>
      </c>
      <c r="AH41" s="77">
        <v>-0.33826956152915955</v>
      </c>
      <c r="AI41" s="77">
        <v>-0.1279461532831192</v>
      </c>
      <c r="AJ41" s="77">
        <v>0.12958535552024841</v>
      </c>
      <c r="AK41" s="77">
        <v>-5.0355780869722366E-2</v>
      </c>
      <c r="AL41" s="77">
        <v>4.0453072637319565E-2</v>
      </c>
      <c r="AM41" s="77">
        <v>8.9684545993804932E-2</v>
      </c>
      <c r="AN41" s="77">
        <v>2.8994070366024971E-2</v>
      </c>
      <c r="AO41" s="77">
        <v>7.5504794716835022E-2</v>
      </c>
      <c r="AP41" s="77">
        <v>2.2467016242444515E-3</v>
      </c>
      <c r="AQ41" s="77">
        <v>5.5686809122562408E-2</v>
      </c>
      <c r="AR41" s="77">
        <v>-0.14115536212921143</v>
      </c>
      <c r="AS41" s="78">
        <v>-5.3738318383693695E-2</v>
      </c>
      <c r="AT41" s="78">
        <v>2.0034367218613625E-2</v>
      </c>
      <c r="AU41" s="78">
        <v>6.2321651726961136E-2</v>
      </c>
      <c r="AV41" s="78">
        <v>1.5553656267002225E-3</v>
      </c>
    </row>
    <row r="42" spans="1:48">
      <c r="A42" s="73">
        <v>44680</v>
      </c>
      <c r="B42" s="74">
        <v>2022</v>
      </c>
      <c r="C42" s="74">
        <v>4</v>
      </c>
      <c r="D42" s="75">
        <v>-8.9386839999999995E-2</v>
      </c>
      <c r="E42" s="75">
        <v>-8.9641600000000002E-2</v>
      </c>
      <c r="F42" s="75">
        <v>-8.7956720000000002E-2</v>
      </c>
      <c r="G42" s="75">
        <v>-9.4600000000000004E-2</v>
      </c>
      <c r="H42" s="75">
        <v>-1.38E-2</v>
      </c>
      <c r="I42" s="75">
        <v>6.1699999999999998E-2</v>
      </c>
      <c r="J42" s="75">
        <v>1E-4</v>
      </c>
      <c r="K42" s="75">
        <v>-9.7130999999999995E-2</v>
      </c>
      <c r="L42" s="75">
        <v>-0.23752499999999999</v>
      </c>
      <c r="M42" s="75">
        <v>-0.18613299999999999</v>
      </c>
      <c r="N42" s="75">
        <v>-5.4990000000000004E-3</v>
      </c>
      <c r="O42" s="75">
        <v>-7.4552999999999994E-2</v>
      </c>
      <c r="P42" s="75">
        <v>3.5750000000000001E-3</v>
      </c>
      <c r="Q42" s="75">
        <v>1.8225000000000002E-2</v>
      </c>
      <c r="R42" s="75">
        <v>4.2097000000000002E-2</v>
      </c>
      <c r="S42" s="75">
        <v>7.6030000000000004E-3</v>
      </c>
      <c r="T42" s="75">
        <v>-7.3275999999999994E-2</v>
      </c>
      <c r="U42" s="76">
        <v>-9.9866999999999997E-2</v>
      </c>
      <c r="V42" s="77">
        <v>-0.28685131669044495</v>
      </c>
      <c r="W42" s="77">
        <v>-2.292976900935173E-2</v>
      </c>
      <c r="X42" s="77">
        <v>-0.14977219700813293</v>
      </c>
      <c r="Y42" s="77">
        <v>-3.4129749983549118E-3</v>
      </c>
      <c r="Z42" s="77">
        <v>4.0429092943668365E-2</v>
      </c>
      <c r="AA42" s="77">
        <v>-0.13516333699226379</v>
      </c>
      <c r="AB42" s="77">
        <v>-5.0341043621301651E-2</v>
      </c>
      <c r="AC42" s="77">
        <v>-5.8827795088291168E-2</v>
      </c>
      <c r="AD42" s="77">
        <v>-0.24796748161315918</v>
      </c>
      <c r="AE42" s="77">
        <v>-0.1000000536441803</v>
      </c>
      <c r="AF42" s="77">
        <v>-1.9329909235239029E-2</v>
      </c>
      <c r="AG42" s="77">
        <v>-0.14298911392688751</v>
      </c>
      <c r="AH42" s="77">
        <v>-0.18546901643276215</v>
      </c>
      <c r="AI42" s="77">
        <v>-0.12992122769355774</v>
      </c>
      <c r="AJ42" s="77">
        <v>-0.11387019604444504</v>
      </c>
      <c r="AK42" s="77">
        <v>-6.1699617654085159E-2</v>
      </c>
      <c r="AL42" s="77">
        <v>0</v>
      </c>
      <c r="AM42" s="77">
        <v>9.0450997231528163E-4</v>
      </c>
      <c r="AN42" s="77">
        <v>-7.9355902969837189E-2</v>
      </c>
      <c r="AO42" s="77">
        <v>-4.3265283107757568E-2</v>
      </c>
      <c r="AP42" s="77">
        <v>-0.11552317440509796</v>
      </c>
      <c r="AQ42" s="77">
        <v>-6.4862258732318878E-2</v>
      </c>
      <c r="AR42" s="77">
        <v>-4.1350379586219788E-2</v>
      </c>
      <c r="AS42" s="78">
        <v>-7.4074119329452515E-2</v>
      </c>
      <c r="AT42" s="78">
        <v>-8.1088647246360779E-2</v>
      </c>
      <c r="AU42" s="78">
        <v>7.7419623732566833E-2</v>
      </c>
      <c r="AV42" s="78">
        <v>-5.8646831661462784E-2</v>
      </c>
    </row>
    <row r="43" spans="1:48">
      <c r="A43" s="73">
        <v>44712</v>
      </c>
      <c r="B43" s="74">
        <v>2022</v>
      </c>
      <c r="C43" s="74">
        <v>5</v>
      </c>
      <c r="D43" s="75">
        <v>-2.1129410000000001E-3</v>
      </c>
      <c r="E43" s="75">
        <v>-1.610265E-2</v>
      </c>
      <c r="F43" s="75">
        <v>5.3243879999999999E-5</v>
      </c>
      <c r="G43" s="75">
        <v>-3.4000000000000002E-3</v>
      </c>
      <c r="H43" s="75">
        <v>-1.9599999999999999E-2</v>
      </c>
      <c r="I43" s="75">
        <v>8.5900000000000004E-2</v>
      </c>
      <c r="J43" s="75">
        <v>2.9999999999999997E-4</v>
      </c>
      <c r="K43" s="75">
        <v>-5.4424E-2</v>
      </c>
      <c r="L43" s="75">
        <v>-3.2764000000000001E-2</v>
      </c>
      <c r="M43" s="75">
        <v>-1.0659999999999999E-2</v>
      </c>
      <c r="N43" s="75">
        <v>5.633E-3</v>
      </c>
      <c r="O43" s="75">
        <v>7.6466999999999993E-2</v>
      </c>
      <c r="P43" s="75">
        <v>7.8230000000000001E-3</v>
      </c>
      <c r="Q43" s="75">
        <v>1.108E-3</v>
      </c>
      <c r="R43" s="75">
        <v>-1.9036999999999998E-2</v>
      </c>
      <c r="S43" s="75">
        <v>1.2241E-2</v>
      </c>
      <c r="T43" s="75">
        <v>-4.6913000000000003E-2</v>
      </c>
      <c r="U43" s="76">
        <v>-1.8124999999999999E-2</v>
      </c>
      <c r="V43" s="77">
        <v>4.8360854387283325E-2</v>
      </c>
      <c r="W43" s="77">
        <v>-0.15180367231369019</v>
      </c>
      <c r="X43" s="77">
        <v>-6.4969852566719055E-2</v>
      </c>
      <c r="Y43" s="77">
        <v>-2.8538811951875687E-2</v>
      </c>
      <c r="Z43" s="77">
        <v>-0.2144605815410614</v>
      </c>
      <c r="AA43" s="77">
        <v>-2.9544215649366379E-2</v>
      </c>
      <c r="AB43" s="77">
        <v>-0.3531792163848877</v>
      </c>
      <c r="AC43" s="77">
        <v>-7.3688261210918427E-2</v>
      </c>
      <c r="AD43" s="77">
        <v>-9.7297333180904388E-2</v>
      </c>
      <c r="AE43" s="77">
        <v>4.2248886078596115E-2</v>
      </c>
      <c r="AF43" s="77">
        <v>0.25164249539375305</v>
      </c>
      <c r="AG43" s="77">
        <v>-4.1441358625888824E-3</v>
      </c>
      <c r="AH43" s="77">
        <v>-2.5592869147658348E-2</v>
      </c>
      <c r="AI43" s="77">
        <v>-0.42986425757408142</v>
      </c>
      <c r="AJ43" s="77">
        <v>0.30864688754081726</v>
      </c>
      <c r="AK43" s="77">
        <v>5.6451600044965744E-2</v>
      </c>
      <c r="AL43" s="77">
        <v>-4.6656373888254166E-2</v>
      </c>
      <c r="AM43" s="77">
        <v>1.2048467760905623E-3</v>
      </c>
      <c r="AN43" s="77">
        <v>4.996872041374445E-3</v>
      </c>
      <c r="AO43" s="77">
        <v>2.3717086762189865E-2</v>
      </c>
      <c r="AP43" s="77">
        <v>-7.8566275537014008E-2</v>
      </c>
      <c r="AQ43" s="77">
        <v>0.14351767301559448</v>
      </c>
      <c r="AR43" s="77">
        <v>-0.10428608953952789</v>
      </c>
      <c r="AS43" s="78">
        <v>4.9333319067955017E-2</v>
      </c>
      <c r="AT43" s="78">
        <v>-8.0305315554141998E-2</v>
      </c>
      <c r="AU43" s="78">
        <v>-0.28808218240737915</v>
      </c>
      <c r="AV43" s="78">
        <v>1.8323715776205063E-2</v>
      </c>
    </row>
    <row r="44" spans="1:48">
      <c r="A44" s="73">
        <v>44742</v>
      </c>
      <c r="B44" s="74">
        <v>2022</v>
      </c>
      <c r="C44" s="74">
        <v>6</v>
      </c>
      <c r="D44" s="75">
        <v>-8.3997500000000003E-2</v>
      </c>
      <c r="E44" s="75">
        <v>-6.8796739999999995E-2</v>
      </c>
      <c r="F44" s="75">
        <v>-8.391999E-2</v>
      </c>
      <c r="G44" s="75">
        <v>-8.4399999999999989E-2</v>
      </c>
      <c r="H44" s="75">
        <v>2.18E-2</v>
      </c>
      <c r="I44" s="75">
        <v>-6.0999999999999999E-2</v>
      </c>
      <c r="J44" s="75">
        <v>5.9999999999999995E-4</v>
      </c>
      <c r="K44" s="75">
        <v>-8.1430000000000002E-2</v>
      </c>
      <c r="L44" s="75">
        <v>-0.11645899999999999</v>
      </c>
      <c r="M44" s="75">
        <v>-0.145237</v>
      </c>
      <c r="N44" s="75">
        <v>-0.102314</v>
      </c>
      <c r="O44" s="75">
        <v>-9.1264999999999999E-2</v>
      </c>
      <c r="P44" s="75">
        <v>-8.7794999999999998E-2</v>
      </c>
      <c r="Q44" s="75">
        <v>-1.1252E-2</v>
      </c>
      <c r="R44" s="75">
        <v>-4.73E-4</v>
      </c>
      <c r="S44" s="75">
        <v>-1.5661999999999999E-2</v>
      </c>
      <c r="T44" s="75">
        <v>-0.13752600000000001</v>
      </c>
      <c r="U44" s="76">
        <v>-5.5321000000000002E-2</v>
      </c>
      <c r="V44" s="77">
        <v>-0.18914107978343964</v>
      </c>
      <c r="W44" s="77">
        <v>-7.8260883688926697E-2</v>
      </c>
      <c r="X44" s="77">
        <v>-0.11676216125488281</v>
      </c>
      <c r="Y44" s="77">
        <v>-6.4825758337974548E-2</v>
      </c>
      <c r="Z44" s="77">
        <v>6.3002437353134155E-2</v>
      </c>
      <c r="AA44" s="77">
        <v>-5.1016990095376968E-2</v>
      </c>
      <c r="AB44" s="77">
        <v>-3.3710148185491562E-2</v>
      </c>
      <c r="AC44" s="77">
        <v>-5.2344348281621933E-2</v>
      </c>
      <c r="AD44" s="77">
        <v>0.16167670488357544</v>
      </c>
      <c r="AE44" s="77">
        <v>-5.7989727705717087E-2</v>
      </c>
      <c r="AF44" s="77">
        <v>-2.4146962910890579E-2</v>
      </c>
      <c r="AG44" s="77">
        <v>-2.3520881310105324E-2</v>
      </c>
      <c r="AH44" s="77">
        <v>1.3947471380233765</v>
      </c>
      <c r="AI44" s="77">
        <v>-0.25512197613716125</v>
      </c>
      <c r="AJ44" s="77">
        <v>-0.22147442400455475</v>
      </c>
      <c r="AK44" s="77">
        <v>-5.9013571590185165E-2</v>
      </c>
      <c r="AL44" s="77">
        <v>-0.20989666879177094</v>
      </c>
      <c r="AM44" s="77">
        <v>-6.1673233285546303E-3</v>
      </c>
      <c r="AN44" s="77">
        <v>-0.17712867259979248</v>
      </c>
      <c r="AO44" s="77">
        <v>-3.9174403995275497E-2</v>
      </c>
      <c r="AP44" s="77">
        <v>-8.9754968881607056E-2</v>
      </c>
      <c r="AQ44" s="77">
        <v>-6.2303356826305389E-2</v>
      </c>
      <c r="AR44" s="77">
        <v>-0.20755870640277863</v>
      </c>
      <c r="AS44" s="78">
        <v>-0.10736973583698273</v>
      </c>
      <c r="AT44" s="78">
        <v>-8.3333335816860199E-2</v>
      </c>
      <c r="AU44" s="78">
        <v>-0.12756368517875671</v>
      </c>
      <c r="AV44" s="78">
        <v>5.8047514175996184E-4</v>
      </c>
    </row>
    <row r="45" spans="1:48">
      <c r="A45" s="73">
        <v>44771</v>
      </c>
      <c r="B45" s="74">
        <v>2022</v>
      </c>
      <c r="C45" s="74">
        <v>7</v>
      </c>
      <c r="D45" s="75">
        <v>9.0350750000000007E-2</v>
      </c>
      <c r="E45" s="75">
        <v>6.5359589999999995E-2</v>
      </c>
      <c r="F45" s="75">
        <v>9.1116349999999999E-2</v>
      </c>
      <c r="G45" s="75">
        <v>9.5700000000000007E-2</v>
      </c>
      <c r="H45" s="75">
        <v>2.7999999999999997E-2</v>
      </c>
      <c r="I45" s="75">
        <v>-4.0300000000000002E-2</v>
      </c>
      <c r="J45" s="75">
        <v>8.0000000000000004E-4</v>
      </c>
      <c r="K45" s="75">
        <v>0.188634</v>
      </c>
      <c r="L45" s="75">
        <v>0.270596</v>
      </c>
      <c r="M45" s="75">
        <v>0.123941</v>
      </c>
      <c r="N45" s="75">
        <v>0.10730099999999999</v>
      </c>
      <c r="O45" s="75">
        <v>0.12245</v>
      </c>
      <c r="P45" s="75">
        <v>9.7239999999999993E-2</v>
      </c>
      <c r="Q45" s="75">
        <v>-1.6844000000000001E-2</v>
      </c>
      <c r="R45" s="75">
        <v>2.0029000000000002E-2</v>
      </c>
      <c r="S45" s="75">
        <v>6.6794000000000006E-2</v>
      </c>
      <c r="T45" s="75">
        <v>0.124462</v>
      </c>
      <c r="U45" s="76">
        <v>9.3096999999999999E-2</v>
      </c>
      <c r="V45" s="77">
        <v>0.25782111287117004</v>
      </c>
      <c r="W45" s="77">
        <v>-2.9845589771866798E-2</v>
      </c>
      <c r="X45" s="77">
        <v>0.10624483227729797</v>
      </c>
      <c r="Y45" s="77">
        <v>0.17545346915721893</v>
      </c>
      <c r="Z45" s="77">
        <v>2.7954699471592903E-2</v>
      </c>
      <c r="AA45" s="77">
        <v>0.14810827374458313</v>
      </c>
      <c r="AB45" s="77">
        <v>-0.16074411571025848</v>
      </c>
      <c r="AC45" s="77">
        <v>0.22748690843582153</v>
      </c>
      <c r="AD45" s="77">
        <v>0.32989683747291565</v>
      </c>
      <c r="AE45" s="77">
        <v>8.8919304311275482E-2</v>
      </c>
      <c r="AF45" s="77">
        <v>-4.5108690857887268E-2</v>
      </c>
      <c r="AG45" s="77">
        <v>6.8481646478176117E-2</v>
      </c>
      <c r="AH45" s="77">
        <v>-5.6451655924320221E-2</v>
      </c>
      <c r="AI45" s="77">
        <v>0.59353858232498169</v>
      </c>
      <c r="AJ45" s="77">
        <v>0.14133015275001526</v>
      </c>
      <c r="AK45" s="77">
        <v>7.6001256704330444E-2</v>
      </c>
      <c r="AL45" s="77">
        <v>0.13007573783397675</v>
      </c>
      <c r="AM45" s="77">
        <v>2.4217294994741678E-3</v>
      </c>
      <c r="AN45" s="77">
        <v>5.3625382483005524E-2</v>
      </c>
      <c r="AO45" s="77">
        <v>4.3841425213031471E-4</v>
      </c>
      <c r="AP45" s="77">
        <v>0.13201425969600677</v>
      </c>
      <c r="AQ45" s="77">
        <v>0.1091373935341835</v>
      </c>
      <c r="AR45" s="77">
        <v>0</v>
      </c>
      <c r="AS45" s="78">
        <v>0.10818501561880112</v>
      </c>
      <c r="AT45" s="78">
        <v>0.22310756146907806</v>
      </c>
      <c r="AU45" s="78">
        <v>0.15683643519878387</v>
      </c>
      <c r="AV45" s="78">
        <v>6.3329391181468964E-2</v>
      </c>
    </row>
    <row r="46" spans="1:48">
      <c r="A46" s="73">
        <v>44804</v>
      </c>
      <c r="B46" s="74">
        <v>2022</v>
      </c>
      <c r="C46" s="74">
        <v>8</v>
      </c>
      <c r="D46" s="75">
        <v>-3.6233059999999997E-2</v>
      </c>
      <c r="E46" s="75">
        <v>-1.1554470000000001E-2</v>
      </c>
      <c r="F46" s="75">
        <v>-4.2440119999999998E-2</v>
      </c>
      <c r="G46" s="75">
        <v>-3.7699999999999997E-2</v>
      </c>
      <c r="H46" s="75">
        <v>1.3999999999999999E-2</v>
      </c>
      <c r="I46" s="75">
        <v>2.8999999999999998E-3</v>
      </c>
      <c r="J46" s="75">
        <v>1.9E-3</v>
      </c>
      <c r="K46" s="75">
        <v>-3.1137000000000001E-2</v>
      </c>
      <c r="L46" s="75">
        <v>-6.0615000000000002E-2</v>
      </c>
      <c r="M46" s="75">
        <v>5.6362000000000002E-2</v>
      </c>
      <c r="N46" s="75">
        <v>-1.1067E-2</v>
      </c>
      <c r="O46" s="75">
        <v>5.339E-3</v>
      </c>
      <c r="P46" s="75">
        <v>-3.5289000000000001E-2</v>
      </c>
      <c r="Q46" s="75">
        <v>-6.9046999999999997E-2</v>
      </c>
      <c r="R46" s="75">
        <v>-3.8336000000000002E-2</v>
      </c>
      <c r="S46" s="75">
        <v>-3.6867999999999998E-2</v>
      </c>
      <c r="T46" s="75">
        <v>-7.3703000000000005E-2</v>
      </c>
      <c r="U46" s="76">
        <v>-6.6432000000000005E-2</v>
      </c>
      <c r="V46" s="77">
        <v>-0.19308383762836456</v>
      </c>
      <c r="W46" s="77">
        <v>-7.2135813534259796E-2</v>
      </c>
      <c r="X46" s="77">
        <v>-8.6510196328163147E-2</v>
      </c>
      <c r="Y46" s="77">
        <v>-5.3103744983673096E-2</v>
      </c>
      <c r="Z46" s="77">
        <v>0.27322855591773987</v>
      </c>
      <c r="AA46" s="77">
        <v>-0.15267491340637207</v>
      </c>
      <c r="AB46" s="77">
        <v>-8.8169381022453308E-2</v>
      </c>
      <c r="AC46" s="77">
        <v>4.1941874660551548E-3</v>
      </c>
      <c r="AD46" s="77">
        <v>4.6511676162481308E-2</v>
      </c>
      <c r="AE46" s="77">
        <v>3.2349299639463425E-2</v>
      </c>
      <c r="AF46" s="77">
        <v>-0.25611835718154907</v>
      </c>
      <c r="AG46" s="77">
        <v>-0.12148883938789368</v>
      </c>
      <c r="AH46" s="77">
        <v>1.1025642156600952</v>
      </c>
      <c r="AI46" s="77">
        <v>-0.13013699650764465</v>
      </c>
      <c r="AJ46" s="77">
        <v>9.7467899322509766E-2</v>
      </c>
      <c r="AK46" s="77">
        <v>2.6377537287771702E-3</v>
      </c>
      <c r="AL46" s="77">
        <v>-3.4104775637388229E-2</v>
      </c>
      <c r="AM46" s="77">
        <v>-5.1109801977872849E-2</v>
      </c>
      <c r="AN46" s="77">
        <v>-3.6559157073497772E-2</v>
      </c>
      <c r="AO46" s="77">
        <v>-2.6140902191400528E-2</v>
      </c>
      <c r="AP46" s="77">
        <v>-0.1092645451426506</v>
      </c>
      <c r="AQ46" s="77">
        <v>-1.8756246194243431E-2</v>
      </c>
      <c r="AR46" s="77">
        <v>-1.5384966973215342E-3</v>
      </c>
      <c r="AS46" s="78">
        <v>0.12716759741306305</v>
      </c>
      <c r="AT46" s="78">
        <v>0.13058927655220032</v>
      </c>
      <c r="AU46" s="78">
        <v>-1.1996624059975147E-2</v>
      </c>
      <c r="AV46" s="78">
        <v>6.1309961602091789E-3</v>
      </c>
    </row>
    <row r="47" spans="1:48">
      <c r="A47" s="73">
        <v>44834</v>
      </c>
      <c r="B47" s="74">
        <v>2022</v>
      </c>
      <c r="C47" s="74">
        <v>9</v>
      </c>
      <c r="D47" s="75">
        <v>-9.1323000000000001E-2</v>
      </c>
      <c r="E47" s="75">
        <v>-9.9902530000000003E-2</v>
      </c>
      <c r="F47" s="75">
        <v>-9.3395699999999998E-2</v>
      </c>
      <c r="G47" s="75">
        <v>-9.35E-2</v>
      </c>
      <c r="H47" s="75">
        <v>-8.199999999999999E-3</v>
      </c>
      <c r="I47" s="75">
        <v>2.0000000000000001E-4</v>
      </c>
      <c r="J47" s="75">
        <v>1.9E-3</v>
      </c>
      <c r="K47" s="75">
        <v>-0.120977</v>
      </c>
      <c r="L47" s="75">
        <v>-0.108622</v>
      </c>
      <c r="M47" s="75">
        <v>-0.15836900000000001</v>
      </c>
      <c r="N47" s="75">
        <v>-0.11819399999999999</v>
      </c>
      <c r="O47" s="75">
        <v>-0.11909699999999999</v>
      </c>
      <c r="P47" s="75">
        <v>-4.3270000000000003E-2</v>
      </c>
      <c r="Q47" s="75">
        <v>1.252E-2</v>
      </c>
      <c r="R47" s="75">
        <v>-8.5074999999999998E-2</v>
      </c>
      <c r="S47" s="75">
        <v>-8.5380999999999999E-2</v>
      </c>
      <c r="T47" s="75">
        <v>-0.21629899999999999</v>
      </c>
      <c r="U47" s="76">
        <v>-0.109267</v>
      </c>
      <c r="V47" s="77">
        <v>-0.16481132805347443</v>
      </c>
      <c r="W47" s="77">
        <v>1.3528945855796337E-2</v>
      </c>
      <c r="X47" s="77">
        <v>-0.11637245118618011</v>
      </c>
      <c r="Y47" s="77">
        <v>-0.1384994238615036</v>
      </c>
      <c r="Z47" s="77">
        <v>-0.10364878922700882</v>
      </c>
      <c r="AA47" s="77">
        <v>-0.13386118412017822</v>
      </c>
      <c r="AB47" s="77">
        <v>-0.12127836793661118</v>
      </c>
      <c r="AC47" s="77">
        <v>-5.8261334896087646E-2</v>
      </c>
      <c r="AD47" s="77">
        <v>-0.24074077606201172</v>
      </c>
      <c r="AE47" s="77">
        <v>-1.7188500612974167E-2</v>
      </c>
      <c r="AF47" s="77">
        <v>-0.2748447060585022</v>
      </c>
      <c r="AG47" s="77">
        <v>-8.3151794970035553E-2</v>
      </c>
      <c r="AH47" s="77">
        <v>-0.30081301927566528</v>
      </c>
      <c r="AI47" s="77">
        <v>-0.47459679841995239</v>
      </c>
      <c r="AJ47" s="77">
        <v>-0.12579013407230377</v>
      </c>
      <c r="AK47" s="77">
        <v>-1.4615613967180252E-2</v>
      </c>
      <c r="AL47" s="77">
        <v>-0.12421184033155441</v>
      </c>
      <c r="AM47" s="77">
        <v>-0.12087208777666092</v>
      </c>
      <c r="AN47" s="77">
        <v>-0.15401783585548401</v>
      </c>
      <c r="AO47" s="77">
        <v>-0.12056413292884827</v>
      </c>
      <c r="AP47" s="77">
        <v>-0.13763831555843353</v>
      </c>
      <c r="AQ47" s="77">
        <v>3.3524423837661743E-2</v>
      </c>
      <c r="AR47" s="77">
        <v>-0.17064709961414337</v>
      </c>
      <c r="AS47" s="78">
        <v>-0.12193728983402252</v>
      </c>
      <c r="AT47" s="78">
        <v>-0.1728653758764267</v>
      </c>
      <c r="AU47" s="78">
        <v>-7.4529111385345459E-2</v>
      </c>
      <c r="AV47" s="78">
        <v>-6.8552814424037933E-2</v>
      </c>
    </row>
    <row r="48" spans="1:48">
      <c r="A48" s="73">
        <v>44865</v>
      </c>
      <c r="B48" s="74">
        <v>2022</v>
      </c>
      <c r="C48" s="74">
        <v>10</v>
      </c>
      <c r="D48" s="75">
        <v>7.7393630000000005E-2</v>
      </c>
      <c r="E48" s="75">
        <v>4.9862509999999999E-2</v>
      </c>
      <c r="F48" s="75">
        <v>7.9863450000000002E-2</v>
      </c>
      <c r="G48" s="75">
        <v>7.8299999999999995E-2</v>
      </c>
      <c r="H48" s="75">
        <v>7.000000000000001E-4</v>
      </c>
      <c r="I48" s="75">
        <v>8.0600000000000005E-2</v>
      </c>
      <c r="J48" s="75">
        <v>2.3E-3</v>
      </c>
      <c r="K48" s="75">
        <v>0.109551</v>
      </c>
      <c r="L48" s="75">
        <v>-9.3451000000000006E-2</v>
      </c>
      <c r="M48" s="75">
        <v>0.129439</v>
      </c>
      <c r="N48" s="75">
        <v>0.22189600000000001</v>
      </c>
      <c r="O48" s="75">
        <v>0.17560200000000001</v>
      </c>
      <c r="P48" s="75">
        <v>7.3167999999999997E-2</v>
      </c>
      <c r="Q48" s="75">
        <v>6.4949000000000007E-2</v>
      </c>
      <c r="R48" s="75">
        <v>6.8367999999999998E-2</v>
      </c>
      <c r="S48" s="75">
        <v>0.181676</v>
      </c>
      <c r="T48" s="75">
        <v>0.11501400000000001</v>
      </c>
      <c r="U48" s="76">
        <v>-3.3059999999999999E-3</v>
      </c>
      <c r="V48" s="77">
        <v>0.19603383541107178</v>
      </c>
      <c r="W48" s="77">
        <v>-2.6884758844971657E-2</v>
      </c>
      <c r="X48" s="77">
        <v>0.12385605275630951</v>
      </c>
      <c r="Y48" s="77">
        <v>9.7474560141563416E-2</v>
      </c>
      <c r="Z48" s="77">
        <v>0.19962736964225769</v>
      </c>
      <c r="AA48" s="77">
        <v>3.7423156201839447E-2</v>
      </c>
      <c r="AB48" s="77">
        <v>0.15774734318256378</v>
      </c>
      <c r="AC48" s="77">
        <v>-8.5394278168678284E-2</v>
      </c>
      <c r="AD48" s="77">
        <v>0.22439026832580566</v>
      </c>
      <c r="AE48" s="77">
        <v>0.16489690542221069</v>
      </c>
      <c r="AF48" s="77">
        <v>1.7130604013800621E-2</v>
      </c>
      <c r="AG48" s="77">
        <v>2.2673275321722031E-2</v>
      </c>
      <c r="AH48" s="77">
        <v>-0.33139538764953613</v>
      </c>
      <c r="AI48" s="77">
        <v>-0.3231005072593689</v>
      </c>
      <c r="AJ48" s="77">
        <v>0.24553081393241882</v>
      </c>
      <c r="AK48" s="77">
        <v>0.21186694502830505</v>
      </c>
      <c r="AL48" s="77">
        <v>0.2385786771774292</v>
      </c>
      <c r="AM48" s="77">
        <v>7.2392433881759644E-2</v>
      </c>
      <c r="AN48" s="77">
        <v>0.39226034283638</v>
      </c>
      <c r="AO48" s="77">
        <v>0.16347645223140717</v>
      </c>
      <c r="AP48" s="77">
        <v>0.14253668487071991</v>
      </c>
      <c r="AQ48" s="77">
        <v>0.12426964938640594</v>
      </c>
      <c r="AR48" s="77">
        <v>4.1802115738391876E-2</v>
      </c>
      <c r="AS48" s="78">
        <v>0.15249840915203094</v>
      </c>
      <c r="AT48" s="78">
        <v>0.18049395084381104</v>
      </c>
      <c r="AU48" s="78">
        <v>0.10688052326440811</v>
      </c>
      <c r="AV48" s="78">
        <v>4.9701154232025146E-2</v>
      </c>
    </row>
    <row r="49" spans="1:48">
      <c r="A49" s="73">
        <v>44895</v>
      </c>
      <c r="B49" s="74">
        <v>2022</v>
      </c>
      <c r="C49" s="74">
        <v>11</v>
      </c>
      <c r="D49" s="75">
        <v>5.2353919999999998E-2</v>
      </c>
      <c r="E49" s="75">
        <v>2.812274E-2</v>
      </c>
      <c r="F49" s="75">
        <v>5.375286E-2</v>
      </c>
      <c r="G49" s="75">
        <v>4.6100000000000002E-2</v>
      </c>
      <c r="H49" s="75">
        <v>-3.5099999999999999E-2</v>
      </c>
      <c r="I49" s="75">
        <v>1.41E-2</v>
      </c>
      <c r="J49" s="75">
        <v>2.8999999999999998E-3</v>
      </c>
      <c r="K49" s="75">
        <v>-3.3128999999999999E-2</v>
      </c>
      <c r="L49" s="75">
        <v>-5.7595E-2</v>
      </c>
      <c r="M49" s="75">
        <v>-8.1378000000000006E-2</v>
      </c>
      <c r="N49" s="75">
        <v>8.1169000000000005E-2</v>
      </c>
      <c r="O49" s="75">
        <v>0.12812399999999999</v>
      </c>
      <c r="P49" s="75">
        <v>0.100496</v>
      </c>
      <c r="Q49" s="75">
        <v>2.9659999999999999E-2</v>
      </c>
      <c r="R49" s="75">
        <v>7.0175000000000001E-2</v>
      </c>
      <c r="S49" s="75">
        <v>6.0520000000000001E-3</v>
      </c>
      <c r="T49" s="75">
        <v>0.183535</v>
      </c>
      <c r="U49" s="76">
        <v>0.10205500000000001</v>
      </c>
      <c r="V49" s="77">
        <v>-0.12924712896347046</v>
      </c>
      <c r="W49" s="77">
        <v>-6.7812949419021606E-2</v>
      </c>
      <c r="X49" s="77">
        <v>1.0857804678380489E-2</v>
      </c>
      <c r="Y49" s="77">
        <v>9.9313646554946899E-2</v>
      </c>
      <c r="Z49" s="77">
        <v>0.14899046719074249</v>
      </c>
      <c r="AA49" s="77">
        <v>0.15214106440544128</v>
      </c>
      <c r="AB49" s="77">
        <v>-2.5799492374062538E-2</v>
      </c>
      <c r="AC49" s="77">
        <v>3.5094965249300003E-2</v>
      </c>
      <c r="AD49" s="77">
        <v>7.5697235763072968E-2</v>
      </c>
      <c r="AE49" s="77">
        <v>9.3834148719906807E-3</v>
      </c>
      <c r="AF49" s="77">
        <v>-1.0526311583817005E-2</v>
      </c>
      <c r="AG49" s="77">
        <v>1.8114397302269936E-2</v>
      </c>
      <c r="AH49" s="77">
        <v>-0.44521737098693848</v>
      </c>
      <c r="AI49" s="77">
        <v>-3.4693889319896698E-2</v>
      </c>
      <c r="AJ49" s="77">
        <v>6.5905094146728516E-2</v>
      </c>
      <c r="AK49" s="77">
        <v>2.4733276222832501E-4</v>
      </c>
      <c r="AL49" s="77">
        <v>-9.7189687192440033E-2</v>
      </c>
      <c r="AM49" s="77">
        <v>0.15575581789016724</v>
      </c>
      <c r="AN49" s="77">
        <v>1.452934555709362E-2</v>
      </c>
      <c r="AO49" s="77">
        <v>1.3489260338246822E-2</v>
      </c>
      <c r="AP49" s="77">
        <v>4.6783056110143661E-2</v>
      </c>
      <c r="AQ49" s="77">
        <v>1.2549092061817646E-2</v>
      </c>
      <c r="AR49" s="77">
        <v>3.6558166146278381E-2</v>
      </c>
      <c r="AS49" s="78">
        <v>0.14358103275299072</v>
      </c>
      <c r="AT49" s="78">
        <v>-0.2057403028011322</v>
      </c>
      <c r="AU49" s="78">
        <v>2.3744337260723114E-2</v>
      </c>
      <c r="AV49" s="78">
        <v>-5.471864715218544E-3</v>
      </c>
    </row>
    <row r="50" spans="1:48">
      <c r="A50" s="73">
        <v>44925</v>
      </c>
      <c r="B50" s="74">
        <v>2022</v>
      </c>
      <c r="C50" s="74">
        <v>12</v>
      </c>
      <c r="D50" s="75">
        <v>-5.7119460000000004E-2</v>
      </c>
      <c r="E50" s="75">
        <v>-4.7241390000000001E-2</v>
      </c>
      <c r="F50" s="75">
        <v>-5.8971450000000002E-2</v>
      </c>
      <c r="G50" s="75">
        <v>-6.4100000000000004E-2</v>
      </c>
      <c r="H50" s="75">
        <v>-6.8999999999999999E-3</v>
      </c>
      <c r="I50" s="75">
        <v>1.34E-2</v>
      </c>
      <c r="J50" s="75">
        <v>3.3E-3</v>
      </c>
      <c r="K50" s="75">
        <v>-0.12227300000000001</v>
      </c>
      <c r="L50" s="75">
        <v>-0.12989400000000001</v>
      </c>
      <c r="M50" s="75">
        <v>-0.112292</v>
      </c>
      <c r="N50" s="75">
        <v>-2.3913E-2</v>
      </c>
      <c r="O50" s="75">
        <v>-0.11076</v>
      </c>
      <c r="P50" s="75">
        <v>-2.5093000000000001E-2</v>
      </c>
      <c r="Q50" s="75">
        <v>-7.5839999999999996E-3</v>
      </c>
      <c r="R50" s="75">
        <v>0</v>
      </c>
      <c r="S50" s="75">
        <v>-3.3945999999999997E-2</v>
      </c>
      <c r="T50" s="75">
        <v>6.9833000000000006E-2</v>
      </c>
      <c r="U50" s="76">
        <v>-6.0045000000000001E-2</v>
      </c>
      <c r="V50" s="77">
        <v>-1.9604768604040146E-2</v>
      </c>
      <c r="W50" s="77">
        <v>-0.19979272782802582</v>
      </c>
      <c r="X50" s="77">
        <v>-7.4919462203979492E-2</v>
      </c>
      <c r="Y50" s="77">
        <v>-0.15528827905654907</v>
      </c>
      <c r="Z50" s="77">
        <v>-4.3400581926107407E-2</v>
      </c>
      <c r="AA50" s="77">
        <v>-1.1410095728933811E-2</v>
      </c>
      <c r="AB50" s="77">
        <v>-5.4620642215013504E-2</v>
      </c>
      <c r="AC50" s="77">
        <v>-3.6048918962478638E-2</v>
      </c>
      <c r="AD50" s="77">
        <v>-0.11111108958721161</v>
      </c>
      <c r="AE50" s="77">
        <v>-5.7280495762825012E-2</v>
      </c>
      <c r="AF50" s="77">
        <v>2.0629703998565674E-2</v>
      </c>
      <c r="AG50" s="77">
        <v>-2.5699729099869728E-2</v>
      </c>
      <c r="AH50" s="77">
        <v>1.7398109659552574E-2</v>
      </c>
      <c r="AI50" s="77">
        <v>-0.48320415616035461</v>
      </c>
      <c r="AJ50" s="77">
        <v>-0.14482000470161438</v>
      </c>
      <c r="AK50" s="77">
        <v>-7.7132292091846466E-2</v>
      </c>
      <c r="AL50" s="77">
        <v>-0.13878078758716583</v>
      </c>
      <c r="AM50" s="77">
        <v>-2.501076553016901E-3</v>
      </c>
      <c r="AN50" s="77">
        <v>-8.0945929512381554E-3</v>
      </c>
      <c r="AO50" s="77">
        <v>3.3274177461862564E-2</v>
      </c>
      <c r="AP50" s="77">
        <v>8.4550892934203148E-3</v>
      </c>
      <c r="AQ50" s="77">
        <v>-0.14071108400821686</v>
      </c>
      <c r="AR50" s="77">
        <v>-6.4946249127388E-2</v>
      </c>
      <c r="AS50" s="78">
        <v>-1.1324448511004448E-2</v>
      </c>
      <c r="AT50" s="78">
        <v>-0.17629183828830719</v>
      </c>
      <c r="AU50" s="78">
        <v>-0.10791891813278198</v>
      </c>
      <c r="AV50" s="78">
        <v>0.13210196793079376</v>
      </c>
    </row>
    <row r="51" spans="1:48">
      <c r="A51" s="73">
        <v>44957</v>
      </c>
      <c r="B51" s="74">
        <v>2023</v>
      </c>
      <c r="C51" s="74">
        <v>1</v>
      </c>
      <c r="D51" s="75">
        <v>7.1823280000000003E-2</v>
      </c>
      <c r="E51" s="75">
        <v>0.12642970000000001</v>
      </c>
      <c r="F51" s="75">
        <v>6.1752830000000002E-2</v>
      </c>
      <c r="G51" s="75">
        <v>6.6400000000000001E-2</v>
      </c>
      <c r="H51" s="75">
        <v>5.0099999999999999E-2</v>
      </c>
      <c r="I51" s="75">
        <v>-0.04</v>
      </c>
      <c r="J51" s="75">
        <v>3.4999999999999996E-3</v>
      </c>
      <c r="K51" s="75">
        <v>0.11052099999999999</v>
      </c>
      <c r="L51" s="75">
        <v>0.227738</v>
      </c>
      <c r="M51" s="75">
        <v>0.24873400000000001</v>
      </c>
      <c r="N51" s="75">
        <v>-2.7158000000000002E-2</v>
      </c>
      <c r="O51" s="75">
        <v>6.5321000000000004E-2</v>
      </c>
      <c r="P51" s="75">
        <v>2.6308999999999999E-2</v>
      </c>
      <c r="Q51" s="75">
        <v>-7.4894000000000002E-2</v>
      </c>
      <c r="R51" s="75">
        <v>-3.6000999999999998E-2</v>
      </c>
      <c r="S51" s="75">
        <v>1.4685E-2</v>
      </c>
      <c r="T51" s="75">
        <v>8.8197999999999999E-2</v>
      </c>
      <c r="U51" s="76">
        <v>3.3316999999999999E-2</v>
      </c>
      <c r="V51" s="77">
        <v>5.7750832289457321E-2</v>
      </c>
      <c r="W51" s="77">
        <v>1.7094012349843979E-2</v>
      </c>
      <c r="X51" s="77">
        <v>5.1959387958049774E-2</v>
      </c>
      <c r="Y51" s="77">
        <v>0.2458370178937912</v>
      </c>
      <c r="Z51" s="77">
        <v>-2.7318799868226051E-2</v>
      </c>
      <c r="AA51" s="77">
        <v>8.9661099016666412E-2</v>
      </c>
      <c r="AB51" s="77">
        <v>0.13551399111747742</v>
      </c>
      <c r="AC51" s="77">
        <v>7.3805592954158783E-2</v>
      </c>
      <c r="AD51" s="77">
        <v>8.7499916553497314E-2</v>
      </c>
      <c r="AE51" s="77">
        <v>9.4264611601829529E-2</v>
      </c>
      <c r="AF51" s="77">
        <v>0.2393617182970047</v>
      </c>
      <c r="AG51" s="77">
        <v>0.13909132778644562</v>
      </c>
      <c r="AH51" s="77">
        <v>0.13788323104381561</v>
      </c>
      <c r="AI51" s="77">
        <v>0.17545454204082489</v>
      </c>
      <c r="AJ51" s="77">
        <v>8.7605476379394531E-2</v>
      </c>
      <c r="AK51" s="77">
        <v>5.137875210493803E-3</v>
      </c>
      <c r="AL51" s="77">
        <v>0.13050070405006409</v>
      </c>
      <c r="AM51" s="77">
        <v>-3.5840712487697601E-2</v>
      </c>
      <c r="AN51" s="77">
        <v>8.6001187562942505E-2</v>
      </c>
      <c r="AO51" s="77">
        <v>9.4460844993591309E-3</v>
      </c>
      <c r="AP51" s="77">
        <v>5.8482572436332703E-2</v>
      </c>
      <c r="AQ51" s="77">
        <v>0.23496799170970917</v>
      </c>
      <c r="AR51" s="77">
        <v>0.18813247978687286</v>
      </c>
      <c r="AS51" s="78">
        <v>0.15139447152614594</v>
      </c>
      <c r="AT51" s="78">
        <v>0.21156211197376251</v>
      </c>
      <c r="AU51" s="78">
        <v>0.1549919992685318</v>
      </c>
      <c r="AV51" s="78">
        <v>-8.3557166159152985E-2</v>
      </c>
    </row>
    <row r="52" spans="1:48">
      <c r="A52" s="73">
        <v>44985</v>
      </c>
      <c r="B52" s="74">
        <v>2023</v>
      </c>
      <c r="C52" s="74">
        <v>2</v>
      </c>
      <c r="D52" s="75">
        <v>-2.466604E-2</v>
      </c>
      <c r="E52" s="75">
        <v>-3.5291120000000002E-2</v>
      </c>
      <c r="F52" s="75">
        <v>-2.6112449999999999E-2</v>
      </c>
      <c r="G52" s="75">
        <v>-2.5899999999999999E-2</v>
      </c>
      <c r="H52" s="75">
        <v>1.1699999999999999E-2</v>
      </c>
      <c r="I52" s="75">
        <v>-8.3000000000000001E-3</v>
      </c>
      <c r="J52" s="75">
        <v>3.4000000000000002E-3</v>
      </c>
      <c r="K52" s="75">
        <v>2.3217000000000002E-2</v>
      </c>
      <c r="L52" s="75">
        <v>-8.6299000000000001E-2</v>
      </c>
      <c r="M52" s="75">
        <v>-8.1850999999999993E-2</v>
      </c>
      <c r="N52" s="75">
        <v>-7.6602000000000003E-2</v>
      </c>
      <c r="O52" s="75">
        <v>-3.8709E-2</v>
      </c>
      <c r="P52" s="75">
        <v>-8.5233000000000003E-2</v>
      </c>
      <c r="Q52" s="75">
        <v>-5.5256E-2</v>
      </c>
      <c r="R52" s="75">
        <v>-2.9517000000000002E-2</v>
      </c>
      <c r="S52" s="75">
        <v>-7.3670000000000003E-3</v>
      </c>
      <c r="T52" s="75">
        <v>-6.7070000000000005E-2</v>
      </c>
      <c r="U52" s="76">
        <v>9.2409999999999992E-3</v>
      </c>
      <c r="V52" s="77">
        <v>1.0586801916360855E-2</v>
      </c>
      <c r="W52" s="77">
        <v>8.4033593535423279E-2</v>
      </c>
      <c r="X52" s="77">
        <v>-5.1600515842437744E-2</v>
      </c>
      <c r="Y52" s="77">
        <v>0.13893777132034302</v>
      </c>
      <c r="Z52" s="77">
        <v>3.6471296334639192E-4</v>
      </c>
      <c r="AA52" s="77">
        <v>-5.9315480291843414E-2</v>
      </c>
      <c r="AB52" s="77">
        <v>0.19290122389793396</v>
      </c>
      <c r="AC52" s="77">
        <v>0.10271555185317993</v>
      </c>
      <c r="AD52" s="77">
        <v>-0.21072795987129211</v>
      </c>
      <c r="AE52" s="77">
        <v>6.4867427572607994E-3</v>
      </c>
      <c r="AF52" s="77">
        <v>-3.0901258811354637E-2</v>
      </c>
      <c r="AG52" s="77">
        <v>9.4825908541679382E-2</v>
      </c>
      <c r="AH52" s="77">
        <v>-0.24857839941978455</v>
      </c>
      <c r="AI52" s="77">
        <v>-0.11059548705816269</v>
      </c>
      <c r="AJ52" s="77">
        <v>-7.3985666036605835E-2</v>
      </c>
      <c r="AK52" s="77">
        <v>-2.7441395446658134E-2</v>
      </c>
      <c r="AL52" s="77">
        <v>-5.7718098163604736E-2</v>
      </c>
      <c r="AM52" s="77">
        <v>1.2161504477262497E-2</v>
      </c>
      <c r="AN52" s="77">
        <v>-6.7052014172077179E-2</v>
      </c>
      <c r="AO52" s="77">
        <v>-3.9982814341783524E-2</v>
      </c>
      <c r="AP52" s="77">
        <v>-2.972816489636898E-2</v>
      </c>
      <c r="AQ52" s="77">
        <v>-7.3269051499664783E-3</v>
      </c>
      <c r="AR52" s="77">
        <v>-9.9496699869632721E-2</v>
      </c>
      <c r="AS52" s="78">
        <v>0.14403113722801208</v>
      </c>
      <c r="AT52" s="78">
        <v>-0.12994924187660217</v>
      </c>
      <c r="AU52" s="78">
        <v>-1.4871612191200256E-2</v>
      </c>
      <c r="AV52" s="78">
        <v>-3.7989632692188025E-3</v>
      </c>
    </row>
    <row r="53" spans="1:48">
      <c r="A53" s="73">
        <v>45016</v>
      </c>
      <c r="B53" s="74">
        <v>2023</v>
      </c>
      <c r="C53" s="74">
        <v>3</v>
      </c>
      <c r="D53" s="75">
        <v>2.3949810000000002E-2</v>
      </c>
      <c r="E53" s="75">
        <v>-3.6553660000000002E-2</v>
      </c>
      <c r="F53" s="75">
        <v>3.5051570000000004E-2</v>
      </c>
      <c r="G53" s="75">
        <v>2.5099999999999997E-2</v>
      </c>
      <c r="H53" s="75">
        <v>-5.5099999999999996E-2</v>
      </c>
      <c r="I53" s="75">
        <v>-8.8699999999999987E-2</v>
      </c>
      <c r="J53" s="75">
        <v>3.5999999999999999E-3</v>
      </c>
      <c r="K53" s="75">
        <v>0.118649</v>
      </c>
      <c r="L53" s="75">
        <v>9.6147999999999997E-2</v>
      </c>
      <c r="M53" s="75">
        <v>5.2199999999999998E-3</v>
      </c>
      <c r="N53" s="75">
        <v>-1.8799999999999999E-3</v>
      </c>
      <c r="O53" s="75">
        <v>-6.2675999999999996E-2</v>
      </c>
      <c r="P53" s="75">
        <v>2.2590000000000002E-3</v>
      </c>
      <c r="Q53" s="75">
        <v>1.1353E-2</v>
      </c>
      <c r="R53" s="75">
        <v>5.0076000000000002E-2</v>
      </c>
      <c r="S53" s="75">
        <v>5.9490000000000001E-2</v>
      </c>
      <c r="T53" s="75">
        <v>3.5271999999999998E-2</v>
      </c>
      <c r="U53" s="76">
        <v>0.15588199999999999</v>
      </c>
      <c r="V53" s="77">
        <v>-0.10284173488616943</v>
      </c>
      <c r="W53" s="77">
        <v>-4.1343629360198975E-2</v>
      </c>
      <c r="X53" s="77">
        <v>-5.8481186628341675E-2</v>
      </c>
      <c r="Y53" s="77">
        <v>-9.6309483051300049E-2</v>
      </c>
      <c r="Z53" s="77">
        <v>6.1204340308904648E-2</v>
      </c>
      <c r="AA53" s="77">
        <v>-0.1074448749423027</v>
      </c>
      <c r="AB53" s="77">
        <v>4.592493548989296E-2</v>
      </c>
      <c r="AC53" s="77">
        <v>7.7217437326908112E-2</v>
      </c>
      <c r="AD53" s="77">
        <v>-0.26213592290878296</v>
      </c>
      <c r="AE53" s="77">
        <v>-0.1875324547290802</v>
      </c>
      <c r="AF53" s="77">
        <v>-0.16740477085113525</v>
      </c>
      <c r="AG53" s="77">
        <v>-4.2447112500667572E-2</v>
      </c>
      <c r="AH53" s="77">
        <v>0.13513511419296265</v>
      </c>
      <c r="AI53" s="77">
        <v>-0.42565217614173889</v>
      </c>
      <c r="AJ53" s="77">
        <v>-1.1275789700448513E-2</v>
      </c>
      <c r="AK53" s="77">
        <v>-0.14107885956764221</v>
      </c>
      <c r="AL53" s="77">
        <v>-6.0541298240423203E-2</v>
      </c>
      <c r="AM53" s="77">
        <v>6.4897261559963226E-2</v>
      </c>
      <c r="AN53" s="77">
        <v>-9.2936746776103973E-2</v>
      </c>
      <c r="AO53" s="77">
        <v>2.4630507454276085E-2</v>
      </c>
      <c r="AP53" s="77">
        <v>-1.6464618965983391E-2</v>
      </c>
      <c r="AQ53" s="77">
        <v>8.7857171893119812E-2</v>
      </c>
      <c r="AR53" s="77">
        <v>-0.20722268521785736</v>
      </c>
      <c r="AS53" s="78">
        <v>-5.7845015078783035E-2</v>
      </c>
      <c r="AT53" s="78">
        <v>-0.1894204169511795</v>
      </c>
      <c r="AU53" s="78">
        <v>-1.703261211514473E-2</v>
      </c>
      <c r="AV53" s="78">
        <v>3.5792089998722076E-2</v>
      </c>
    </row>
    <row r="54" spans="1:48">
      <c r="A54" s="73">
        <v>45044</v>
      </c>
      <c r="B54" s="74">
        <v>2023</v>
      </c>
      <c r="C54" s="74">
        <v>4</v>
      </c>
      <c r="D54" s="75">
        <v>8.9757230000000014E-3</v>
      </c>
      <c r="E54" s="75">
        <v>-9.5184730000000013E-3</v>
      </c>
      <c r="F54" s="75">
        <v>1.464236E-2</v>
      </c>
      <c r="G54" s="75">
        <v>6.0999999999999995E-3</v>
      </c>
      <c r="H54" s="75">
        <v>-3.3599999999999998E-2</v>
      </c>
      <c r="I54" s="75">
        <v>-5.0000000000000001E-4</v>
      </c>
      <c r="J54" s="75">
        <v>3.4999999999999996E-3</v>
      </c>
      <c r="K54" s="75">
        <v>2.8986999999999999E-2</v>
      </c>
      <c r="L54" s="75">
        <v>2.0912E-2</v>
      </c>
      <c r="M54" s="75">
        <v>2.3668999999999999E-2</v>
      </c>
      <c r="N54" s="75">
        <v>4.5626E-2</v>
      </c>
      <c r="O54" s="75">
        <v>4.9922000000000001E-2</v>
      </c>
      <c r="P54" s="75">
        <v>1.8364999999999999E-2</v>
      </c>
      <c r="Q54" s="75">
        <v>5.6128999999999998E-2</v>
      </c>
      <c r="R54" s="75">
        <v>3.4176999999999999E-2</v>
      </c>
      <c r="S54" s="75">
        <v>5.7722999999999997E-2</v>
      </c>
      <c r="T54" s="75">
        <v>3.3267999999999999E-2</v>
      </c>
      <c r="U54" s="76">
        <v>6.5765000000000004E-2</v>
      </c>
      <c r="V54" s="77">
        <v>0.14010392129421234</v>
      </c>
      <c r="W54" s="77">
        <v>0.11026708781719208</v>
      </c>
      <c r="X54" s="77">
        <v>-1.9931524991989136E-2</v>
      </c>
      <c r="Y54" s="77">
        <v>-1.2035776861011982E-2</v>
      </c>
      <c r="Z54" s="77">
        <v>3.0757049098610878E-2</v>
      </c>
      <c r="AA54" s="77">
        <v>-1.8684023525565863E-3</v>
      </c>
      <c r="AB54" s="77">
        <v>-5.8993414044380188E-2</v>
      </c>
      <c r="AC54" s="77">
        <v>6.993856281042099E-2</v>
      </c>
      <c r="AD54" s="77">
        <v>1.2239471077919006E-2</v>
      </c>
      <c r="AE54" s="77">
        <v>-8.3120211958885193E-2</v>
      </c>
      <c r="AF54" s="77">
        <v>9.7720036283135414E-3</v>
      </c>
      <c r="AG54" s="77">
        <v>-9.9605191498994827E-3</v>
      </c>
      <c r="AH54" s="77">
        <v>-9.5238097012042999E-2</v>
      </c>
      <c r="AI54" s="77">
        <v>1.2482966184616089</v>
      </c>
      <c r="AJ54" s="77">
        <v>9.2915907502174377E-2</v>
      </c>
      <c r="AK54" s="77">
        <v>-0.13289901614189148</v>
      </c>
      <c r="AL54" s="77">
        <v>-3.2849527895450592E-2</v>
      </c>
      <c r="AM54" s="77">
        <v>5.4891187697649002E-2</v>
      </c>
      <c r="AN54" s="77">
        <v>0.11680328100919724</v>
      </c>
      <c r="AO54" s="77">
        <v>-3.234264999628067E-2</v>
      </c>
      <c r="AP54" s="77">
        <v>-1.3864702545106411E-2</v>
      </c>
      <c r="AQ54" s="77">
        <v>0.17433701455593109</v>
      </c>
      <c r="AR54" s="77">
        <v>-5.1789581775665283E-2</v>
      </c>
      <c r="AS54" s="78">
        <v>-0.16613160073757172</v>
      </c>
      <c r="AT54" s="78">
        <v>-8.6852177977561951E-2</v>
      </c>
      <c r="AU54" s="78">
        <v>-4.7575950622558594E-2</v>
      </c>
      <c r="AV54" s="78">
        <v>7.3862716089934111E-4</v>
      </c>
    </row>
    <row r="55" spans="1:48">
      <c r="A55" s="73">
        <v>45077</v>
      </c>
      <c r="B55" s="74">
        <v>2023</v>
      </c>
      <c r="C55" s="74">
        <v>5</v>
      </c>
      <c r="D55" s="75">
        <v>7.0798820000000007E-4</v>
      </c>
      <c r="E55" s="75">
        <v>-8.7756930000000011E-3</v>
      </c>
      <c r="F55" s="75">
        <v>2.4823240000000002E-3</v>
      </c>
      <c r="G55" s="75">
        <v>3.4999999999999996E-3</v>
      </c>
      <c r="H55" s="75">
        <v>1.6E-2</v>
      </c>
      <c r="I55" s="75">
        <v>-7.7399999999999997E-2</v>
      </c>
      <c r="J55" s="75">
        <v>3.5999999999999999E-3</v>
      </c>
      <c r="K55" s="75">
        <v>4.6027999999999999E-2</v>
      </c>
      <c r="L55" s="75">
        <v>0.14348</v>
      </c>
      <c r="M55" s="75">
        <v>-0.14185400000000001</v>
      </c>
      <c r="N55" s="75">
        <v>-3.6079E-2</v>
      </c>
      <c r="O55" s="75">
        <v>-4.9616E-2</v>
      </c>
      <c r="P55" s="75">
        <v>-4.9910000000000003E-2</v>
      </c>
      <c r="Q55" s="75">
        <v>-4.5510000000000002E-2</v>
      </c>
      <c r="R55" s="75">
        <v>-6.9991999999999999E-2</v>
      </c>
      <c r="S55" s="75">
        <v>-3.5976000000000001E-2</v>
      </c>
      <c r="T55" s="75">
        <v>-0.16935</v>
      </c>
      <c r="U55" s="76">
        <v>7.0982000000000003E-2</v>
      </c>
      <c r="V55" s="77">
        <v>8.9666778221726418E-3</v>
      </c>
      <c r="W55" s="77">
        <v>-0.16067098081111908</v>
      </c>
      <c r="X55" s="77">
        <v>-6.736571341753006E-2</v>
      </c>
      <c r="Y55" s="77">
        <v>-6.9961719214916229E-2</v>
      </c>
      <c r="Z55" s="77">
        <v>-5.996553972363472E-2</v>
      </c>
      <c r="AA55" s="77">
        <v>-5.6959491223096848E-2</v>
      </c>
      <c r="AB55" s="77">
        <v>6.0061413794755936E-2</v>
      </c>
      <c r="AC55" s="77">
        <v>9.5002450048923492E-2</v>
      </c>
      <c r="AD55" s="77">
        <v>3.3112552016973495E-2</v>
      </c>
      <c r="AE55" s="77">
        <v>-8.2635976374149323E-2</v>
      </c>
      <c r="AF55" s="77">
        <v>-0.11290324479341507</v>
      </c>
      <c r="AG55" s="77">
        <v>-5.3086116909980774E-2</v>
      </c>
      <c r="AH55" s="77">
        <v>-0.12473683804273605</v>
      </c>
      <c r="AI55" s="77">
        <v>-4.9158178269863129E-2</v>
      </c>
      <c r="AJ55" s="77">
        <v>-9.8281532526016235E-2</v>
      </c>
      <c r="AK55" s="77">
        <v>-9.3163087964057922E-2</v>
      </c>
      <c r="AL55" s="77">
        <v>-7.9778850078582764E-2</v>
      </c>
      <c r="AM55" s="77">
        <v>-1.9120374927297235E-3</v>
      </c>
      <c r="AN55" s="77">
        <v>-1.1620827950537205E-2</v>
      </c>
      <c r="AO55" s="77">
        <v>-5.1850173622369766E-2</v>
      </c>
      <c r="AP55" s="77">
        <v>0.10008339583873749</v>
      </c>
      <c r="AQ55" s="77">
        <v>-5.4586157202720642E-2</v>
      </c>
      <c r="AR55" s="77">
        <v>-8.0926559865474701E-2</v>
      </c>
      <c r="AS55" s="78">
        <v>0.10394608974456787</v>
      </c>
      <c r="AT55" s="78">
        <v>0.22017858922481537</v>
      </c>
      <c r="AU55" s="78">
        <v>-0.16316962242126465</v>
      </c>
      <c r="AV55" s="78">
        <v>-1.4234485104680061E-2</v>
      </c>
    </row>
    <row r="56" spans="1:48">
      <c r="A56" s="73">
        <v>45107</v>
      </c>
      <c r="B56" s="74">
        <v>2023</v>
      </c>
      <c r="C56" s="74">
        <v>6</v>
      </c>
      <c r="D56" s="75">
        <v>6.6182829999999998E-2</v>
      </c>
      <c r="E56" s="75">
        <v>5.2623839999999998E-2</v>
      </c>
      <c r="F56" s="75">
        <v>6.4727510000000002E-2</v>
      </c>
      <c r="G56" s="75">
        <v>6.4699999999999994E-2</v>
      </c>
      <c r="H56" s="75">
        <v>1.55E-2</v>
      </c>
      <c r="I56" s="75">
        <v>-2E-3</v>
      </c>
      <c r="J56" s="75">
        <v>4.0000000000000001E-3</v>
      </c>
      <c r="K56" s="75">
        <v>9.4329999999999997E-2</v>
      </c>
      <c r="L56" s="75">
        <v>8.1108E-2</v>
      </c>
      <c r="M56" s="75">
        <v>1.5007E-2</v>
      </c>
      <c r="N56" s="75">
        <v>8.2985000000000003E-2</v>
      </c>
      <c r="O56" s="75">
        <v>-4.1989999999999996E-3</v>
      </c>
      <c r="P56" s="75">
        <v>9.5924999999999996E-2</v>
      </c>
      <c r="Q56" s="75">
        <v>6.7458000000000004E-2</v>
      </c>
      <c r="R56" s="75">
        <v>1.7097000000000001E-2</v>
      </c>
      <c r="S56" s="75">
        <v>5.1979999999999998E-2</v>
      </c>
      <c r="T56" s="75">
        <v>5.1776999999999997E-2</v>
      </c>
      <c r="U56" s="76">
        <v>3.6998999999999997E-2</v>
      </c>
      <c r="V56" s="77">
        <v>0.13756769895553589</v>
      </c>
      <c r="W56" s="77">
        <v>5.3641889244318008E-2</v>
      </c>
      <c r="X56" s="77">
        <v>7.3594540357589722E-2</v>
      </c>
      <c r="Y56" s="77">
        <v>7.8648954629898071E-2</v>
      </c>
      <c r="Z56" s="77">
        <v>2.7266224846243858E-2</v>
      </c>
      <c r="AA56" s="77">
        <v>5.3059495985507965E-2</v>
      </c>
      <c r="AB56" s="77">
        <v>2.0057870075106621E-2</v>
      </c>
      <c r="AC56" s="77">
        <v>0.1017528772354126</v>
      </c>
      <c r="AD56" s="77">
        <v>2.5641078129410744E-2</v>
      </c>
      <c r="AE56" s="77">
        <v>2.9208309948444366E-2</v>
      </c>
      <c r="AF56" s="77">
        <v>8.1212066113948822E-2</v>
      </c>
      <c r="AG56" s="77">
        <v>-5.7597557315602899E-4</v>
      </c>
      <c r="AH56" s="77">
        <v>2.224893681704998E-2</v>
      </c>
      <c r="AI56" s="77">
        <v>0.19334277510643005</v>
      </c>
      <c r="AJ56" s="77">
        <v>0.15981276333332062</v>
      </c>
      <c r="AK56" s="77">
        <v>7.5393587350845337E-2</v>
      </c>
      <c r="AL56" s="77">
        <v>6.5236121416091919E-2</v>
      </c>
      <c r="AM56" s="77">
        <v>-2.0662317052483559E-2</v>
      </c>
      <c r="AN56" s="77">
        <v>-6.8069687113165855E-3</v>
      </c>
      <c r="AO56" s="77">
        <v>9.9494129419326782E-2</v>
      </c>
      <c r="AP56" s="77">
        <v>0.12807133793830872</v>
      </c>
      <c r="AQ56" s="77">
        <v>7.1752876043319702E-2</v>
      </c>
      <c r="AR56" s="77">
        <v>3.6714386194944382E-2</v>
      </c>
      <c r="AS56" s="78">
        <v>0.1595466285943985</v>
      </c>
      <c r="AT56" s="78">
        <v>0.15762273967266083</v>
      </c>
      <c r="AU56" s="78">
        <v>7.4085486121475697E-3</v>
      </c>
      <c r="AV56" s="78">
        <v>5.3471725550480187E-5</v>
      </c>
    </row>
    <row r="57" spans="1:48">
      <c r="A57" s="73">
        <v>45138</v>
      </c>
      <c r="B57" s="74">
        <v>2023</v>
      </c>
      <c r="C57" s="74">
        <v>7</v>
      </c>
      <c r="D57" s="75">
        <v>3.5624330000000003E-2</v>
      </c>
      <c r="E57" s="75">
        <v>4.3309449999999999E-2</v>
      </c>
      <c r="F57" s="75">
        <v>3.1138910000000002E-2</v>
      </c>
      <c r="G57" s="75">
        <v>3.2099999999999997E-2</v>
      </c>
      <c r="H57" s="75">
        <v>2.0499999999999997E-2</v>
      </c>
      <c r="I57" s="75">
        <v>4.1100000000000005E-2</v>
      </c>
      <c r="J57" s="75">
        <v>4.5000000000000005E-3</v>
      </c>
      <c r="K57" s="75">
        <v>1.2784999999999999E-2</v>
      </c>
      <c r="L57" s="75">
        <v>2.5468000000000001E-2</v>
      </c>
      <c r="M57" s="75">
        <v>-4.3680000000000004E-3</v>
      </c>
      <c r="N57" s="75">
        <v>-6.4434000000000005E-2</v>
      </c>
      <c r="O57" s="75">
        <v>0.103336</v>
      </c>
      <c r="P57" s="75">
        <v>7.4684E-2</v>
      </c>
      <c r="Q57" s="75">
        <v>1.2144E-2</v>
      </c>
      <c r="R57" s="75">
        <v>2.8396000000000001E-2</v>
      </c>
      <c r="S57" s="75">
        <v>-1.7458999999999999E-2</v>
      </c>
      <c r="T57" s="75">
        <v>1.8100000000000001E-4</v>
      </c>
      <c r="U57" s="76">
        <v>-1.3566999999999999E-2</v>
      </c>
      <c r="V57" s="77">
        <v>0.20236711204051971</v>
      </c>
      <c r="W57" s="77">
        <v>-9.2837564647197723E-2</v>
      </c>
      <c r="X57" s="77">
        <v>0.16407489776611328</v>
      </c>
      <c r="Y57" s="77">
        <v>9.5321282744407654E-2</v>
      </c>
      <c r="Z57" s="77">
        <v>-4.2070671916007996E-2</v>
      </c>
      <c r="AA57" s="77">
        <v>0.12014079838991165</v>
      </c>
      <c r="AB57" s="77">
        <v>6.9979734718799591E-2</v>
      </c>
      <c r="AC57" s="77">
        <v>-4.6327844262123108E-2</v>
      </c>
      <c r="AD57" s="77">
        <v>-5.0000026822090149E-2</v>
      </c>
      <c r="AE57" s="77">
        <v>0.12845401465892792</v>
      </c>
      <c r="AF57" s="77">
        <v>7.1019574999809265E-2</v>
      </c>
      <c r="AG57" s="77">
        <v>-0.13740606606006622</v>
      </c>
      <c r="AH57" s="77">
        <v>-0.15254896879196167</v>
      </c>
      <c r="AI57" s="77">
        <v>-5.0445515662431717E-3</v>
      </c>
      <c r="AJ57" s="77">
        <v>0.14714449644088745</v>
      </c>
      <c r="AK57" s="77">
        <v>9.3713372945785522E-2</v>
      </c>
      <c r="AL57" s="77">
        <v>3.168150782585144E-2</v>
      </c>
      <c r="AM57" s="77">
        <v>1.8163651693612337E-3</v>
      </c>
      <c r="AN57" s="77">
        <v>0.16386300325393677</v>
      </c>
      <c r="AO57" s="77">
        <v>3.1113103032112122E-2</v>
      </c>
      <c r="AP57" s="77">
        <v>1.2362236157059669E-2</v>
      </c>
      <c r="AQ57" s="77">
        <v>-3.1990423798561096E-2</v>
      </c>
      <c r="AR57" s="77">
        <v>0.13205286860466003</v>
      </c>
      <c r="AS57" s="78">
        <v>3.7969931960105896E-2</v>
      </c>
      <c r="AT57" s="78">
        <v>4.9479164183139801E-2</v>
      </c>
      <c r="AU57" s="78">
        <v>3.4647516906261444E-2</v>
      </c>
      <c r="AV57" s="78">
        <v>5.5042970925569534E-2</v>
      </c>
    </row>
    <row r="58" spans="1:48">
      <c r="A58" s="73">
        <v>45169</v>
      </c>
      <c r="B58" s="74">
        <v>2023</v>
      </c>
      <c r="C58" s="74">
        <v>8</v>
      </c>
      <c r="D58" s="75">
        <v>-2.0605370000000001E-2</v>
      </c>
      <c r="E58" s="75">
        <v>-5.2542190000000003E-2</v>
      </c>
      <c r="F58" s="75">
        <v>-1.7716430000000002E-2</v>
      </c>
      <c r="G58" s="75">
        <v>-2.3900000000000001E-2</v>
      </c>
      <c r="H58" s="75">
        <v>-3.2000000000000001E-2</v>
      </c>
      <c r="I58" s="75">
        <v>-1.0800000000000001E-2</v>
      </c>
      <c r="J58" s="75">
        <v>4.5000000000000005E-3</v>
      </c>
      <c r="K58" s="75">
        <v>-4.2453999999999999E-2</v>
      </c>
      <c r="L58" s="75">
        <v>3.2391000000000003E-2</v>
      </c>
      <c r="M58" s="75">
        <v>-5.8611999999999997E-2</v>
      </c>
      <c r="N58" s="75">
        <v>-2.6579999999999999E-2</v>
      </c>
      <c r="O58" s="75">
        <v>-7.1401999999999993E-2</v>
      </c>
      <c r="P58" s="75">
        <v>-4.3429999999999996E-3</v>
      </c>
      <c r="Q58" s="75">
        <v>-2.7816E-2</v>
      </c>
      <c r="R58" s="75">
        <v>-3.3909000000000002E-2</v>
      </c>
      <c r="S58" s="75">
        <v>-3.5914000000000001E-2</v>
      </c>
      <c r="T58" s="75">
        <v>-7.8630000000000005E-2</v>
      </c>
      <c r="U58" s="76">
        <v>-2.2266999999999999E-2</v>
      </c>
      <c r="V58" s="77">
        <v>-5.6280780583620071E-2</v>
      </c>
      <c r="W58" s="77">
        <v>-2.8885811567306519E-2</v>
      </c>
      <c r="X58" s="77">
        <v>-9.2148341238498688E-2</v>
      </c>
      <c r="Y58" s="77">
        <v>-1.6576360911130905E-2</v>
      </c>
      <c r="Z58" s="77">
        <v>-0.14244925975799561</v>
      </c>
      <c r="AA58" s="77">
        <v>-7.9081021249294281E-2</v>
      </c>
      <c r="AB58" s="77">
        <v>-5.857820063829422E-2</v>
      </c>
      <c r="AC58" s="77">
        <v>6.2952473759651184E-2</v>
      </c>
      <c r="AD58" s="77">
        <v>-9.2105254530906677E-2</v>
      </c>
      <c r="AE58" s="77">
        <v>-9.6293807029724121E-2</v>
      </c>
      <c r="AF58" s="77">
        <v>-8.1283502280712128E-2</v>
      </c>
      <c r="AG58" s="77">
        <v>-6.5013401210308075E-2</v>
      </c>
      <c r="AH58" s="77">
        <v>-0.67376214265823364</v>
      </c>
      <c r="AI58" s="77">
        <v>0.35102930665016174</v>
      </c>
      <c r="AJ58" s="77">
        <v>6.2484201043844223E-2</v>
      </c>
      <c r="AK58" s="77">
        <v>-9.4609051942825317E-2</v>
      </c>
      <c r="AL58" s="77">
        <v>-7.0866115391254425E-2</v>
      </c>
      <c r="AM58" s="77">
        <v>-4.7628972679376602E-2</v>
      </c>
      <c r="AN58" s="77">
        <v>-3.7473069969564676E-3</v>
      </c>
      <c r="AO58" s="77">
        <v>-3.1357448548078537E-2</v>
      </c>
      <c r="AP58" s="77">
        <v>7.6507709920406342E-2</v>
      </c>
      <c r="AQ58" s="77">
        <v>-8.0476164817810059E-2</v>
      </c>
      <c r="AR58" s="77">
        <v>6.8928501568734646E-3</v>
      </c>
      <c r="AS58" s="78">
        <v>-4.7084777615964413E-3</v>
      </c>
      <c r="AT58" s="78">
        <v>6.3807270489633083E-3</v>
      </c>
      <c r="AU58" s="78">
        <v>-6.4629577100276947E-2</v>
      </c>
      <c r="AV58" s="78">
        <v>-6.8443030118942261E-2</v>
      </c>
    </row>
    <row r="59" spans="1:48">
      <c r="A59" s="73">
        <v>45198</v>
      </c>
      <c r="B59" s="74">
        <v>2023</v>
      </c>
      <c r="C59" s="74">
        <v>9</v>
      </c>
      <c r="D59" s="75">
        <v>-4.7389890000000004E-2</v>
      </c>
      <c r="E59" s="75">
        <v>-5.5442539999999998E-2</v>
      </c>
      <c r="F59" s="75">
        <v>-4.8719289999999998E-2</v>
      </c>
      <c r="G59" s="75">
        <v>-5.2400000000000002E-2</v>
      </c>
      <c r="H59" s="75">
        <v>-2.4900000000000002E-2</v>
      </c>
      <c r="I59" s="75">
        <v>1.4499999999999999E-2</v>
      </c>
      <c r="J59" s="75">
        <v>4.3E-3</v>
      </c>
      <c r="K59" s="75">
        <v>-8.8678000000000007E-2</v>
      </c>
      <c r="L59" s="75">
        <v>-7.8907000000000005E-2</v>
      </c>
      <c r="M59" s="75">
        <v>-3.1428999999999999E-2</v>
      </c>
      <c r="N59" s="75">
        <v>-1.7027E-2</v>
      </c>
      <c r="O59" s="75">
        <v>-1.2633E-2</v>
      </c>
      <c r="P59" s="75">
        <v>-8.5195000000000007E-2</v>
      </c>
      <c r="Q59" s="75">
        <v>-3.6677000000000001E-2</v>
      </c>
      <c r="R59" s="75">
        <v>-5.6661000000000003E-2</v>
      </c>
      <c r="S59" s="75">
        <v>-6.2991000000000005E-2</v>
      </c>
      <c r="T59" s="75">
        <v>-5.6533E-2</v>
      </c>
      <c r="U59" s="76">
        <v>-3.6643000000000002E-2</v>
      </c>
      <c r="V59" s="77">
        <v>9.558534249663353E-3</v>
      </c>
      <c r="W59" s="77">
        <v>-0.13087816536426544</v>
      </c>
      <c r="X59" s="77">
        <v>-0.11141138523817062</v>
      </c>
      <c r="Y59" s="77">
        <v>6.8557141348719597E-3</v>
      </c>
      <c r="Z59" s="77">
        <v>4.1769864037632942E-3</v>
      </c>
      <c r="AA59" s="77">
        <v>-9.8811045289039612E-2</v>
      </c>
      <c r="AB59" s="77">
        <v>-0.12525171041488647</v>
      </c>
      <c r="AC59" s="77">
        <v>-2.4479279294610023E-2</v>
      </c>
      <c r="AD59" s="77">
        <v>-0.18115942180156708</v>
      </c>
      <c r="AE59" s="77">
        <v>-6.5877154469490051E-2</v>
      </c>
      <c r="AF59" s="77">
        <v>-7.7380910515785217E-2</v>
      </c>
      <c r="AG59" s="77">
        <v>-5.5436007678508759E-2</v>
      </c>
      <c r="AH59" s="77">
        <v>-6.5248273313045502E-2</v>
      </c>
      <c r="AI59" s="77">
        <v>-8.8301189243793488E-3</v>
      </c>
      <c r="AJ59" s="77">
        <v>-2.9165724292397499E-2</v>
      </c>
      <c r="AK59" s="77">
        <v>-2.326500415802002E-2</v>
      </c>
      <c r="AL59" s="77">
        <v>6.7796222865581512E-3</v>
      </c>
      <c r="AM59" s="77">
        <v>-1.4744688523933291E-3</v>
      </c>
      <c r="AN59" s="77">
        <v>-0.11069320142269135</v>
      </c>
      <c r="AO59" s="77">
        <v>3.9911377243697643E-3</v>
      </c>
      <c r="AP59" s="77">
        <v>-3.9499059319496155E-2</v>
      </c>
      <c r="AQ59" s="77">
        <v>-8.9383795857429504E-2</v>
      </c>
      <c r="AR59" s="77">
        <v>-6.2664590775966644E-2</v>
      </c>
      <c r="AS59" s="78">
        <v>-3.6390934837982059E-4</v>
      </c>
      <c r="AT59" s="78">
        <v>-7.7139794826507568E-2</v>
      </c>
      <c r="AU59" s="78">
        <v>-0.1262742280960083</v>
      </c>
      <c r="AV59" s="78">
        <v>-5.791483074426651E-2</v>
      </c>
    </row>
    <row r="60" spans="1:48">
      <c r="A60" s="73">
        <v>45230</v>
      </c>
      <c r="B60" s="74">
        <v>2023</v>
      </c>
      <c r="C60" s="74">
        <v>10</v>
      </c>
      <c r="D60" s="75">
        <v>-2.886712E-2</v>
      </c>
      <c r="E60" s="75">
        <v>-6.0886880000000004E-2</v>
      </c>
      <c r="F60" s="75">
        <v>-2.197969E-2</v>
      </c>
      <c r="G60" s="75">
        <v>-3.1800000000000002E-2</v>
      </c>
      <c r="H60" s="75">
        <v>-3.8800000000000001E-2</v>
      </c>
      <c r="I60" s="75">
        <v>1.9E-3</v>
      </c>
      <c r="J60" s="75">
        <v>4.6999999999999993E-3</v>
      </c>
      <c r="K60" s="75">
        <v>-2.5699999999999998E-3</v>
      </c>
      <c r="L60" s="75">
        <v>4.6962999999999998E-2</v>
      </c>
      <c r="M60" s="75">
        <v>6.6620000000000004E-3</v>
      </c>
      <c r="N60" s="75">
        <v>-8.0110000000000008E-3</v>
      </c>
      <c r="O60" s="75">
        <v>-6.1686999999999999E-2</v>
      </c>
      <c r="P60" s="75">
        <v>-5.7817E-2</v>
      </c>
      <c r="Q60" s="75">
        <v>-4.7576E-2</v>
      </c>
      <c r="R60" s="75">
        <v>9.11E-3</v>
      </c>
      <c r="S60" s="75">
        <v>-4.8209999999999998E-3</v>
      </c>
      <c r="T60" s="75">
        <v>7.4774999999999994E-2</v>
      </c>
      <c r="U60" s="76">
        <v>7.0815000000000003E-2</v>
      </c>
      <c r="V60" s="77">
        <v>-1.8823243677616119E-2</v>
      </c>
      <c r="W60" s="77">
        <v>-7.8878752887248993E-2</v>
      </c>
      <c r="X60" s="77">
        <v>-2.1813202649354935E-2</v>
      </c>
      <c r="Y60" s="77">
        <v>-5.3108789026737213E-2</v>
      </c>
      <c r="Z60" s="77">
        <v>2.508634515106678E-2</v>
      </c>
      <c r="AA60" s="77">
        <v>-4.6907130628824234E-2</v>
      </c>
      <c r="AB60" s="77">
        <v>-1.5434189699590206E-2</v>
      </c>
      <c r="AC60" s="77">
        <v>-1.3558675535023212E-2</v>
      </c>
      <c r="AD60" s="77">
        <v>-0.29203537106513977</v>
      </c>
      <c r="AE60" s="77">
        <v>-0.10618067532777786</v>
      </c>
      <c r="AF60" s="77">
        <v>-0.10967740416526794</v>
      </c>
      <c r="AG60" s="77">
        <v>-7.1891315281391144E-2</v>
      </c>
      <c r="AH60" s="77">
        <v>-0.39301973581314087</v>
      </c>
      <c r="AI60" s="77">
        <v>-0.12917588651180267</v>
      </c>
      <c r="AJ60" s="77">
        <v>-4.6979852020740509E-2</v>
      </c>
      <c r="AK60" s="77">
        <v>-1.2285293778404593E-3</v>
      </c>
      <c r="AL60" s="77">
        <v>-1.2733414769172668E-2</v>
      </c>
      <c r="AM60" s="77">
        <v>-6.6302448511123657E-2</v>
      </c>
      <c r="AN60" s="77">
        <v>-0.18848483264446259</v>
      </c>
      <c r="AO60" s="77">
        <v>9.1872788965702057E-2</v>
      </c>
      <c r="AP60" s="77">
        <v>3.5409207921475172E-3</v>
      </c>
      <c r="AQ60" s="77">
        <v>-2.4744162335991859E-2</v>
      </c>
      <c r="AR60" s="77">
        <v>-7.6966233551502228E-2</v>
      </c>
      <c r="AS60" s="78">
        <v>-2.8394568711519241E-2</v>
      </c>
      <c r="AT60" s="78">
        <v>-7.5190886855125427E-2</v>
      </c>
      <c r="AU60" s="78">
        <v>1.9897008314728737E-3</v>
      </c>
      <c r="AV60" s="78">
        <v>-7.5348876416683197E-2</v>
      </c>
    </row>
    <row r="61" spans="1:48">
      <c r="A61" s="73">
        <v>45260</v>
      </c>
      <c r="B61" s="74">
        <v>2023</v>
      </c>
      <c r="C61" s="74">
        <v>11</v>
      </c>
      <c r="D61" s="75">
        <v>9.2057319999999998E-2</v>
      </c>
      <c r="E61" s="75">
        <v>8.0250500000000002E-2</v>
      </c>
      <c r="F61" s="75">
        <v>8.9179259999999996E-2</v>
      </c>
      <c r="G61" s="75">
        <v>8.8300000000000003E-2</v>
      </c>
      <c r="H61" s="75">
        <v>-2.9999999999999997E-4</v>
      </c>
      <c r="I61" s="75">
        <v>1.66E-2</v>
      </c>
      <c r="J61" s="75">
        <v>4.4000000000000003E-3</v>
      </c>
      <c r="K61" s="75">
        <v>0.11372</v>
      </c>
      <c r="L61" s="75">
        <v>9.7678000000000001E-2</v>
      </c>
      <c r="M61" s="75">
        <v>0.136046</v>
      </c>
      <c r="N61" s="75">
        <v>7.4975E-2</v>
      </c>
      <c r="O61" s="75">
        <v>0.133988</v>
      </c>
      <c r="P61" s="75">
        <v>0.108504</v>
      </c>
      <c r="Q61" s="75">
        <v>5.0626999999999998E-2</v>
      </c>
      <c r="R61" s="75">
        <v>4.2661999999999999E-2</v>
      </c>
      <c r="S61" s="75">
        <v>8.1396999999999997E-2</v>
      </c>
      <c r="T61" s="75">
        <v>7.2978000000000001E-2</v>
      </c>
      <c r="U61" s="76">
        <v>0.122889</v>
      </c>
      <c r="V61" s="77">
        <v>0.10384828597307205</v>
      </c>
      <c r="W61" s="77">
        <v>-3.4677974879741669E-2</v>
      </c>
      <c r="X61" s="77">
        <v>0.19895467162132263</v>
      </c>
      <c r="Y61" s="77">
        <v>0.20348833501338959</v>
      </c>
      <c r="Z61" s="77">
        <v>-1.9329693168401718E-2</v>
      </c>
      <c r="AA61" s="77">
        <v>1.0458339937031269E-2</v>
      </c>
      <c r="AB61" s="77">
        <v>0.21619085967540741</v>
      </c>
      <c r="AC61" s="77">
        <v>0.1439635306596756</v>
      </c>
      <c r="AD61" s="77">
        <v>-2.8624981641769409E-2</v>
      </c>
      <c r="AE61" s="77">
        <v>0.11125892400741577</v>
      </c>
      <c r="AF61" s="77">
        <v>0.29275354743003845</v>
      </c>
      <c r="AG61" s="77">
        <v>-3.4898083657026291E-2</v>
      </c>
      <c r="AH61" s="77">
        <v>-0.17249993979930878</v>
      </c>
      <c r="AI61" s="77">
        <v>3.8363132625818253E-2</v>
      </c>
      <c r="AJ61" s="77">
        <v>-2.3995878174901009E-2</v>
      </c>
      <c r="AK61" s="77">
        <v>9.1430976986885071E-2</v>
      </c>
      <c r="AL61" s="77">
        <v>4.9871016293764114E-2</v>
      </c>
      <c r="AM61" s="77">
        <v>2.1508727222681046E-2</v>
      </c>
      <c r="AN61" s="77">
        <v>8.2150816917419434E-2</v>
      </c>
      <c r="AO61" s="77">
        <v>2.8197815641760826E-2</v>
      </c>
      <c r="AP61" s="77">
        <v>8.5805900394916534E-2</v>
      </c>
      <c r="AQ61" s="77">
        <v>-5.6721169501543045E-2</v>
      </c>
      <c r="AR61" s="77">
        <v>0.14911739528179169</v>
      </c>
      <c r="AS61" s="78">
        <v>0.12963652610778809</v>
      </c>
      <c r="AT61" s="78">
        <v>0.3743293285369873</v>
      </c>
      <c r="AU61" s="78">
        <v>0.21770915389060974</v>
      </c>
      <c r="AV61" s="78">
        <v>6.0110747814178467E-2</v>
      </c>
    </row>
    <row r="62" spans="1:48">
      <c r="A62" s="73">
        <v>45289</v>
      </c>
      <c r="B62" s="74">
        <v>2023</v>
      </c>
      <c r="C62" s="74">
        <v>12</v>
      </c>
      <c r="D62" s="75">
        <v>5.3467649999999999E-2</v>
      </c>
      <c r="E62" s="75">
        <v>8.3839499999999997E-2</v>
      </c>
      <c r="F62" s="75">
        <v>4.4229169999999998E-2</v>
      </c>
      <c r="G62" s="75">
        <v>4.87E-2</v>
      </c>
      <c r="H62" s="75">
        <v>6.3600000000000004E-2</v>
      </c>
      <c r="I62" s="75">
        <v>4.9200000000000001E-2</v>
      </c>
      <c r="J62" s="75">
        <v>4.3E-3</v>
      </c>
      <c r="K62" s="75">
        <v>1.3583E-2</v>
      </c>
      <c r="L62" s="75">
        <v>4.0044000000000003E-2</v>
      </c>
      <c r="M62" s="75">
        <v>-2.2655999999999999E-2</v>
      </c>
      <c r="N62" s="75">
        <v>7.0386000000000004E-2</v>
      </c>
      <c r="O62" s="75">
        <v>0.12950200000000001</v>
      </c>
      <c r="P62" s="75">
        <v>0.105458</v>
      </c>
      <c r="Q62" s="75">
        <v>1.3448999999999999E-2</v>
      </c>
      <c r="R62" s="75">
        <v>8.3850000000000001E-3</v>
      </c>
      <c r="S62" s="75">
        <v>5.2051E-2</v>
      </c>
      <c r="T62" s="75">
        <v>-1.2061000000000001E-2</v>
      </c>
      <c r="U62" s="76">
        <v>-7.574E-3</v>
      </c>
      <c r="V62" s="77">
        <v>0.14440850913524628</v>
      </c>
      <c r="W62" s="77">
        <v>0.23680354654788971</v>
      </c>
      <c r="X62" s="77">
        <v>0.26939845085144043</v>
      </c>
      <c r="Y62" s="77">
        <v>5.4845117032527924E-2</v>
      </c>
      <c r="Z62" s="77">
        <v>8.3785746246576309E-3</v>
      </c>
      <c r="AA62" s="77">
        <v>0.16845501959323883</v>
      </c>
      <c r="AB62" s="77">
        <v>-5.9445921331644058E-2</v>
      </c>
      <c r="AC62" s="77">
        <v>-3.4655887633562088E-2</v>
      </c>
      <c r="AD62" s="77">
        <v>6.5371207892894745E-2</v>
      </c>
      <c r="AE62" s="77">
        <v>0.19370456039905548</v>
      </c>
      <c r="AF62" s="77">
        <v>0.13860252499580383</v>
      </c>
      <c r="AG62" s="77">
        <v>4.537797998636961E-3</v>
      </c>
      <c r="AH62" s="77">
        <v>6.7975737154483795E-2</v>
      </c>
      <c r="AI62" s="77">
        <v>1.9704414531588554E-2</v>
      </c>
      <c r="AJ62" s="77">
        <v>1.3362248428165913E-3</v>
      </c>
      <c r="AK62" s="77">
        <v>0.19196093082427979</v>
      </c>
      <c r="AL62" s="77">
        <v>0.12366911023855209</v>
      </c>
      <c r="AM62" s="77">
        <v>4.2731110006570816E-2</v>
      </c>
      <c r="AN62" s="77">
        <v>8.9199431240558624E-2</v>
      </c>
      <c r="AO62" s="77">
        <v>4.2527809739112854E-2</v>
      </c>
      <c r="AP62" s="77">
        <v>7.027757354080677E-3</v>
      </c>
      <c r="AQ62" s="77">
        <v>5.4959263652563095E-2</v>
      </c>
      <c r="AR62" s="77">
        <v>7.7330566942691803E-2</v>
      </c>
      <c r="AS62" s="78">
        <v>8.0265343189239502E-2</v>
      </c>
      <c r="AT62" s="78">
        <v>8.7087132036685944E-2</v>
      </c>
      <c r="AU62" s="78">
        <v>6.4344972372055054E-2</v>
      </c>
      <c r="AV62" s="78">
        <v>2.6097055524587631E-3</v>
      </c>
    </row>
    <row r="63" spans="1:48">
      <c r="G63" s="75"/>
      <c r="H63" s="75"/>
      <c r="I63" s="75"/>
      <c r="J63" s="75"/>
    </row>
    <row r="64" spans="1:48">
      <c r="C64" s="62" t="s">
        <v>135</v>
      </c>
      <c r="D64" s="81">
        <f>_xlfn.COVARIANCE.S(D3:D62,$F$3:$F$62)/VAR($F$3:$F$62)</f>
        <v>1.0144942797786929</v>
      </c>
      <c r="E64" s="81">
        <f t="shared" ref="E64:AV64" si="0">_xlfn.COVARIANCE.S(E3:E62,$F$3:$F$62)/VAR($F$3:$F$62)</f>
        <v>1.0382417324675119</v>
      </c>
      <c r="F64" s="81">
        <f t="shared" si="0"/>
        <v>0.99999999999999989</v>
      </c>
      <c r="G64" s="81">
        <f t="shared" si="0"/>
        <v>1.034077155750982</v>
      </c>
      <c r="H64" s="81">
        <f t="shared" si="0"/>
        <v>0.13420674224780035</v>
      </c>
      <c r="I64" s="81">
        <f t="shared" si="0"/>
        <v>6.312688985677177E-2</v>
      </c>
      <c r="J64" s="81">
        <f t="shared" si="0"/>
        <v>-2.7896404142847277E-4</v>
      </c>
      <c r="K64" s="81">
        <f t="shared" si="0"/>
        <v>1.2883754279528368</v>
      </c>
      <c r="L64" s="81">
        <f t="shared" si="0"/>
        <v>1.1632511218397712</v>
      </c>
      <c r="M64" s="81">
        <f t="shared" si="0"/>
        <v>1.3534679099875171</v>
      </c>
      <c r="N64" s="81">
        <f t="shared" si="0"/>
        <v>1.048464843901403</v>
      </c>
      <c r="O64" s="81">
        <f t="shared" si="0"/>
        <v>1.459061776942439</v>
      </c>
      <c r="P64" s="81">
        <f t="shared" si="0"/>
        <v>0.97412111438142435</v>
      </c>
      <c r="Q64" s="81">
        <f t="shared" si="0"/>
        <v>0.5304102978877131</v>
      </c>
      <c r="R64" s="81">
        <f t="shared" si="0"/>
        <v>0.57447575737969947</v>
      </c>
      <c r="S64" s="81">
        <f t="shared" si="0"/>
        <v>0.70758191085428146</v>
      </c>
      <c r="T64" s="81">
        <f t="shared" si="0"/>
        <v>1.1163256419211038</v>
      </c>
      <c r="U64" s="82">
        <f t="shared" si="0"/>
        <v>0.87522815519416064</v>
      </c>
      <c r="V64" s="81">
        <f t="shared" si="0"/>
        <v>1.1322936166960889</v>
      </c>
      <c r="W64" s="81">
        <f t="shared" si="0"/>
        <v>0.74479198316890061</v>
      </c>
      <c r="X64" s="81">
        <f t="shared" si="0"/>
        <v>1.2639361801755356</v>
      </c>
      <c r="Y64" s="81">
        <f t="shared" si="0"/>
        <v>1.1666707264062259</v>
      </c>
      <c r="Z64" s="81">
        <f t="shared" si="0"/>
        <v>0.26946213845868866</v>
      </c>
      <c r="AA64" s="81">
        <f t="shared" si="0"/>
        <v>1.1686882146142283</v>
      </c>
      <c r="AB64" s="81">
        <f t="shared" si="0"/>
        <v>1.0502229499525901</v>
      </c>
      <c r="AC64" s="81">
        <f t="shared" si="0"/>
        <v>1.4693053031598216</v>
      </c>
      <c r="AD64" s="81">
        <f t="shared" si="0"/>
        <v>1.4076916724922224</v>
      </c>
      <c r="AE64" s="81">
        <f t="shared" si="0"/>
        <v>0.89111562207912165</v>
      </c>
      <c r="AF64" s="81">
        <f t="shared" si="0"/>
        <v>1.2282291043285942</v>
      </c>
      <c r="AG64" s="81">
        <f t="shared" si="0"/>
        <v>0.4494772765091527</v>
      </c>
      <c r="AH64" s="81">
        <f t="shared" si="0"/>
        <v>-0.17676322906120034</v>
      </c>
      <c r="AI64" s="81">
        <f t="shared" si="0"/>
        <v>1.8731293260006781</v>
      </c>
      <c r="AJ64" s="81">
        <f t="shared" si="0"/>
        <v>1.8422454397918651</v>
      </c>
      <c r="AK64" s="81">
        <f t="shared" si="0"/>
        <v>0.89240374195121985</v>
      </c>
      <c r="AL64" s="81">
        <f t="shared" si="0"/>
        <v>1.4328504518083409</v>
      </c>
      <c r="AM64" s="81">
        <f t="shared" si="0"/>
        <v>0.4884847590562903</v>
      </c>
      <c r="AN64" s="81">
        <f t="shared" si="0"/>
        <v>1.2429651698917155</v>
      </c>
      <c r="AO64" s="81">
        <f t="shared" si="0"/>
        <v>0.3037720298326978</v>
      </c>
      <c r="AP64" s="81">
        <f t="shared" si="0"/>
        <v>1.4080763764440336</v>
      </c>
      <c r="AQ64" s="81">
        <f t="shared" si="0"/>
        <v>1.0820169457688313</v>
      </c>
      <c r="AR64" s="81">
        <f t="shared" si="0"/>
        <v>1.5702451237408248</v>
      </c>
      <c r="AS64" s="81">
        <f t="shared" si="0"/>
        <v>1.2325570121455107</v>
      </c>
      <c r="AT64" s="81">
        <f t="shared" si="0"/>
        <v>1.9229304333083022</v>
      </c>
      <c r="AU64" s="81">
        <f t="shared" si="0"/>
        <v>1.1158523466000017</v>
      </c>
      <c r="AV64" s="81">
        <f t="shared" si="0"/>
        <v>0.18743301240287866</v>
      </c>
    </row>
    <row r="65" spans="3:48">
      <c r="C65" s="62" t="s">
        <v>136</v>
      </c>
      <c r="D65" s="83">
        <f>_xlfn.COVARIANCE.S(D3:D62,$D$3:$D$62)/VAR($D$3:$D$62)</f>
        <v>0.99999999999999967</v>
      </c>
      <c r="E65" s="83">
        <f t="shared" ref="E65:AV65" si="1">_xlfn.COVARIANCE.S(E3:E62,$D$3:$D$62)/VAR($D$3:$D$62)</f>
        <v>1.0711205480537251</v>
      </c>
      <c r="F65" s="83">
        <f t="shared" si="1"/>
        <v>0.97287767928605984</v>
      </c>
      <c r="G65" s="83">
        <f t="shared" si="1"/>
        <v>1.0170008381981321</v>
      </c>
      <c r="H65" s="83">
        <f t="shared" si="1"/>
        <v>0.17908610090097396</v>
      </c>
      <c r="I65" s="83">
        <f t="shared" si="1"/>
        <v>7.3967438906327065E-2</v>
      </c>
      <c r="J65" s="83">
        <f t="shared" si="1"/>
        <v>-2.6409038034958757E-4</v>
      </c>
      <c r="K65" s="83">
        <f t="shared" si="1"/>
        <v>1.2211669158833227</v>
      </c>
      <c r="L65" s="83">
        <f t="shared" si="1"/>
        <v>1.1243279591758721</v>
      </c>
      <c r="M65" s="83">
        <f t="shared" si="1"/>
        <v>1.3628219580847534</v>
      </c>
      <c r="N65" s="83">
        <f t="shared" si="1"/>
        <v>1.0242553111940491</v>
      </c>
      <c r="O65" s="83">
        <f t="shared" si="1"/>
        <v>1.4683174679882744</v>
      </c>
      <c r="P65" s="83">
        <f t="shared" si="1"/>
        <v>0.93204216261995698</v>
      </c>
      <c r="Q65" s="83">
        <f t="shared" si="1"/>
        <v>0.49284479671236753</v>
      </c>
      <c r="R65" s="83">
        <f t="shared" si="1"/>
        <v>0.53655270721174997</v>
      </c>
      <c r="S65" s="83">
        <f t="shared" si="1"/>
        <v>0.66458160961433976</v>
      </c>
      <c r="T65" s="83">
        <f t="shared" si="1"/>
        <v>1.0796580433851268</v>
      </c>
      <c r="U65" s="84">
        <f t="shared" si="1"/>
        <v>0.82032956689886427</v>
      </c>
      <c r="V65" s="83">
        <f t="shared" si="1"/>
        <v>1.1210398736603653</v>
      </c>
      <c r="W65" s="83">
        <f t="shared" si="1"/>
        <v>0.77644696216040299</v>
      </c>
      <c r="X65" s="83">
        <f t="shared" si="1"/>
        <v>1.2658082732210365</v>
      </c>
      <c r="Y65" s="83">
        <f t="shared" si="1"/>
        <v>1.1817798380055418</v>
      </c>
      <c r="Z65" s="83">
        <f t="shared" si="1"/>
        <v>0.2610718876549834</v>
      </c>
      <c r="AA65" s="83">
        <f t="shared" si="1"/>
        <v>1.1430776168788441</v>
      </c>
      <c r="AB65" s="83">
        <f t="shared" si="1"/>
        <v>1.0818210447942127</v>
      </c>
      <c r="AC65" s="83">
        <f t="shared" si="1"/>
        <v>1.467759240992355</v>
      </c>
      <c r="AD65" s="83">
        <f t="shared" si="1"/>
        <v>1.4559892146019997</v>
      </c>
      <c r="AE65" s="83">
        <f t="shared" si="1"/>
        <v>0.93147757761116001</v>
      </c>
      <c r="AF65" s="83">
        <f t="shared" si="1"/>
        <v>1.2245530135157499</v>
      </c>
      <c r="AG65" s="83">
        <f t="shared" si="1"/>
        <v>0.45690461804332283</v>
      </c>
      <c r="AH65" s="83">
        <f t="shared" si="1"/>
        <v>4.5812260259091686E-2</v>
      </c>
      <c r="AI65" s="83">
        <f t="shared" si="1"/>
        <v>1.9601649860260673</v>
      </c>
      <c r="AJ65" s="83">
        <f t="shared" si="1"/>
        <v>1.9119778389726583</v>
      </c>
      <c r="AK65" s="83">
        <f t="shared" si="1"/>
        <v>0.91750144627112495</v>
      </c>
      <c r="AL65" s="83">
        <f t="shared" si="1"/>
        <v>1.4844800168212049</v>
      </c>
      <c r="AM65" s="83">
        <f t="shared" si="1"/>
        <v>0.46068374487260727</v>
      </c>
      <c r="AN65" s="83">
        <f t="shared" si="1"/>
        <v>1.2274142155546202</v>
      </c>
      <c r="AO65" s="83">
        <f t="shared" si="1"/>
        <v>0.26287178161598634</v>
      </c>
      <c r="AP65" s="83">
        <f t="shared" si="1"/>
        <v>1.4449722207071605</v>
      </c>
      <c r="AQ65" s="83">
        <f t="shared" si="1"/>
        <v>1.1165305537087609</v>
      </c>
      <c r="AR65" s="83">
        <f t="shared" si="1"/>
        <v>1.6384956218255593</v>
      </c>
      <c r="AS65" s="83">
        <f t="shared" si="1"/>
        <v>1.2609936764418712</v>
      </c>
      <c r="AT65" s="83">
        <f t="shared" si="1"/>
        <v>1.9875415658560824</v>
      </c>
      <c r="AU65" s="83">
        <f t="shared" si="1"/>
        <v>1.1056922878049289</v>
      </c>
      <c r="AV65" s="83">
        <f t="shared" si="1"/>
        <v>0.16988212705344471</v>
      </c>
    </row>
    <row r="66" spans="3:48">
      <c r="C66" s="62" t="s">
        <v>137</v>
      </c>
      <c r="D66" s="75">
        <f>STDEV(D3:D62)</f>
        <v>5.4573524236409564E-2</v>
      </c>
      <c r="E66" s="75">
        <f t="shared" ref="E66:AV66" si="2">STDEV(E3:E62)</f>
        <v>6.4110250642188463E-2</v>
      </c>
      <c r="F66" s="75">
        <f t="shared" si="2"/>
        <v>5.3442444992687313E-2</v>
      </c>
      <c r="G66" s="75">
        <f t="shared" si="2"/>
        <v>5.5597617617536114E-2</v>
      </c>
      <c r="H66" s="75">
        <f t="shared" si="2"/>
        <v>2.9155861065372025E-2</v>
      </c>
      <c r="I66" s="75">
        <f t="shared" si="2"/>
        <v>4.7124331283001315E-2</v>
      </c>
      <c r="J66" s="75">
        <f t="shared" si="2"/>
        <v>1.554694004081731E-3</v>
      </c>
      <c r="K66" s="75">
        <f t="shared" si="2"/>
        <v>8.6103405794072385E-2</v>
      </c>
      <c r="L66" s="75">
        <f t="shared" si="2"/>
        <v>9.5409418711808247E-2</v>
      </c>
      <c r="M66" s="75">
        <f t="shared" si="2"/>
        <v>0.10177591465258537</v>
      </c>
      <c r="N66" s="75">
        <f t="shared" si="2"/>
        <v>7.2151462647822032E-2</v>
      </c>
      <c r="O66" s="75">
        <f t="shared" si="2"/>
        <v>9.3253267975724377E-2</v>
      </c>
      <c r="P66" s="75">
        <f t="shared" si="2"/>
        <v>7.1616455562729164E-2</v>
      </c>
      <c r="Q66" s="75">
        <f t="shared" si="2"/>
        <v>4.9274679318786124E-2</v>
      </c>
      <c r="R66" s="75">
        <f t="shared" si="2"/>
        <v>5.2853493320236269E-2</v>
      </c>
      <c r="S66" s="75">
        <f t="shared" si="2"/>
        <v>5.5215916457795874E-2</v>
      </c>
      <c r="T66" s="75">
        <f t="shared" si="2"/>
        <v>8.6578155949460139E-2</v>
      </c>
      <c r="U66" s="76">
        <f t="shared" si="2"/>
        <v>6.3462267524617352E-2</v>
      </c>
      <c r="V66" s="75">
        <f t="shared" si="2"/>
        <v>0.11568265205994911</v>
      </c>
      <c r="W66" s="75">
        <f t="shared" si="2"/>
        <v>0.10162883728809206</v>
      </c>
      <c r="X66" s="75">
        <f t="shared" si="2"/>
        <v>0.10224057957186823</v>
      </c>
      <c r="Y66" s="75">
        <f t="shared" si="2"/>
        <v>9.8453004567942981E-2</v>
      </c>
      <c r="Z66" s="75">
        <f t="shared" si="2"/>
        <v>8.3478101904324975E-2</v>
      </c>
      <c r="AA66" s="75">
        <f t="shared" si="2"/>
        <v>0.10385839927910254</v>
      </c>
      <c r="AB66" s="75">
        <f t="shared" si="2"/>
        <v>0.11214237365158082</v>
      </c>
      <c r="AC66" s="75">
        <f t="shared" si="2"/>
        <v>0.11637358181351129</v>
      </c>
      <c r="AD66" s="75">
        <f t="shared" si="2"/>
        <v>0.20256109359852464</v>
      </c>
      <c r="AE66" s="75">
        <f t="shared" si="2"/>
        <v>8.8501123311097593E-2</v>
      </c>
      <c r="AF66" s="75">
        <f t="shared" si="2"/>
        <v>0.11726995320746378</v>
      </c>
      <c r="AG66" s="75">
        <f t="shared" si="2"/>
        <v>0.1021964523550369</v>
      </c>
      <c r="AH66" s="75">
        <f t="shared" si="2"/>
        <v>0.32345348552030467</v>
      </c>
      <c r="AI66" s="75">
        <f t="shared" si="2"/>
        <v>0.2906482385807268</v>
      </c>
      <c r="AJ66" s="75">
        <f t="shared" si="2"/>
        <v>0.19756030832202517</v>
      </c>
      <c r="AK66" s="75">
        <f t="shared" si="2"/>
        <v>8.9015922188605143E-2</v>
      </c>
      <c r="AL66" s="75">
        <f t="shared" si="2"/>
        <v>0.14063321144037053</v>
      </c>
      <c r="AM66" s="75">
        <f t="shared" si="2"/>
        <v>6.1054362823749445E-2</v>
      </c>
      <c r="AN66" s="75">
        <f t="shared" si="2"/>
        <v>0.10251332746158008</v>
      </c>
      <c r="AO66" s="75">
        <f t="shared" si="2"/>
        <v>6.9367700842992153E-2</v>
      </c>
      <c r="AP66" s="75">
        <f t="shared" si="2"/>
        <v>0.10754224521361049</v>
      </c>
      <c r="AQ66" s="75">
        <f t="shared" si="2"/>
        <v>0.11406784013569163</v>
      </c>
      <c r="AR66" s="75">
        <f t="shared" si="2"/>
        <v>0.13685659010506626</v>
      </c>
      <c r="AS66" s="75">
        <f t="shared" si="2"/>
        <v>0.1196540272535557</v>
      </c>
      <c r="AT66" s="75">
        <f t="shared" si="2"/>
        <v>0.17210469241125306</v>
      </c>
      <c r="AU66" s="75">
        <f t="shared" si="2"/>
        <v>0.10272313768002655</v>
      </c>
      <c r="AV66" s="75">
        <f t="shared" si="2"/>
        <v>7.1595869411588867E-2</v>
      </c>
    </row>
    <row r="67" spans="3:48">
      <c r="G67" s="75"/>
      <c r="H67" s="75"/>
      <c r="I67" s="75"/>
      <c r="J67" s="75"/>
    </row>
    <row r="68" spans="3:48">
      <c r="G68" s="75"/>
      <c r="H68" s="75"/>
      <c r="I68" s="75"/>
      <c r="J68" s="75"/>
    </row>
    <row r="69" spans="3:48">
      <c r="G69" s="75"/>
      <c r="H69" s="75"/>
      <c r="I69" s="75"/>
      <c r="J69" s="75"/>
    </row>
    <row r="70" spans="3:48">
      <c r="G70" s="75"/>
      <c r="H70" s="75"/>
      <c r="I70" s="75"/>
      <c r="J70" s="75"/>
    </row>
  </sheetData>
  <mergeCells count="4">
    <mergeCell ref="D1:F1"/>
    <mergeCell ref="G1:I1"/>
    <mergeCell ref="K1:U1"/>
    <mergeCell ref="V1:AV1"/>
  </mergeCells>
  <phoneticPr fontId="3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62"/>
  <sheetViews>
    <sheetView topLeftCell="E1" workbookViewId="0">
      <selection activeCell="J2" sqref="J1:J1048576"/>
    </sheetView>
  </sheetViews>
  <sheetFormatPr defaultColWidth="8.796875" defaultRowHeight="15.4"/>
  <cols>
    <col min="1" max="1" width="9.1328125" style="62" bestFit="1" customWidth="1"/>
    <col min="2" max="41" width="9" style="62" bestFit="1" customWidth="1"/>
    <col min="42" max="16384" width="8.796875" style="62"/>
  </cols>
  <sheetData>
    <row r="1" spans="1:41">
      <c r="A1" s="60"/>
      <c r="B1" s="60"/>
      <c r="C1" s="60"/>
      <c r="D1" s="117" t="s">
        <v>83</v>
      </c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9" t="s">
        <v>82</v>
      </c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</row>
    <row r="2" spans="1:41" ht="30.75">
      <c r="A2" s="63" t="s">
        <v>72</v>
      </c>
      <c r="B2" s="64" t="s">
        <v>70</v>
      </c>
      <c r="C2" s="64" t="s">
        <v>71</v>
      </c>
      <c r="D2" s="68" t="s">
        <v>99</v>
      </c>
      <c r="E2" s="69" t="s">
        <v>100</v>
      </c>
      <c r="F2" s="69" t="s">
        <v>66</v>
      </c>
      <c r="G2" s="69" t="s">
        <v>101</v>
      </c>
      <c r="H2" s="69" t="s">
        <v>102</v>
      </c>
      <c r="I2" s="69" t="s">
        <v>103</v>
      </c>
      <c r="J2" s="69" t="s">
        <v>104</v>
      </c>
      <c r="K2" s="69" t="s">
        <v>105</v>
      </c>
      <c r="L2" s="69" t="s">
        <v>106</v>
      </c>
      <c r="M2" s="69" t="s">
        <v>107</v>
      </c>
      <c r="N2" s="69" t="s">
        <v>69</v>
      </c>
      <c r="O2" s="71" t="s">
        <v>108</v>
      </c>
      <c r="P2" s="71" t="s">
        <v>109</v>
      </c>
      <c r="Q2" s="71" t="s">
        <v>110</v>
      </c>
      <c r="R2" s="71" t="s">
        <v>111</v>
      </c>
      <c r="S2" s="71" t="s">
        <v>112</v>
      </c>
      <c r="T2" s="71" t="s">
        <v>113</v>
      </c>
      <c r="U2" s="71" t="s">
        <v>114</v>
      </c>
      <c r="V2" s="71" t="s">
        <v>115</v>
      </c>
      <c r="W2" s="71" t="s">
        <v>116</v>
      </c>
      <c r="X2" s="72" t="s">
        <v>117</v>
      </c>
      <c r="Y2" s="71" t="s">
        <v>118</v>
      </c>
      <c r="Z2" s="71" t="s">
        <v>119</v>
      </c>
      <c r="AA2" s="72" t="s">
        <v>120</v>
      </c>
      <c r="AB2" s="71" t="s">
        <v>121</v>
      </c>
      <c r="AC2" s="71" t="s">
        <v>122</v>
      </c>
      <c r="AD2" s="71" t="s">
        <v>123</v>
      </c>
      <c r="AE2" s="71" t="s">
        <v>124</v>
      </c>
      <c r="AF2" s="71" t="s">
        <v>125</v>
      </c>
      <c r="AG2" s="71" t="s">
        <v>126</v>
      </c>
      <c r="AH2" s="71" t="s">
        <v>127</v>
      </c>
      <c r="AI2" s="71" t="s">
        <v>128</v>
      </c>
      <c r="AJ2" s="71" t="s">
        <v>129</v>
      </c>
      <c r="AK2" s="71" t="s">
        <v>130</v>
      </c>
      <c r="AL2" s="85" t="s">
        <v>55</v>
      </c>
      <c r="AM2" s="85" t="s">
        <v>56</v>
      </c>
      <c r="AN2" s="85" t="s">
        <v>57</v>
      </c>
      <c r="AO2" s="85" t="s">
        <v>58</v>
      </c>
    </row>
    <row r="3" spans="1:41">
      <c r="A3" s="73">
        <v>43496</v>
      </c>
      <c r="B3" s="74">
        <v>2019</v>
      </c>
      <c r="C3" s="74">
        <v>1</v>
      </c>
      <c r="D3" s="77">
        <f>'[2]returns data'!K3-'[2]returns data'!$J3</f>
        <v>5.3054000000000004E-2</v>
      </c>
      <c r="E3" s="77">
        <f>'[2]returns data'!L3-'[2]returns data'!$J3</f>
        <v>0.14221700000000001</v>
      </c>
      <c r="F3" s="77">
        <f>'[2]returns data'!M3-'[2]returns data'!$J3</f>
        <v>1.4954E-2</v>
      </c>
      <c r="G3" s="77">
        <f>'[2]returns data'!N3-'[2]returns data'!$J3</f>
        <v>8.5017999999999996E-2</v>
      </c>
      <c r="H3" s="77">
        <f>'[2]returns data'!O3-'[2]returns data'!$J3</f>
        <v>0.18323400000000001</v>
      </c>
      <c r="I3" s="77">
        <f>'[2]returns data'!P3-'[2]returns data'!$J3</f>
        <v>6.6053000000000001E-2</v>
      </c>
      <c r="J3" s="77">
        <f>'[2]returns data'!Q3-'[2]returns data'!$J3</f>
        <v>2.9127999999999998E-2</v>
      </c>
      <c r="K3" s="77">
        <f>'[2]returns data'!R3-'[2]returns data'!$J3</f>
        <v>1.4373000000000002E-2</v>
      </c>
      <c r="L3" s="77">
        <f>'[2]returns data'!S3-'[2]returns data'!$J3</f>
        <v>4.7139999999999994E-3</v>
      </c>
      <c r="M3" s="77">
        <f>'[2]returns data'!T3-'[2]returns data'!$J3</f>
        <v>0.102297</v>
      </c>
      <c r="N3" s="77">
        <f>'[2]returns data'!U3-'[2]returns data'!$J3</f>
        <v>2.6057999999999998E-2</v>
      </c>
      <c r="O3" s="77">
        <f>'[2]returns data'!V3-'[2]returns data'!$J3</f>
        <v>4.4433349901437762E-2</v>
      </c>
      <c r="P3" s="77">
        <f>'[2]returns data'!W3-'[2]returns data'!$J3</f>
        <v>-5.6493310099840162E-2</v>
      </c>
      <c r="Q3" s="77">
        <f>'[2]returns data'!X3-'[2]returns data'!$J3</f>
        <v>0.15140994467735291</v>
      </c>
      <c r="R3" s="77">
        <f>'[2]returns data'!Y3-'[2]returns data'!$J3</f>
        <v>6.682824918031692E-2</v>
      </c>
      <c r="S3" s="77">
        <f>'[2]returns data'!Z3-'[2]returns data'!$J3</f>
        <v>-0.10268799386024476</v>
      </c>
      <c r="T3" s="77">
        <f>'[2]returns data'!AA3-'[2]returns data'!$J3</f>
        <v>6.0195891344547274E-2</v>
      </c>
      <c r="U3" s="77">
        <f>'[2]returns data'!AB3-'[2]returns data'!$J3</f>
        <v>0.17477641084194184</v>
      </c>
      <c r="V3" s="77">
        <f>'[2]returns data'!AC3-'[2]returns data'!$J3</f>
        <v>0.14895031430721284</v>
      </c>
      <c r="W3" s="77">
        <f>'[2]returns data'!AD3-'[2]returns data'!$J3</f>
        <v>0.41386627235412599</v>
      </c>
      <c r="X3" s="77">
        <f>'[2]returns data'!AE3-'[2]returns data'!$J3</f>
        <v>5.4618379259109499E-2</v>
      </c>
      <c r="Y3" s="77">
        <f>'[2]returns data'!AF3-'[2]returns data'!$J3</f>
        <v>0.14112912693023683</v>
      </c>
      <c r="Z3" s="77">
        <f>'[2]returns data'!AG3-'[2]returns data'!$J3</f>
        <v>0.16860463299751283</v>
      </c>
      <c r="AA3" s="77">
        <f>'[2]returns data'!AH3-'[2]returns data'!$J3</f>
        <v>0.1957609710931778</v>
      </c>
      <c r="AB3" s="77">
        <f>'[2]returns data'!AI3-'[2]returns data'!$J3</f>
        <v>6.4258000040054317E-2</v>
      </c>
      <c r="AC3" s="77">
        <f>'[2]returns data'!AJ3-'[2]returns data'!$J3</f>
        <v>0.11736901679039001</v>
      </c>
      <c r="AD3" s="77">
        <f>'[2]returns data'!AK3-'[2]returns data'!$J3</f>
        <v>0.10474116184711456</v>
      </c>
      <c r="AE3" s="77">
        <f>'[2]returns data'!AL3-'[2]returns data'!$J3</f>
        <v>8.9179044747352595E-2</v>
      </c>
      <c r="AF3" s="77">
        <f>'[2]returns data'!AM3-'[2]returns data'!$J3</f>
        <v>-3.8961445754766462E-2</v>
      </c>
      <c r="AG3" s="77">
        <f>'[2]returns data'!AN3-'[2]returns data'!$J3</f>
        <v>5.9666218394041064E-2</v>
      </c>
      <c r="AH3" s="77">
        <f>'[2]returns data'!AO3-'[2]returns data'!$J3</f>
        <v>1.2858849176764489E-2</v>
      </c>
      <c r="AI3" s="77">
        <f>'[2]returns data'!AP3-'[2]returns data'!$J3</f>
        <v>0.22081018068790437</v>
      </c>
      <c r="AJ3" s="77">
        <f>'[2]returns data'!AQ3-'[2]returns data'!$J3</f>
        <v>9.9880663836002345E-2</v>
      </c>
      <c r="AK3" s="77">
        <f>'[2]returns data'!AR3-'[2]returns data'!$J3</f>
        <v>0.32340859451293946</v>
      </c>
      <c r="AL3" s="77">
        <f>'[2]returns data'!AS3-'[2]returns data'!$J3</f>
        <v>0.13498080351352693</v>
      </c>
      <c r="AM3" s="77">
        <f>'[2]returns data'!AT3-'[2]returns data'!$J3</f>
        <v>5.0006220275163653E-2</v>
      </c>
      <c r="AN3" s="77">
        <f>'[2]returns data'!AU3-'[2]returns data'!$J3</f>
        <v>0.10245445945262908</v>
      </c>
      <c r="AO3" s="77">
        <f>'[2]returns data'!AV3-'[2]returns data'!$J3</f>
        <v>0.12861738183498383</v>
      </c>
    </row>
    <row r="4" spans="1:41">
      <c r="A4" s="73">
        <v>43524</v>
      </c>
      <c r="B4" s="74">
        <v>2019</v>
      </c>
      <c r="C4" s="74">
        <v>2</v>
      </c>
      <c r="D4" s="77">
        <f>'[2]returns data'!K4-'[2]returns data'!$J4</f>
        <v>4.2900999999999995E-2</v>
      </c>
      <c r="E4" s="77">
        <f>'[2]returns data'!L4-'[2]returns data'!$J4</f>
        <v>-4.7706000000000005E-2</v>
      </c>
      <c r="F4" s="77">
        <f>'[2]returns data'!M4-'[2]returns data'!$J4</f>
        <v>1.0036E-2</v>
      </c>
      <c r="G4" s="77">
        <f>'[2]returns data'!N4-'[2]returns data'!$J4</f>
        <v>7.6595999999999997E-2</v>
      </c>
      <c r="H4" s="77">
        <f>'[2]returns data'!O4-'[2]returns data'!$J4</f>
        <v>-4.3759999999999997E-3</v>
      </c>
      <c r="I4" s="77">
        <f>'[2]returns data'!P4-'[2]returns data'!$J4</f>
        <v>6.9720000000000008E-3</v>
      </c>
      <c r="J4" s="77">
        <f>'[2]returns data'!Q4-'[2]returns data'!$J4</f>
        <v>3.1713999999999999E-2</v>
      </c>
      <c r="K4" s="77">
        <f>'[2]returns data'!R4-'[2]returns data'!$J4</f>
        <v>-5.9768000000000002E-2</v>
      </c>
      <c r="L4" s="77">
        <f>'[2]returns data'!S4-'[2]returns data'!$J4</f>
        <v>3.2990999999999999E-2</v>
      </c>
      <c r="M4" s="77">
        <f>'[2]returns data'!T4-'[2]returns data'!$J4</f>
        <v>4.5219999999999996E-2</v>
      </c>
      <c r="N4" s="77">
        <f>'[2]returns data'!U4-'[2]returns data'!$J4</f>
        <v>7.5381000000000004E-2</v>
      </c>
      <c r="O4" s="77">
        <f>'[2]returns data'!V4-'[2]returns data'!$J4</f>
        <v>8.2055636417865757E-2</v>
      </c>
      <c r="P4" s="77">
        <f>'[2]returns data'!W4-'[2]returns data'!$J4</f>
        <v>1.0491052378714085E-2</v>
      </c>
      <c r="Q4" s="77">
        <f>'[2]returns data'!X4-'[2]returns data'!$J4</f>
        <v>-2.6547464805841445E-2</v>
      </c>
      <c r="R4" s="77">
        <f>'[2]returns data'!Y4-'[2]returns data'!$J4</f>
        <v>0.15991501576900483</v>
      </c>
      <c r="S4" s="77">
        <f>'[2]returns data'!Z4-'[2]returns data'!$J4</f>
        <v>-1.6259061436355114E-2</v>
      </c>
      <c r="T4" s="77">
        <f>'[2]returns data'!AA4-'[2]returns data'!$J4</f>
        <v>3.7098039609193799E-2</v>
      </c>
      <c r="U4" s="77">
        <f>'[2]returns data'!AB4-'[2]returns data'!$J4</f>
        <v>0.16554762489795685</v>
      </c>
      <c r="V4" s="77">
        <f>'[2]returns data'!AC4-'[2]returns data'!$J4</f>
        <v>0.12081635065078736</v>
      </c>
      <c r="W4" s="77">
        <f>'[2]returns data'!AD4-'[2]returns data'!$J4</f>
        <v>-8.4886051046848293E-2</v>
      </c>
      <c r="X4" s="77">
        <f>'[2]returns data'!AE4-'[2]returns data'!$J4</f>
        <v>7.4557826590538029E-2</v>
      </c>
      <c r="Y4" s="77">
        <f>'[2]returns data'!AF4-'[2]returns data'!$J4</f>
        <v>0.15613469548225403</v>
      </c>
      <c r="Z4" s="77">
        <f>'[2]returns data'!AG4-'[2]returns data'!$J4</f>
        <v>0.16565659708976746</v>
      </c>
      <c r="AA4" s="77">
        <f>'[2]returns data'!AH4-'[2]returns data'!$J4</f>
        <v>0.31516429848670957</v>
      </c>
      <c r="AB4" s="77">
        <f>'[2]returns data'!AI4-'[2]returns data'!$J4</f>
        <v>0.11831576443910599</v>
      </c>
      <c r="AC4" s="77">
        <f>'[2]returns data'!AJ4-'[2]returns data'!$J4</f>
        <v>-6.5041139054298397E-2</v>
      </c>
      <c r="AD4" s="77">
        <f>'[2]returns data'!AK4-'[2]returns data'!$J4</f>
        <v>4.3016538691520688E-2</v>
      </c>
      <c r="AE4" s="77">
        <f>'[2]returns data'!AL4-'[2]returns data'!$J4</f>
        <v>3.8690154176950452E-2</v>
      </c>
      <c r="AF4" s="77">
        <f>'[2]returns data'!AM4-'[2]returns data'!$J4</f>
        <v>0.16085718638896943</v>
      </c>
      <c r="AG4" s="77">
        <f>'[2]returns data'!AN4-'[2]returns data'!$J4</f>
        <v>1.8102905449271203E-2</v>
      </c>
      <c r="AH4" s="77">
        <f>'[2]returns data'!AO4-'[2]returns data'!$J4</f>
        <v>0.13802895016670227</v>
      </c>
      <c r="AI4" s="77">
        <f>'[2]returns data'!AP4-'[2]returns data'!$J4</f>
        <v>6.0417917293310162E-2</v>
      </c>
      <c r="AJ4" s="77">
        <f>'[2]returns data'!AQ4-'[2]returns data'!$J4</f>
        <v>1.471688851416111E-2</v>
      </c>
      <c r="AK4" s="77">
        <f>'[2]returns data'!AR4-'[2]returns data'!$J4</f>
        <v>-2.9741718697547912E-2</v>
      </c>
      <c r="AL4" s="77">
        <f>'[2]returns data'!AS4-'[2]returns data'!$J4</f>
        <v>7.7124536705017094E-2</v>
      </c>
      <c r="AM4" s="77">
        <f>'[2]returns data'!AT4-'[2]returns data'!$J4</f>
        <v>9.6871741783618931E-2</v>
      </c>
      <c r="AN4" s="77">
        <f>'[2]returns data'!AU4-'[2]returns data'!$J4</f>
        <v>2.0356077857315541E-3</v>
      </c>
      <c r="AO4" s="77">
        <f>'[2]returns data'!AV4-'[2]returns data'!$J4</f>
        <v>-9.8244591879844662E-2</v>
      </c>
    </row>
    <row r="5" spans="1:41">
      <c r="A5" s="73">
        <v>43553</v>
      </c>
      <c r="B5" s="74">
        <v>2019</v>
      </c>
      <c r="C5" s="74">
        <v>3</v>
      </c>
      <c r="D5" s="77">
        <f>'[2]returns data'!K5-'[2]returns data'!$J5</f>
        <v>9.5126000000000002E-2</v>
      </c>
      <c r="E5" s="77">
        <f>'[2]returns data'!L5-'[2]returns data'!$J5</f>
        <v>8.4036E-2</v>
      </c>
      <c r="F5" s="77">
        <f>'[2]returns data'!M5-'[2]returns data'!$J5</f>
        <v>-1.7939999999999998E-2</v>
      </c>
      <c r="G5" s="77">
        <f>'[2]returns data'!N5-'[2]returns data'!$J5</f>
        <v>2.9579000000000001E-2</v>
      </c>
      <c r="H5" s="77">
        <f>'[2]returns data'!O5-'[2]returns data'!$J5</f>
        <v>-2.5845E-2</v>
      </c>
      <c r="I5" s="77">
        <f>'[2]returns data'!P5-'[2]returns data'!$J5</f>
        <v>4.1904999999999998E-2</v>
      </c>
      <c r="J5" s="77">
        <f>'[2]returns data'!Q5-'[2]returns data'!$J5</f>
        <v>2.1153000000000002E-2</v>
      </c>
      <c r="K5" s="77">
        <f>'[2]returns data'!R5-'[2]returns data'!$J5</f>
        <v>4.0447000000000004E-2</v>
      </c>
      <c r="L5" s="77">
        <f>'[2]returns data'!S5-'[2]returns data'!$J5</f>
        <v>3.1063E-2</v>
      </c>
      <c r="M5" s="77">
        <f>'[2]returns data'!T5-'[2]returns data'!$J5</f>
        <v>-1.7063999999999999E-2</v>
      </c>
      <c r="N5" s="77">
        <f>'[2]returns data'!U5-'[2]returns data'!$J5</f>
        <v>5.0854000000000003E-2</v>
      </c>
      <c r="O5" s="77">
        <f>'[2]returns data'!V5-'[2]returns data'!$J5</f>
        <v>-2.4538758705370126E-3</v>
      </c>
      <c r="P5" s="77">
        <f>'[2]returns data'!W5-'[2]returns data'!$J5</f>
        <v>-7.7664909386634826E-2</v>
      </c>
      <c r="Q5" s="77">
        <f>'[2]returns data'!X5-'[2]returns data'!$J5</f>
        <v>5.273492125272751E-2</v>
      </c>
      <c r="R5" s="77">
        <f>'[2]returns data'!Y5-'[2]returns data'!$J5</f>
        <v>-3.938904913663864E-2</v>
      </c>
      <c r="S5" s="77">
        <f>'[2]returns data'!Z5-'[2]returns data'!$J5</f>
        <v>1.7358877550810576E-3</v>
      </c>
      <c r="T5" s="77">
        <f>'[2]returns data'!AA5-'[2]returns data'!$J5</f>
        <v>0.20949331161975859</v>
      </c>
      <c r="U5" s="77">
        <f>'[2]returns data'!AB5-'[2]returns data'!$J5</f>
        <v>-1.224848764538765E-2</v>
      </c>
      <c r="V5" s="77">
        <f>'[2]returns data'!AC5-'[2]returns data'!$J5</f>
        <v>4.6753534436225893E-3</v>
      </c>
      <c r="W5" s="77">
        <f>'[2]returns data'!AD5-'[2]returns data'!$J5</f>
        <v>-4.0734914565086364E-2</v>
      </c>
      <c r="X5" s="77">
        <f>'[2]returns data'!AE5-'[2]returns data'!$J5</f>
        <v>-0.10949110748767853</v>
      </c>
      <c r="Y5" s="77">
        <f>'[2]returns data'!AF5-'[2]returns data'!$J5</f>
        <v>-7.0752432072162627E-2</v>
      </c>
      <c r="Z5" s="77">
        <f>'[2]returns data'!AG5-'[2]returns data'!$J5</f>
        <v>2.3810439309477807E-2</v>
      </c>
      <c r="AA5" s="77">
        <f>'[2]returns data'!AH5-'[2]returns data'!$J5</f>
        <v>0.30318470535278319</v>
      </c>
      <c r="AB5" s="77">
        <f>'[2]returns data'!AI5-'[2]returns data'!$J5</f>
        <v>-6.9083412611484526E-2</v>
      </c>
      <c r="AC5" s="77">
        <f>'[2]returns data'!AJ5-'[2]returns data'!$J5</f>
        <v>0.1542181992292404</v>
      </c>
      <c r="AD5" s="77">
        <f>'[2]returns data'!AK5-'[2]returns data'!$J5</f>
        <v>-5.7756712162494658E-2</v>
      </c>
      <c r="AE5" s="77">
        <f>'[2]returns data'!AL5-'[2]returns data'!$J5</f>
        <v>0.1340446495771408</v>
      </c>
      <c r="AF5" s="77">
        <f>'[2]returns data'!AM5-'[2]returns data'!$J5</f>
        <v>-2.9557562866806983E-2</v>
      </c>
      <c r="AG5" s="77">
        <f>'[2]returns data'!AN5-'[2]returns data'!$J5</f>
        <v>5.4739719754457475E-2</v>
      </c>
      <c r="AH5" s="77">
        <f>'[2]returns data'!AO5-'[2]returns data'!$J5</f>
        <v>-0.1102197295665741</v>
      </c>
      <c r="AI5" s="77">
        <f>'[2]returns data'!AP5-'[2]returns data'!$J5</f>
        <v>-1.695083031952381E-2</v>
      </c>
      <c r="AJ5" s="77">
        <f>'[2]returns data'!AQ5-'[2]returns data'!$J5</f>
        <v>3.6331804966926576E-2</v>
      </c>
      <c r="AK5" s="77">
        <f>'[2]returns data'!AR5-'[2]returns data'!$J5</f>
        <v>5.7922518201172354E-3</v>
      </c>
      <c r="AL5" s="77">
        <f>'[2]returns data'!AS5-'[2]returns data'!$J5</f>
        <v>-1.6771340245008468E-2</v>
      </c>
      <c r="AM5" s="77">
        <f>'[2]returns data'!AT5-'[2]returns data'!$J5</f>
        <v>-2.7979457253217696E-2</v>
      </c>
      <c r="AN5" s="77">
        <f>'[2]returns data'!AU5-'[2]returns data'!$J5</f>
        <v>0.10300091890096665</v>
      </c>
      <c r="AO5" s="77">
        <f>'[2]returns data'!AV5-'[2]returns data'!$J5</f>
        <v>4.1043011969327928E-2</v>
      </c>
    </row>
    <row r="6" spans="1:41">
      <c r="A6" s="73">
        <v>43585</v>
      </c>
      <c r="B6" s="74">
        <v>2019</v>
      </c>
      <c r="C6" s="74">
        <v>4</v>
      </c>
      <c r="D6" s="77">
        <f>'[2]returns data'!K6-'[2]returns data'!$J6</f>
        <v>5.4336000000000002E-2</v>
      </c>
      <c r="E6" s="77">
        <f>'[2]returns data'!L6-'[2]returns data'!$J6</f>
        <v>7.9758999999999997E-2</v>
      </c>
      <c r="F6" s="77">
        <f>'[2]returns data'!M6-'[2]returns data'!$J6</f>
        <v>0.23153100000000001</v>
      </c>
      <c r="G6" s="77">
        <f>'[2]returns data'!N6-'[2]returns data'!$J6</f>
        <v>9.0462000000000001E-2</v>
      </c>
      <c r="H6" s="77">
        <f>'[2]returns data'!O6-'[2]returns data'!$J6</f>
        <v>7.0455999999999991E-2</v>
      </c>
      <c r="I6" s="77">
        <f>'[2]returns data'!P6-'[2]returns data'!$J6</f>
        <v>5.9445999999999999E-2</v>
      </c>
      <c r="J6" s="77">
        <f>'[2]returns data'!Q6-'[2]returns data'!$J6</f>
        <v>7.987000000000001E-3</v>
      </c>
      <c r="K6" s="77">
        <f>'[2]returns data'!R6-'[2]returns data'!$J6</f>
        <v>4.4847999999999999E-2</v>
      </c>
      <c r="L6" s="77">
        <f>'[2]returns data'!S6-'[2]returns data'!$J6</f>
        <v>3.8290000000000005E-2</v>
      </c>
      <c r="M6" s="77">
        <f>'[2]returns data'!T6-'[2]returns data'!$J6</f>
        <v>4.0888000000000001E-2</v>
      </c>
      <c r="N6" s="77">
        <f>'[2]returns data'!U6-'[2]returns data'!$J6</f>
        <v>0.10524299999999999</v>
      </c>
      <c r="O6" s="77">
        <f>'[2]returns data'!V6-'[2]returns data'!$J6</f>
        <v>9.5433956170082088E-2</v>
      </c>
      <c r="P6" s="77">
        <f>'[2]returns data'!W6-'[2]returns data'!$J6</f>
        <v>4.4142728829383852E-2</v>
      </c>
      <c r="Q6" s="77">
        <f>'[2]returns data'!X6-'[2]returns data'!$J6</f>
        <v>5.6088043534755709E-2</v>
      </c>
      <c r="R6" s="77">
        <f>'[2]returns data'!Y6-'[2]returns data'!$J6</f>
        <v>-7.859394727647304E-3</v>
      </c>
      <c r="S6" s="77">
        <f>'[2]returns data'!Z6-'[2]returns data'!$J6</f>
        <v>-5.3028555428981779E-2</v>
      </c>
      <c r="T6" s="77">
        <f>'[2]returns data'!AA6-'[2]returns data'!$J6</f>
        <v>-3.5905493265390394E-2</v>
      </c>
      <c r="U6" s="77">
        <f>'[2]returns data'!AB6-'[2]returns data'!$J6</f>
        <v>0.15190002896785737</v>
      </c>
      <c r="V6" s="77">
        <f>'[2]returns data'!AC6-'[2]returns data'!$J6</f>
        <v>0.22181574084758759</v>
      </c>
      <c r="W6" s="77">
        <f>'[2]returns data'!AD6-'[2]returns data'!$J6</f>
        <v>-0.13678016684055327</v>
      </c>
      <c r="X6" s="77">
        <f>'[2]returns data'!AE6-'[2]returns data'!$J6</f>
        <v>0.10707609930038452</v>
      </c>
      <c r="Y6" s="77">
        <f>'[2]returns data'!AF6-'[2]returns data'!$J6</f>
        <v>-3.2057208782434461E-2</v>
      </c>
      <c r="Z6" s="77">
        <f>'[2]returns data'!AG6-'[2]returns data'!$J6</f>
        <v>0.11795277723073959</v>
      </c>
      <c r="AA6" s="77">
        <f>'[2]returns data'!AH6-'[2]returns data'!$J6</f>
        <v>0.14595199205875398</v>
      </c>
      <c r="AB6" s="77">
        <f>'[2]returns data'!AI6-'[2]returns data'!$J6</f>
        <v>-1.2029101914167404E-2</v>
      </c>
      <c r="AC6" s="77">
        <f>'[2]returns data'!AJ6-'[2]returns data'!$J6</f>
        <v>-3.4946685498952863E-2</v>
      </c>
      <c r="AD6" s="77">
        <f>'[2]returns data'!AK6-'[2]returns data'!$J6</f>
        <v>1.2239614659547806E-2</v>
      </c>
      <c r="AE6" s="77">
        <f>'[2]returns data'!AL6-'[2]returns data'!$J6</f>
        <v>-1.3966738088428974E-2</v>
      </c>
      <c r="AF6" s="77">
        <f>'[2]returns data'!AM6-'[2]returns data'!$J6</f>
        <v>-7.0613490259647374E-2</v>
      </c>
      <c r="AG6" s="77">
        <f>'[2]returns data'!AN6-'[2]returns data'!$J6</f>
        <v>5.5557651603221896E-2</v>
      </c>
      <c r="AH6" s="77">
        <f>'[2]returns data'!AO6-'[2]returns data'!$J6</f>
        <v>8.2056580269336696E-2</v>
      </c>
      <c r="AI6" s="77">
        <f>'[2]returns data'!AP6-'[2]returns data'!$J6</f>
        <v>0.14554466881752015</v>
      </c>
      <c r="AJ6" s="77">
        <f>'[2]returns data'!AQ6-'[2]returns data'!$J6</f>
        <v>-3.5863542771339414E-2</v>
      </c>
      <c r="AK6" s="77">
        <f>'[2]returns data'!AR6-'[2]returns data'!$J6</f>
        <v>6.7807583296298976E-2</v>
      </c>
      <c r="AL6" s="77">
        <f>'[2]returns data'!AS6-'[2]returns data'!$J6</f>
        <v>5.0123607897758486E-2</v>
      </c>
      <c r="AM6" s="77">
        <f>'[2]returns data'!AT6-'[2]returns data'!$J6</f>
        <v>8.7081035757064815E-2</v>
      </c>
      <c r="AN6" s="77">
        <f>'[2]returns data'!AU6-'[2]returns data'!$J6</f>
        <v>-3.7485046154260633E-2</v>
      </c>
      <c r="AO6" s="77">
        <f>'[2]returns data'!AV6-'[2]returns data'!$J6</f>
        <v>-4.5726043945550916E-2</v>
      </c>
    </row>
    <row r="7" spans="1:41">
      <c r="A7" s="73">
        <v>43616</v>
      </c>
      <c r="B7" s="74">
        <v>2019</v>
      </c>
      <c r="C7" s="74">
        <v>5</v>
      </c>
      <c r="D7" s="77">
        <f>'[2]returns data'!K7-'[2]returns data'!$J7</f>
        <v>-0.125835</v>
      </c>
      <c r="E7" s="77">
        <f>'[2]returns data'!L7-'[2]returns data'!$J7</f>
        <v>-8.0713000000000007E-2</v>
      </c>
      <c r="F7" s="77">
        <f>'[2]returns data'!M7-'[2]returns data'!$J7</f>
        <v>-3.8092999999999995E-2</v>
      </c>
      <c r="G7" s="77">
        <f>'[2]returns data'!N7-'[2]returns data'!$J7</f>
        <v>-5.1054999999999996E-2</v>
      </c>
      <c r="H7" s="77">
        <f>'[2]returns data'!O7-'[2]returns data'!$J7</f>
        <v>-0.11175400000000001</v>
      </c>
      <c r="I7" s="77">
        <f>'[2]returns data'!P7-'[2]returns data'!$J7</f>
        <v>-7.0092000000000002E-2</v>
      </c>
      <c r="J7" s="77">
        <f>'[2]returns data'!Q7-'[2]returns data'!$J7</f>
        <v>-6.654800000000001E-2</v>
      </c>
      <c r="K7" s="77">
        <f>'[2]returns data'!R7-'[2]returns data'!$J7</f>
        <v>-6.7299999999999977E-4</v>
      </c>
      <c r="L7" s="77">
        <f>'[2]returns data'!S7-'[2]returns data'!$J7</f>
        <v>7.3140000000000011E-3</v>
      </c>
      <c r="M7" s="77">
        <f>'[2]returns data'!T7-'[2]returns data'!$J7</f>
        <v>-0.121308</v>
      </c>
      <c r="N7" s="77">
        <f>'[2]returns data'!U7-'[2]returns data'!$J7</f>
        <v>-5.1563999999999999E-2</v>
      </c>
      <c r="O7" s="77">
        <f>'[2]returns data'!V7-'[2]returns data'!$J7</f>
        <v>-0.13287503442764281</v>
      </c>
      <c r="P7" s="77">
        <f>'[2]returns data'!W7-'[2]returns data'!$J7</f>
        <v>9.0566968703269954E-2</v>
      </c>
      <c r="Q7" s="77">
        <f>'[2]returns data'!X7-'[2]returns data'!$J7</f>
        <v>-0.29351527414321898</v>
      </c>
      <c r="R7" s="77">
        <f>'[2]returns data'!Y7-'[2]returns data'!$J7</f>
        <v>-1.6734164981544019E-2</v>
      </c>
      <c r="S7" s="77">
        <f>'[2]returns data'!Z7-'[2]returns data'!$J7</f>
        <v>-3.4915579324960706E-2</v>
      </c>
      <c r="T7" s="77">
        <f>'[2]returns data'!AA7-'[2]returns data'!$J7</f>
        <v>-5.0282148486375806E-2</v>
      </c>
      <c r="U7" s="77">
        <f>'[2]returns data'!AB7-'[2]returns data'!$J7</f>
        <v>-4.0361599838733671E-2</v>
      </c>
      <c r="V7" s="77">
        <f>'[2]returns data'!AC7-'[2]returns data'!$J7</f>
        <v>-3.1455015605688093E-2</v>
      </c>
      <c r="W7" s="77">
        <f>'[2]returns data'!AD7-'[2]returns data'!$J7</f>
        <v>-9.8820941805839533E-3</v>
      </c>
      <c r="X7" s="77">
        <f>'[2]returns data'!AE7-'[2]returns data'!$J7</f>
        <v>-6.3996115541458135E-2</v>
      </c>
      <c r="Y7" s="77">
        <f>'[2]returns data'!AF7-'[2]returns data'!$J7</f>
        <v>-7.4894169187545781E-2</v>
      </c>
      <c r="Z7" s="77">
        <f>'[2]returns data'!AG7-'[2]returns data'!$J7</f>
        <v>6.8770192280411726E-3</v>
      </c>
      <c r="AA7" s="77">
        <f>'[2]returns data'!AH7-'[2]returns data'!$J7</f>
        <v>-3.3774176454544065E-2</v>
      </c>
      <c r="AB7" s="77">
        <f>'[2]returns data'!AI7-'[2]returns data'!$J7</f>
        <v>-3.9349259650707243E-2</v>
      </c>
      <c r="AC7" s="77">
        <f>'[2]returns data'!AJ7-'[2]returns data'!$J7</f>
        <v>-0.25115662238597869</v>
      </c>
      <c r="AD7" s="77">
        <f>'[2]returns data'!AK7-'[2]returns data'!$J7</f>
        <v>-0.12089962682723999</v>
      </c>
      <c r="AE7" s="77">
        <f>'[2]returns data'!AL7-'[2]returns data'!$J7</f>
        <v>-3.6280127084255216E-2</v>
      </c>
      <c r="AF7" s="77">
        <f>'[2]returns data'!AM7-'[2]returns data'!$J7</f>
        <v>-9.5349120259284968E-3</v>
      </c>
      <c r="AG7" s="77">
        <f>'[2]returns data'!AN7-'[2]returns data'!$J7</f>
        <v>-2.6155041372776033E-2</v>
      </c>
      <c r="AH7" s="77">
        <f>'[2]returns data'!AO7-'[2]returns data'!$J7</f>
        <v>-0.10080659559965134</v>
      </c>
      <c r="AI7" s="77">
        <f>'[2]returns data'!AP7-'[2]returns data'!$J7</f>
        <v>-4.2418153528124081E-4</v>
      </c>
      <c r="AJ7" s="77">
        <f>'[2]returns data'!AQ7-'[2]returns data'!$J7</f>
        <v>-0.13459851763248443</v>
      </c>
      <c r="AK7" s="77">
        <f>'[2]returns data'!AR7-'[2]returns data'!$J7</f>
        <v>-0.25932864270210265</v>
      </c>
      <c r="AL7" s="77">
        <f>'[2]returns data'!AS7-'[2]returns data'!$J7</f>
        <v>-0.14983172140121459</v>
      </c>
      <c r="AM7" s="77">
        <f>'[2]returns data'!AT7-'[2]returns data'!$J7</f>
        <v>2.2855125525593756E-2</v>
      </c>
      <c r="AN7" s="77">
        <f>'[2]returns data'!AU7-'[2]returns data'!$J7</f>
        <v>4.5303756529092791E-2</v>
      </c>
      <c r="AO7" s="77">
        <f>'[2]returns data'!AV7-'[2]returns data'!$J7</f>
        <v>-5.7194804614782331E-2</v>
      </c>
    </row>
    <row r="8" spans="1:41">
      <c r="A8" s="73">
        <v>43644</v>
      </c>
      <c r="B8" s="74">
        <v>2019</v>
      </c>
      <c r="C8" s="74">
        <v>6</v>
      </c>
      <c r="D8" s="77">
        <f>'[2]returns data'!K8-'[2]returns data'!$J8</f>
        <v>0.128719</v>
      </c>
      <c r="E8" s="77">
        <f>'[2]returns data'!L8-'[2]returns data'!$J8</f>
        <v>6.4992000000000008E-2</v>
      </c>
      <c r="F8" s="77">
        <f>'[2]returns data'!M8-'[2]returns data'!$J8</f>
        <v>5.5757999999999995E-2</v>
      </c>
      <c r="G8" s="77">
        <f>'[2]returns data'!N8-'[2]returns data'!$J8</f>
        <v>6.0764999999999993E-2</v>
      </c>
      <c r="H8" s="77">
        <f>'[2]returns data'!O8-'[2]returns data'!$J8</f>
        <v>0.119357</v>
      </c>
      <c r="I8" s="77">
        <f>'[2]returns data'!P8-'[2]returns data'!$J8</f>
        <v>0.10080700000000001</v>
      </c>
      <c r="J8" s="77">
        <f>'[2]returns data'!Q8-'[2]returns data'!$J8</f>
        <v>6.019E-2</v>
      </c>
      <c r="K8" s="77">
        <f>'[2]returns data'!R8-'[2]returns data'!$J8</f>
        <v>4.2775999999999995E-2</v>
      </c>
      <c r="L8" s="77">
        <f>'[2]returns data'!S8-'[2]returns data'!$J8</f>
        <v>4.5559999999999996E-2</v>
      </c>
      <c r="M8" s="77">
        <f>'[2]returns data'!T8-'[2]returns data'!$J8</f>
        <v>8.6481000000000002E-2</v>
      </c>
      <c r="N8" s="77">
        <f>'[2]returns data'!U8-'[2]returns data'!$J8</f>
        <v>8.1318000000000001E-2</v>
      </c>
      <c r="O8" s="77">
        <f>'[2]returns data'!V8-'[2]returns data'!$J8</f>
        <v>0.1335009045124054</v>
      </c>
      <c r="P8" s="77">
        <f>'[2]returns data'!W8-'[2]returns data'!$J8</f>
        <v>-2.2595873178914189E-3</v>
      </c>
      <c r="Q8" s="77">
        <f>'[2]returns data'!X8-'[2]returns data'!$J8</f>
        <v>8.3506039500236516E-3</v>
      </c>
      <c r="R8" s="77">
        <f>'[2]returns data'!Y8-'[2]returns data'!$J8</f>
        <v>-4.9330252486467364E-2</v>
      </c>
      <c r="S8" s="77">
        <f>'[2]returns data'!Z8-'[2]returns data'!$J8</f>
        <v>3.5883404982089993E-2</v>
      </c>
      <c r="T8" s="77">
        <f>'[2]returns data'!AA8-'[2]returns data'!$J8</f>
        <v>-7.9167439866065975E-2</v>
      </c>
      <c r="U8" s="77">
        <f>'[2]returns data'!AB8-'[2]returns data'!$J8</f>
        <v>-1.4275745752453804E-2</v>
      </c>
      <c r="V8" s="77">
        <f>'[2]returns data'!AC8-'[2]returns data'!$J8</f>
        <v>5.7158310633897778E-2</v>
      </c>
      <c r="W8" s="77">
        <f>'[2]returns data'!AD8-'[2]returns data'!$J8</f>
        <v>0.17467060751914978</v>
      </c>
      <c r="X8" s="77">
        <f>'[2]returns data'!AE8-'[2]returns data'!$J8</f>
        <v>4.6220750284194943E-2</v>
      </c>
      <c r="Y8" s="77">
        <f>'[2]returns data'!AF8-'[2]returns data'!$J8</f>
        <v>0.22738319702148438</v>
      </c>
      <c r="Z8" s="77">
        <f>'[2]returns data'!AG8-'[2]returns data'!$J8</f>
        <v>-9.9318153488636013E-2</v>
      </c>
      <c r="AA8" s="77">
        <f>'[2]returns data'!AH8-'[2]returns data'!$J8</f>
        <v>0.36034944720268247</v>
      </c>
      <c r="AB8" s="77">
        <f>'[2]returns data'!AI8-'[2]returns data'!$J8</f>
        <v>-2.7332038916647429E-4</v>
      </c>
      <c r="AC8" s="77">
        <f>'[2]returns data'!AJ8-'[2]returns data'!$J8</f>
        <v>-3.1950784179568294E-2</v>
      </c>
      <c r="AD8" s="77">
        <f>'[2]returns data'!AK8-'[2]returns data'!$J8</f>
        <v>9.1923632395267491E-2</v>
      </c>
      <c r="AE8" s="77">
        <f>'[2]returns data'!AL8-'[2]returns data'!$J8</f>
        <v>8.4821877226233487E-3</v>
      </c>
      <c r="AF8" s="77">
        <f>'[2]returns data'!AM8-'[2]returns data'!$J8</f>
        <v>0.1025338030576706</v>
      </c>
      <c r="AG8" s="77">
        <f>'[2]returns data'!AN8-'[2]returns data'!$J8</f>
        <v>2.3288099762797356E-2</v>
      </c>
      <c r="AH8" s="77">
        <f>'[2]returns data'!AO8-'[2]returns data'!$J8</f>
        <v>-6.6704352684319014E-4</v>
      </c>
      <c r="AI8" s="77">
        <f>'[2]returns data'!AP8-'[2]returns data'!$J8</f>
        <v>3.7127704095840451E-2</v>
      </c>
      <c r="AJ8" s="77">
        <f>'[2]returns data'!AQ8-'[2]returns data'!$J8</f>
        <v>-7.4364969350397582E-3</v>
      </c>
      <c r="AK8" s="77">
        <f>'[2]returns data'!AR8-'[2]returns data'!$J8</f>
        <v>0.3177146322250366</v>
      </c>
      <c r="AL8" s="77">
        <f>'[2]returns data'!AS8-'[2]returns data'!$J8</f>
        <v>0.16516998476982117</v>
      </c>
      <c r="AM8" s="77">
        <f>'[2]returns data'!AT8-'[2]returns data'!$J8</f>
        <v>5.389697171449661E-2</v>
      </c>
      <c r="AN8" s="77">
        <f>'[2]returns data'!AU8-'[2]returns data'!$J8</f>
        <v>7.4769348573684696E-2</v>
      </c>
      <c r="AO8" s="77">
        <f>'[2]returns data'!AV8-'[2]returns data'!$J8</f>
        <v>0.20164823598861695</v>
      </c>
    </row>
    <row r="9" spans="1:41">
      <c r="A9" s="73">
        <v>43677</v>
      </c>
      <c r="B9" s="74">
        <v>2019</v>
      </c>
      <c r="C9" s="74">
        <v>7</v>
      </c>
      <c r="D9" s="77">
        <f>'[2]returns data'!K9-'[2]returns data'!$J9</f>
        <v>7.4494000000000005E-2</v>
      </c>
      <c r="E9" s="77">
        <f>'[2]returns data'!L9-'[2]returns data'!$J9</f>
        <v>-1.6079E-2</v>
      </c>
      <c r="F9" s="77">
        <f>'[2]returns data'!M9-'[2]returns data'!$J9</f>
        <v>2.8535000000000001E-2</v>
      </c>
      <c r="G9" s="77">
        <f>'[2]returns data'!N9-'[2]returns data'!$J9</f>
        <v>-1.4100000000000001E-2</v>
      </c>
      <c r="H9" s="77">
        <f>'[2]returns data'!O9-'[2]returns data'!$J9</f>
        <v>7.4004E-2</v>
      </c>
      <c r="I9" s="77">
        <f>'[2]returns data'!P9-'[2]returns data'!$J9</f>
        <v>2.5604000000000002E-2</v>
      </c>
      <c r="J9" s="77">
        <f>'[2]returns data'!Q9-'[2]returns data'!$J9</f>
        <v>-6.6948999999999995E-2</v>
      </c>
      <c r="K9" s="77">
        <f>'[2]returns data'!R9-'[2]returns data'!$J9</f>
        <v>3.1682000000000002E-2</v>
      </c>
      <c r="L9" s="77">
        <f>'[2]returns data'!S9-'[2]returns data'!$J9</f>
        <v>1.2836E-2</v>
      </c>
      <c r="M9" s="77">
        <f>'[2]returns data'!T9-'[2]returns data'!$J9</f>
        <v>2.2877000000000002E-2</v>
      </c>
      <c r="N9" s="77">
        <f>'[2]returns data'!U9-'[2]returns data'!$J9</f>
        <v>1.5343999999999998E-2</v>
      </c>
      <c r="O9" s="77">
        <f>'[2]returns data'!V9-'[2]returns data'!$J9</f>
        <v>5.6787295764684678E-2</v>
      </c>
      <c r="P9" s="77">
        <f>'[2]returns data'!W9-'[2]returns data'!$J9</f>
        <v>7.297463281452656E-3</v>
      </c>
      <c r="Q9" s="77">
        <f>'[2]returns data'!X9-'[2]returns data'!$J9</f>
        <v>7.4275048947334291E-2</v>
      </c>
      <c r="R9" s="77">
        <f>'[2]returns data'!Y9-'[2]returns data'!$J9</f>
        <v>7.4094841754436494E-2</v>
      </c>
      <c r="S9" s="77">
        <f>'[2]returns data'!Z9-'[2]returns data'!$J9</f>
        <v>4.6686815595626832E-2</v>
      </c>
      <c r="T9" s="77">
        <f>'[2]returns data'!AA9-'[2]returns data'!$J9</f>
        <v>-8.6084757611155516E-3</v>
      </c>
      <c r="U9" s="77">
        <f>'[2]returns data'!AB9-'[2]returns data'!$J9</f>
        <v>5.9748637056350709E-2</v>
      </c>
      <c r="V9" s="77">
        <f>'[2]returns data'!AC9-'[2]returns data'!$J9</f>
        <v>0.22397618231773375</v>
      </c>
      <c r="W9" s="77">
        <f>'[2]returns data'!AD9-'[2]returns data'!$J9</f>
        <v>-0.19856664302349092</v>
      </c>
      <c r="X9" s="77">
        <f>'[2]returns data'!AE9-'[2]returns data'!$J9</f>
        <v>1.2341457916796207E-2</v>
      </c>
      <c r="Y9" s="77">
        <f>'[2]returns data'!AF9-'[2]returns data'!$J9</f>
        <v>-0.12657361986637117</v>
      </c>
      <c r="Z9" s="77">
        <f>'[2]returns data'!AG9-'[2]returns data'!$J9</f>
        <v>-1.1664353744685651E-2</v>
      </c>
      <c r="AA9" s="77">
        <f>'[2]returns data'!AH9-'[2]returns data'!$J9</f>
        <v>0.1884945356607437</v>
      </c>
      <c r="AB9" s="77">
        <f>'[2]returns data'!AI9-'[2]returns data'!$J9</f>
        <v>8.3465846753120423E-2</v>
      </c>
      <c r="AC9" s="77">
        <f>'[2]returns data'!AJ9-'[2]returns data'!$J9</f>
        <v>-0.16252173247337343</v>
      </c>
      <c r="AD9" s="77">
        <f>'[2]returns data'!AK9-'[2]returns data'!$J9</f>
        <v>-5.3002399826049804E-2</v>
      </c>
      <c r="AE9" s="77">
        <f>'[2]returns data'!AL9-'[2]returns data'!$J9</f>
        <v>2.5917741036415101E-2</v>
      </c>
      <c r="AF9" s="77">
        <f>'[2]returns data'!AM9-'[2]returns data'!$J9</f>
        <v>4.9698865538835527E-2</v>
      </c>
      <c r="AG9" s="77">
        <f>'[2]returns data'!AN9-'[2]returns data'!$J9</f>
        <v>2.7726438394188882E-2</v>
      </c>
      <c r="AH9" s="77">
        <f>'[2]returns data'!AO9-'[2]returns data'!$J9</f>
        <v>-4.829756679534912E-2</v>
      </c>
      <c r="AI9" s="77">
        <f>'[2]returns data'!AP9-'[2]returns data'!$J9</f>
        <v>-1.1797514246404172E-2</v>
      </c>
      <c r="AJ9" s="77">
        <f>'[2]returns data'!AQ9-'[2]returns data'!$J9</f>
        <v>5.9936396166682246E-3</v>
      </c>
      <c r="AK9" s="77">
        <f>'[2]returns data'!AR9-'[2]returns data'!$J9</f>
        <v>-5.2857851111888884E-2</v>
      </c>
      <c r="AL9" s="77">
        <f>'[2]returns data'!AS9-'[2]returns data'!$J9</f>
        <v>-1.39857497677207E-2</v>
      </c>
      <c r="AM9" s="77">
        <f>'[2]returns data'!AT9-'[2]returns data'!$J9</f>
        <v>4.1880218809843064E-2</v>
      </c>
      <c r="AN9" s="77">
        <f>'[2]returns data'!AU9-'[2]returns data'!$J9</f>
        <v>-4.3246517568826673E-3</v>
      </c>
      <c r="AO9" s="77">
        <f>'[2]returns data'!AV9-'[2]returns data'!$J9</f>
        <v>-5.1116292798519133E-2</v>
      </c>
    </row>
    <row r="10" spans="1:41">
      <c r="A10" s="73">
        <v>43707</v>
      </c>
      <c r="B10" s="74">
        <v>2019</v>
      </c>
      <c r="C10" s="74">
        <v>8</v>
      </c>
      <c r="D10" s="77">
        <f>'[2]returns data'!K10-'[2]returns data'!$J10</f>
        <v>-1.8170000000000002E-2</v>
      </c>
      <c r="E10" s="77">
        <f>'[2]returns data'!L10-'[2]returns data'!$J10</f>
        <v>-5.0074E-2</v>
      </c>
      <c r="F10" s="77">
        <f>'[2]returns data'!M10-'[2]returns data'!$J10</f>
        <v>-4.1806999999999997E-2</v>
      </c>
      <c r="G10" s="77">
        <f>'[2]returns data'!N10-'[2]returns data'!$J10</f>
        <v>-4.2304999999999995E-2</v>
      </c>
      <c r="H10" s="77">
        <f>'[2]returns data'!O10-'[2]returns data'!$J10</f>
        <v>-6.9605E-2</v>
      </c>
      <c r="I10" s="77">
        <f>'[2]returns data'!P10-'[2]returns data'!$J10</f>
        <v>6.4945000000000003E-2</v>
      </c>
      <c r="J10" s="77">
        <f>'[2]returns data'!Q10-'[2]returns data'!$J10</f>
        <v>-8.5880000000000001E-3</v>
      </c>
      <c r="K10" s="77">
        <f>'[2]returns data'!R10-'[2]returns data'!$J10</f>
        <v>4.4191000000000001E-2</v>
      </c>
      <c r="L10" s="77">
        <f>'[2]returns data'!S10-'[2]returns data'!$J10</f>
        <v>3.8311000000000005E-2</v>
      </c>
      <c r="M10" s="77">
        <f>'[2]returns data'!T10-'[2]returns data'!$J10</f>
        <v>-1.6826999999999998E-2</v>
      </c>
      <c r="N10" s="77">
        <f>'[2]returns data'!U10-'[2]returns data'!$J10</f>
        <v>1.3443999999999999E-2</v>
      </c>
      <c r="O10" s="77">
        <f>'[2]returns data'!V10-'[2]returns data'!$J10</f>
        <v>-0.1331082162618637</v>
      </c>
      <c r="P10" s="77">
        <f>'[2]returns data'!W10-'[2]returns data'!$J10</f>
        <v>-0.15311509642601012</v>
      </c>
      <c r="Q10" s="77">
        <f>'[2]returns data'!X10-'[2]returns data'!$J10</f>
        <v>8.5147020483016964E-2</v>
      </c>
      <c r="R10" s="77">
        <f>'[2]returns data'!Y10-'[2]returns data'!$J10</f>
        <v>-3.5549706703424451E-2</v>
      </c>
      <c r="S10" s="77">
        <f>'[2]returns data'!Z10-'[2]returns data'!$J10</f>
        <v>-6.5263281500339512E-2</v>
      </c>
      <c r="T10" s="77">
        <f>'[2]returns data'!AA10-'[2]returns data'!$J10</f>
        <v>0.12368140842914581</v>
      </c>
      <c r="U10" s="77">
        <f>'[2]returns data'!AB10-'[2]returns data'!$J10</f>
        <v>-7.3689910507202153E-2</v>
      </c>
      <c r="V10" s="77">
        <f>'[2]returns data'!AC10-'[2]returns data'!$J10</f>
        <v>-2.9367980471253396E-2</v>
      </c>
      <c r="W10" s="77">
        <f>'[2]returns data'!AD10-'[2]returns data'!$J10</f>
        <v>0.19342075016498567</v>
      </c>
      <c r="X10" s="77">
        <f>'[2]returns data'!AE10-'[2]returns data'!$J10</f>
        <v>-8.5543776786327366E-2</v>
      </c>
      <c r="Y10" s="77">
        <f>'[2]returns data'!AF10-'[2]returns data'!$J10</f>
        <v>-0.18504520032405852</v>
      </c>
      <c r="Z10" s="77">
        <f>'[2]returns data'!AG10-'[2]returns data'!$J10</f>
        <v>0.105420765542984</v>
      </c>
      <c r="AA10" s="77">
        <f>'[2]returns data'!AH10-'[2]returns data'!$J10</f>
        <v>-0.28257987174987792</v>
      </c>
      <c r="AB10" s="77">
        <f>'[2]returns data'!AI10-'[2]returns data'!$J10</f>
        <v>0.17396178569793702</v>
      </c>
      <c r="AC10" s="77">
        <f>'[2]returns data'!AJ10-'[2]returns data'!$J10</f>
        <v>0.13420249249935151</v>
      </c>
      <c r="AD10" s="77">
        <f>'[2]returns data'!AK10-'[2]returns data'!$J10</f>
        <v>-6.6116142010688786E-2</v>
      </c>
      <c r="AE10" s="77">
        <f>'[2]returns data'!AL10-'[2]returns data'!$J10</f>
        <v>-5.8529595768451688E-2</v>
      </c>
      <c r="AF10" s="77">
        <f>'[2]returns data'!AM10-'[2]returns data'!$J10</f>
        <v>4.6084840857982638E-2</v>
      </c>
      <c r="AG10" s="77">
        <f>'[2]returns data'!AN10-'[2]returns data'!$J10</f>
        <v>-0.14499780807495116</v>
      </c>
      <c r="AH10" s="77">
        <f>'[2]returns data'!AO10-'[2]returns data'!$J10</f>
        <v>-3.9971782065927981E-3</v>
      </c>
      <c r="AI10" s="77">
        <f>'[2]returns data'!AP10-'[2]returns data'!$J10</f>
        <v>-3.7547006195783612E-2</v>
      </c>
      <c r="AJ10" s="77">
        <f>'[2]returns data'!AQ10-'[2]returns data'!$J10</f>
        <v>-2.0149030646681786E-2</v>
      </c>
      <c r="AK10" s="77">
        <f>'[2]returns data'!AR10-'[2]returns data'!$J10</f>
        <v>4.7249377781152728E-2</v>
      </c>
      <c r="AL10" s="77">
        <f>'[2]returns data'!AS10-'[2]returns data'!$J10</f>
        <v>-0.14327325198650359</v>
      </c>
      <c r="AM10" s="77">
        <f>'[2]returns data'!AT10-'[2]returns data'!$J10</f>
        <v>-6.6829997038841252E-2</v>
      </c>
      <c r="AN10" s="77">
        <f>'[2]returns data'!AU10-'[2]returns data'!$J10</f>
        <v>0.24492776122093202</v>
      </c>
      <c r="AO10" s="77">
        <f>'[2]returns data'!AV10-'[2]returns data'!$J10</f>
        <v>7.8958322370052333E-2</v>
      </c>
    </row>
    <row r="11" spans="1:41">
      <c r="A11" s="73">
        <v>43738</v>
      </c>
      <c r="B11" s="74">
        <v>2019</v>
      </c>
      <c r="C11" s="74">
        <v>9</v>
      </c>
      <c r="D11" s="77">
        <f>'[2]returns data'!K11-'[2]returns data'!$J11</f>
        <v>7.1162000000000003E-2</v>
      </c>
      <c r="E11" s="77">
        <f>'[2]returns data'!L11-'[2]returns data'!$J11</f>
        <v>-2.4532999999999999E-2</v>
      </c>
      <c r="F11" s="77">
        <f>'[2]returns data'!M11-'[2]returns data'!$J11</f>
        <v>-5.2361000000000005E-2</v>
      </c>
      <c r="G11" s="77">
        <f>'[2]returns data'!N11-'[2]returns data'!$J11</f>
        <v>2.6022E-2</v>
      </c>
      <c r="H11" s="77">
        <f>'[2]returns data'!O11-'[2]returns data'!$J11</f>
        <v>1.4482000000000002E-2</v>
      </c>
      <c r="I11" s="77">
        <f>'[2]returns data'!P11-'[2]returns data'!$J11</f>
        <v>2.2201000000000002E-2</v>
      </c>
      <c r="J11" s="77">
        <f>'[2]returns data'!Q11-'[2]returns data'!$J11</f>
        <v>6.1460000000000004E-3</v>
      </c>
      <c r="K11" s="77">
        <f>'[2]returns data'!R11-'[2]returns data'!$J11</f>
        <v>-5.4339999999999996E-3</v>
      </c>
      <c r="L11" s="77">
        <f>'[2]returns data'!S11-'[2]returns data'!$J11</f>
        <v>-1.6756E-2</v>
      </c>
      <c r="M11" s="77">
        <f>'[2]returns data'!T11-'[2]returns data'!$J11</f>
        <v>0.109679</v>
      </c>
      <c r="N11" s="77">
        <f>'[2]returns data'!U11-'[2]returns data'!$J11</f>
        <v>6.6870000000000002E-3</v>
      </c>
      <c r="O11" s="77">
        <f>'[2]returns data'!V11-'[2]returns data'!$J11</f>
        <v>5.3927541446685788E-2</v>
      </c>
      <c r="P11" s="77">
        <f>'[2]returns data'!W11-'[2]returns data'!$J11</f>
        <v>2.0487808358669281E-2</v>
      </c>
      <c r="Q11" s="77">
        <f>'[2]returns data'!X11-'[2]returns data'!$J11</f>
        <v>-1.815255292057991E-2</v>
      </c>
      <c r="R11" s="77">
        <f>'[2]returns data'!Y11-'[2]returns data'!$J11</f>
        <v>5.6248296719789502E-2</v>
      </c>
      <c r="S11" s="77">
        <f>'[2]returns data'!Z11-'[2]returns data'!$J11</f>
        <v>-4.7036464589834216E-2</v>
      </c>
      <c r="T11" s="77">
        <f>'[2]returns data'!AA11-'[2]returns data'!$J11</f>
        <v>5.0249845457077023E-2</v>
      </c>
      <c r="U11" s="77">
        <f>'[2]returns data'!AB11-'[2]returns data'!$J11</f>
        <v>-3.1308173465728763E-2</v>
      </c>
      <c r="V11" s="77">
        <f>'[2]returns data'!AC11-'[2]returns data'!$J11</f>
        <v>-2.5520188066363334E-2</v>
      </c>
      <c r="W11" s="77">
        <f>'[2]returns data'!AD11-'[2]returns data'!$J11</f>
        <v>-0.10596673123836517</v>
      </c>
      <c r="X11" s="77">
        <f>'[2]returns data'!AE11-'[2]returns data'!$J11</f>
        <v>3.5162378770112988E-2</v>
      </c>
      <c r="Y11" s="77">
        <f>'[2]returns data'!AF11-'[2]returns data'!$J11</f>
        <v>0.14431873030662537</v>
      </c>
      <c r="Z11" s="77">
        <f>'[2]returns data'!AG11-'[2]returns data'!$J11</f>
        <v>0.21589601106643677</v>
      </c>
      <c r="AA11" s="77">
        <f>'[2]returns data'!AH11-'[2]returns data'!$J11</f>
        <v>-0.14408448271751403</v>
      </c>
      <c r="AB11" s="77">
        <f>'[2]returns data'!AI11-'[2]returns data'!$J11</f>
        <v>-1.8E-3</v>
      </c>
      <c r="AC11" s="77">
        <f>'[2]returns data'!AJ11-'[2]returns data'!$J11</f>
        <v>6.3417390656471256E-2</v>
      </c>
      <c r="AD11" s="77">
        <f>'[2]returns data'!AK11-'[2]returns data'!$J11</f>
        <v>9.9310391318798069E-2</v>
      </c>
      <c r="AE11" s="77">
        <f>'[2]returns data'!AL11-'[2]returns data'!$J11</f>
        <v>5.6834430170059201E-2</v>
      </c>
      <c r="AF11" s="77">
        <f>'[2]returns data'!AM11-'[2]returns data'!$J11</f>
        <v>-1.2015392336249351E-2</v>
      </c>
      <c r="AG11" s="77">
        <f>'[2]returns data'!AN11-'[2]returns data'!$J11</f>
        <v>6.1528370451927182E-2</v>
      </c>
      <c r="AH11" s="77">
        <f>'[2]returns data'!AO11-'[2]returns data'!$J11</f>
        <v>5.7471186590194699E-2</v>
      </c>
      <c r="AI11" s="77">
        <f>'[2]returns data'!AP11-'[2]returns data'!$J11</f>
        <v>-1.9854116271715611E-3</v>
      </c>
      <c r="AJ11" s="77">
        <f>'[2]returns data'!AQ11-'[2]returns data'!$J11</f>
        <v>-4.0399381268769498E-3</v>
      </c>
      <c r="AK11" s="77">
        <f>'[2]returns data'!AR11-'[2]returns data'!$J11</f>
        <v>0.21740707821846009</v>
      </c>
      <c r="AL11" s="77">
        <f>'[2]returns data'!AS11-'[2]returns data'!$J11</f>
        <v>5.4751702320575711E-2</v>
      </c>
      <c r="AM11" s="77">
        <f>'[2]returns data'!AT11-'[2]returns data'!$J11</f>
        <v>3.8738515895605084E-2</v>
      </c>
      <c r="AN11" s="77">
        <f>'[2]returns data'!AU11-'[2]returns data'!$J11</f>
        <v>-3.0144736247137188E-3</v>
      </c>
      <c r="AO11" s="77">
        <f>'[2]returns data'!AV11-'[2]returns data'!$J11</f>
        <v>-2.4226804527640342E-2</v>
      </c>
    </row>
    <row r="12" spans="1:41">
      <c r="A12" s="73">
        <v>43769</v>
      </c>
      <c r="B12" s="74">
        <v>2019</v>
      </c>
      <c r="C12" s="74">
        <v>10</v>
      </c>
      <c r="D12" s="77">
        <f>'[2]returns data'!K12-'[2]returns data'!$J12</f>
        <v>0.109084</v>
      </c>
      <c r="E12" s="77">
        <f>'[2]returns data'!L12-'[2]returns data'!$J12</f>
        <v>2.1874999999999999E-2</v>
      </c>
      <c r="F12" s="77">
        <f>'[2]returns data'!M12-'[2]returns data'!$J12</f>
        <v>-4.6690000000000004E-3</v>
      </c>
      <c r="G12" s="77">
        <f>'[2]returns data'!N12-'[2]returns data'!$J12</f>
        <v>1.9262999999999999E-2</v>
      </c>
      <c r="H12" s="77">
        <f>'[2]returns data'!O12-'[2]returns data'!$J12</f>
        <v>2.8076999999999998E-2</v>
      </c>
      <c r="I12" s="77">
        <f>'[2]returns data'!P12-'[2]returns data'!$J12</f>
        <v>9.4339999999999997E-3</v>
      </c>
      <c r="J12" s="77">
        <f>'[2]returns data'!Q12-'[2]returns data'!$J12</f>
        <v>1.8959999999999998E-2</v>
      </c>
      <c r="K12" s="77">
        <f>'[2]returns data'!R12-'[2]returns data'!$J12</f>
        <v>-1.784E-3</v>
      </c>
      <c r="L12" s="77">
        <f>'[2]returns data'!S12-'[2]returns data'!$J12</f>
        <v>-8.5481000000000001E-2</v>
      </c>
      <c r="M12" s="77">
        <f>'[2]returns data'!T12-'[2]returns data'!$J12</f>
        <v>-4.8128999999999998E-2</v>
      </c>
      <c r="N12" s="77">
        <f>'[2]returns data'!U12-'[2]returns data'!$J12</f>
        <v>2.9616E-2</v>
      </c>
      <c r="O12" s="77">
        <f>'[2]returns data'!V12-'[2]returns data'!$J12</f>
        <v>1.6261956730484962E-2</v>
      </c>
      <c r="P12" s="77">
        <f>'[2]returns data'!W12-'[2]returns data'!$J12</f>
        <v>6.1967169010639193E-2</v>
      </c>
      <c r="Q12" s="77">
        <f>'[2]returns data'!X12-'[2]returns data'!$J12</f>
        <v>4.8806854352355005E-3</v>
      </c>
      <c r="R12" s="77">
        <f>'[2]returns data'!Y12-'[2]returns data'!$J12</f>
        <v>5.5559814983606341E-2</v>
      </c>
      <c r="S12" s="77">
        <f>'[2]returns data'!Z12-'[2]returns data'!$J12</f>
        <v>2.22256624288857E-3</v>
      </c>
      <c r="T12" s="77">
        <f>'[2]returns data'!AA12-'[2]returns data'!$J12</f>
        <v>0.11683363940715789</v>
      </c>
      <c r="U12" s="77">
        <f>'[2]returns data'!AB12-'[2]returns data'!$J12</f>
        <v>0.10361668940782547</v>
      </c>
      <c r="V12" s="77">
        <f>'[2]returns data'!AC12-'[2]returns data'!$J12</f>
        <v>-7.2506177163124089E-2</v>
      </c>
      <c r="W12" s="77">
        <f>'[2]returns data'!AD12-'[2]returns data'!$J12</f>
        <v>2.2759654853492977E-3</v>
      </c>
      <c r="X12" s="77">
        <f>'[2]returns data'!AE12-'[2]returns data'!$J12</f>
        <v>7.0985798799991603E-2</v>
      </c>
      <c r="Y12" s="77">
        <f>'[2]returns data'!AF12-'[2]returns data'!$J12</f>
        <v>2.3460664862394332E-2</v>
      </c>
      <c r="Z12" s="77">
        <f>'[2]returns data'!AG12-'[2]returns data'!$J12</f>
        <v>-9.3531551694869999E-2</v>
      </c>
      <c r="AA12" s="77">
        <f>'[2]returns data'!AH12-'[2]returns data'!$J12</f>
        <v>-1.5618788933753968E-2</v>
      </c>
      <c r="AB12" s="77">
        <f>'[2]returns data'!AI12-'[2]returns data'!$J12</f>
        <v>2.2180567571520805E-2</v>
      </c>
      <c r="AC12" s="77">
        <f>'[2]returns data'!AJ12-'[2]returns data'!$J12</f>
        <v>-1.6000000000000001E-3</v>
      </c>
      <c r="AD12" s="77">
        <f>'[2]returns data'!AK12-'[2]returns data'!$J12</f>
        <v>4.2871079236268999E-3</v>
      </c>
      <c r="AE12" s="77">
        <f>'[2]returns data'!AL12-'[2]returns data'!$J12</f>
        <v>-4.9144697081297635E-3</v>
      </c>
      <c r="AF12" s="77">
        <f>'[2]returns data'!AM12-'[2]returns data'!$J12</f>
        <v>9.8467287683486934E-2</v>
      </c>
      <c r="AG12" s="77">
        <f>'[2]returns data'!AN12-'[2]returns data'!$J12</f>
        <v>-3.4467113841325043E-3</v>
      </c>
      <c r="AH12" s="77">
        <f>'[2]returns data'!AO12-'[2]returns data'!$J12</f>
        <v>9.7421259447932236E-3</v>
      </c>
      <c r="AI12" s="77">
        <f>'[2]returns data'!AP12-'[2]returns data'!$J12</f>
        <v>-1.2450395075976849E-2</v>
      </c>
      <c r="AJ12" s="77">
        <f>'[2]returns data'!AQ12-'[2]returns data'!$J12</f>
        <v>-0.21396823499202727</v>
      </c>
      <c r="AK12" s="77">
        <f>'[2]returns data'!AR12-'[2]returns data'!$J12</f>
        <v>5.8191195890307428E-3</v>
      </c>
      <c r="AL12" s="77">
        <f>'[2]returns data'!AS12-'[2]returns data'!$J12</f>
        <v>3.5388701671361926E-2</v>
      </c>
      <c r="AM12" s="77">
        <f>'[2]returns data'!AT12-'[2]returns data'!$J12</f>
        <v>-9.2888171708583836E-2</v>
      </c>
      <c r="AN12" s="77">
        <f>'[2]returns data'!AU12-'[2]returns data'!$J12</f>
        <v>-1.6000000000000001E-3</v>
      </c>
      <c r="AO12" s="77">
        <f>'[2]returns data'!AV12-'[2]returns data'!$J12</f>
        <v>6.7577851080894466E-2</v>
      </c>
    </row>
    <row r="13" spans="1:41">
      <c r="A13" s="73">
        <v>43798</v>
      </c>
      <c r="B13" s="74">
        <v>2019</v>
      </c>
      <c r="C13" s="74">
        <v>11</v>
      </c>
      <c r="D13" s="77">
        <f>'[2]returns data'!K13-'[2]returns data'!$J13</f>
        <v>7.6224E-2</v>
      </c>
      <c r="E13" s="77">
        <f>'[2]returns data'!L13-'[2]returns data'!$J13</f>
        <v>1.2387E-2</v>
      </c>
      <c r="F13" s="77">
        <f>'[2]returns data'!M13-'[2]returns data'!$J13</f>
        <v>0.165518</v>
      </c>
      <c r="G13" s="77">
        <f>'[2]returns data'!N13-'[2]returns data'!$J13</f>
        <v>3.7705000000000002E-2</v>
      </c>
      <c r="H13" s="77">
        <f>'[2]returns data'!O13-'[2]returns data'!$J13</f>
        <v>4.2008999999999998E-2</v>
      </c>
      <c r="I13" s="77">
        <f>'[2]returns data'!P13-'[2]returns data'!$J13</f>
        <v>-6.1179999999999998E-2</v>
      </c>
      <c r="J13" s="77">
        <f>'[2]returns data'!Q13-'[2]returns data'!$J13</f>
        <v>4.727E-2</v>
      </c>
      <c r="K13" s="77">
        <f>'[2]returns data'!R13-'[2]returns data'!$J13</f>
        <v>-1.2773999999999999E-2</v>
      </c>
      <c r="L13" s="77">
        <f>'[2]returns data'!S13-'[2]returns data'!$J13</f>
        <v>-6.1309999999999993E-3</v>
      </c>
      <c r="M13" s="77">
        <f>'[2]returns data'!T13-'[2]returns data'!$J13</f>
        <v>4.5533999999999998E-2</v>
      </c>
      <c r="N13" s="77">
        <f>'[2]returns data'!U13-'[2]returns data'!$J13</f>
        <v>5.8227000000000001E-2</v>
      </c>
      <c r="O13" s="77">
        <f>'[2]returns data'!V13-'[2]returns data'!$J13</f>
        <v>-6.9621430605649945E-3</v>
      </c>
      <c r="P13" s="77">
        <f>'[2]returns data'!W13-'[2]returns data'!$J13</f>
        <v>0.14031640236377715</v>
      </c>
      <c r="Q13" s="77">
        <f>'[2]returns data'!X13-'[2]returns data'!$J13</f>
        <v>2.7915259647369385E-2</v>
      </c>
      <c r="R13" s="77">
        <f>'[2]returns data'!Y13-'[2]returns data'!$J13</f>
        <v>-0.10736722702980042</v>
      </c>
      <c r="S13" s="77">
        <f>'[2]returns data'!Z13-'[2]returns data'!$J13</f>
        <v>0.13423617725372314</v>
      </c>
      <c r="T13" s="77">
        <f>'[2]returns data'!AA13-'[2]returns data'!$J13</f>
        <v>8.3428514945507043E-2</v>
      </c>
      <c r="U13" s="77">
        <f>'[2]returns data'!AB13-'[2]returns data'!$J13</f>
        <v>3.0843661922216416E-2</v>
      </c>
      <c r="V13" s="77">
        <f>'[2]returns data'!AC13-'[2]returns data'!$J13</f>
        <v>0.11300954763889312</v>
      </c>
      <c r="W13" s="77">
        <f>'[2]returns data'!AD13-'[2]returns data'!$J13</f>
        <v>0.61656071786880495</v>
      </c>
      <c r="X13" s="77">
        <f>'[2]returns data'!AE13-'[2]returns data'!$J13</f>
        <v>1.4207919883728028E-2</v>
      </c>
      <c r="Y13" s="77">
        <f>'[2]returns data'!AF13-'[2]returns data'!$J13</f>
        <v>8.4762153971195214E-2</v>
      </c>
      <c r="Z13" s="77">
        <f>'[2]returns data'!AG13-'[2]returns data'!$J13</f>
        <v>3.067936544418335E-2</v>
      </c>
      <c r="AA13" s="77">
        <f>'[2]returns data'!AH13-'[2]returns data'!$J13</f>
        <v>0.23339722101688384</v>
      </c>
      <c r="AB13" s="77">
        <f>'[2]returns data'!AI13-'[2]returns data'!$J13</f>
        <v>-0.18166459555625916</v>
      </c>
      <c r="AC13" s="77">
        <f>'[2]returns data'!AJ13-'[2]returns data'!$J13</f>
        <v>-9.3036765408515937E-2</v>
      </c>
      <c r="AD13" s="77">
        <f>'[2]returns data'!AK13-'[2]returns data'!$J13</f>
        <v>-3.07291468501091E-2</v>
      </c>
      <c r="AE13" s="77">
        <f>'[2]returns data'!AL13-'[2]returns data'!$J13</f>
        <v>-7.249297353439032E-4</v>
      </c>
      <c r="AF13" s="77">
        <f>'[2]returns data'!AM13-'[2]returns data'!$J13</f>
        <v>-1.2417606253921985E-2</v>
      </c>
      <c r="AG13" s="77">
        <f>'[2]returns data'!AN13-'[2]returns data'!$J13</f>
        <v>-2.6005922712385651E-3</v>
      </c>
      <c r="AH13" s="77">
        <f>'[2]returns data'!AO13-'[2]returns data'!$J13</f>
        <v>6.5969837653636926E-2</v>
      </c>
      <c r="AI13" s="77">
        <f>'[2]returns data'!AP13-'[2]returns data'!$J13</f>
        <v>9.5298191356658929E-2</v>
      </c>
      <c r="AJ13" s="77">
        <f>'[2]returns data'!AQ13-'[2]returns data'!$J13</f>
        <v>0.10550948028564452</v>
      </c>
      <c r="AK13" s="77">
        <f>'[2]returns data'!AR13-'[2]returns data'!$J13</f>
        <v>-7.5471358549594886E-2</v>
      </c>
      <c r="AL13" s="77">
        <f>'[2]returns data'!AS13-'[2]returns data'!$J13</f>
        <v>9.9933018732070916E-2</v>
      </c>
      <c r="AM13" s="77">
        <f>'[2]returns data'!AT13-'[2]returns data'!$J13</f>
        <v>2.9609588730335236E-2</v>
      </c>
      <c r="AN13" s="77">
        <f>'[2]returns data'!AU13-'[2]returns data'!$J13</f>
        <v>0.17427467350959777</v>
      </c>
      <c r="AO13" s="77">
        <f>'[2]returns data'!AV13-'[2]returns data'!$J13</f>
        <v>4.1251433837413788E-2</v>
      </c>
    </row>
    <row r="14" spans="1:41">
      <c r="A14" s="73">
        <v>43830</v>
      </c>
      <c r="B14" s="74">
        <v>2019</v>
      </c>
      <c r="C14" s="74">
        <v>12</v>
      </c>
      <c r="D14" s="77">
        <f>'[2]returns data'!K14-'[2]returns data'!$J14</f>
        <v>9.7383999999999998E-2</v>
      </c>
      <c r="E14" s="77">
        <f>'[2]returns data'!L14-'[2]returns data'!$J14</f>
        <v>2.4722000000000001E-2</v>
      </c>
      <c r="F14" s="77">
        <f>'[2]returns data'!M14-'[2]returns data'!$J14</f>
        <v>-4.1444999999999996E-2</v>
      </c>
      <c r="G14" s="77">
        <f>'[2]returns data'!N14-'[2]returns data'!$J14</f>
        <v>-1.0081E-2</v>
      </c>
      <c r="H14" s="77">
        <f>'[2]returns data'!O14-'[2]returns data'!$J14</f>
        <v>3.7361999999999999E-2</v>
      </c>
      <c r="I14" s="77">
        <f>'[2]returns data'!P14-'[2]returns data'!$J14</f>
        <v>-4.8920000000000005E-3</v>
      </c>
      <c r="J14" s="77">
        <f>'[2]returns data'!Q14-'[2]returns data'!$J14</f>
        <v>5.9549999999999999E-2</v>
      </c>
      <c r="K14" s="77">
        <f>'[2]returns data'!R14-'[2]returns data'!$J14</f>
        <v>3.5117000000000002E-2</v>
      </c>
      <c r="L14" s="77">
        <f>'[2]returns data'!S14-'[2]returns data'!$J14</f>
        <v>1.4694E-2</v>
      </c>
      <c r="M14" s="77">
        <f>'[2]returns data'!T14-'[2]returns data'!$J14</f>
        <v>8.2244999999999999E-2</v>
      </c>
      <c r="N14" s="77">
        <f>'[2]returns data'!U14-'[2]returns data'!$J14</f>
        <v>4.0349000000000003E-2</v>
      </c>
      <c r="O14" s="77">
        <f>'[2]returns data'!V14-'[2]returns data'!$J14</f>
        <v>7.9681010401248933E-2</v>
      </c>
      <c r="P14" s="77">
        <f>'[2]returns data'!W14-'[2]returns data'!$J14</f>
        <v>-2.1304846325516699E-2</v>
      </c>
      <c r="Q14" s="77">
        <f>'[2]returns data'!X14-'[2]returns data'!$J14</f>
        <v>1.1929752720892429E-2</v>
      </c>
      <c r="R14" s="77">
        <f>'[2]returns data'!Y14-'[2]returns data'!$J14</f>
        <v>-5.1974948063492777E-3</v>
      </c>
      <c r="S14" s="77">
        <f>'[2]returns data'!Z14-'[2]returns data'!$J14</f>
        <v>1.6128364434838297E-2</v>
      </c>
      <c r="T14" s="77">
        <f>'[2]returns data'!AA14-'[2]returns data'!$J14</f>
        <v>-3.4543183200061323E-3</v>
      </c>
      <c r="U14" s="77">
        <f>'[2]returns data'!AB14-'[2]returns data'!$J14</f>
        <v>2.5139534330368044E-2</v>
      </c>
      <c r="V14" s="77">
        <f>'[2]returns data'!AC14-'[2]returns data'!$J14</f>
        <v>-4.6424573802947997E-2</v>
      </c>
      <c r="W14" s="77">
        <f>'[2]returns data'!AD14-'[2]returns data'!$J14</f>
        <v>-3.0039590367674826E-2</v>
      </c>
      <c r="X14" s="77">
        <f>'[2]returns data'!AE14-'[2]returns data'!$J14</f>
        <v>4.0566356337070467E-2</v>
      </c>
      <c r="Y14" s="77">
        <f>'[2]returns data'!AF14-'[2]returns data'!$J14</f>
        <v>-1.5198171654343605E-2</v>
      </c>
      <c r="Z14" s="77">
        <f>'[2]returns data'!AG14-'[2]returns data'!$J14</f>
        <v>0.15787359461784362</v>
      </c>
      <c r="AA14" s="77">
        <f>'[2]returns data'!AH14-'[2]returns data'!$J14</f>
        <v>-9.5449952924251555E-2</v>
      </c>
      <c r="AB14" s="77">
        <f>'[2]returns data'!AI14-'[2]returns data'!$J14</f>
        <v>8.5038141763210298E-2</v>
      </c>
      <c r="AC14" s="77">
        <f>'[2]returns data'!AJ14-'[2]returns data'!$J14</f>
        <v>0.31320672616958617</v>
      </c>
      <c r="AD14" s="77">
        <f>'[2]returns data'!AK14-'[2]returns data'!$J14</f>
        <v>4.3007933950424196E-2</v>
      </c>
      <c r="AE14" s="77">
        <f>'[2]returns data'!AL14-'[2]returns data'!$J14</f>
        <v>3.777384520173073E-2</v>
      </c>
      <c r="AF14" s="77">
        <f>'[2]returns data'!AM14-'[2]returns data'!$J14</f>
        <v>2.7065369716286661E-2</v>
      </c>
      <c r="AG14" s="77">
        <f>'[2]returns data'!AN14-'[2]returns data'!$J14</f>
        <v>7.9946414983272554E-2</v>
      </c>
      <c r="AH14" s="77">
        <f>'[2]returns data'!AO14-'[2]returns data'!$J14</f>
        <v>-0.17219207301139833</v>
      </c>
      <c r="AI14" s="77">
        <f>'[2]returns data'!AP14-'[2]returns data'!$J14</f>
        <v>1.2727935282886028E-2</v>
      </c>
      <c r="AJ14" s="77">
        <f>'[2]returns data'!AQ14-'[2]returns data'!$J14</f>
        <v>4.6487813299894334E-2</v>
      </c>
      <c r="AK14" s="77">
        <f>'[2]returns data'!AR14-'[2]returns data'!$J14</f>
        <v>0.16786200687885283</v>
      </c>
      <c r="AL14" s="77">
        <f>'[2]returns data'!AS14-'[2]returns data'!$J14</f>
        <v>1.9941443061828615E-2</v>
      </c>
      <c r="AM14" s="77">
        <f>'[2]returns data'!AT14-'[2]returns data'!$J14</f>
        <v>7.3321753597259523E-2</v>
      </c>
      <c r="AN14" s="77">
        <f>'[2]returns data'!AU14-'[2]returns data'!$J14</f>
        <v>2.4197987696528436E-2</v>
      </c>
      <c r="AO14" s="77">
        <f>'[2]returns data'!AV14-'[2]returns data'!$J14</f>
        <v>1.1331715105473995E-2</v>
      </c>
    </row>
    <row r="15" spans="1:41">
      <c r="A15" s="73">
        <v>43861</v>
      </c>
      <c r="B15" s="74">
        <v>2020</v>
      </c>
      <c r="C15" s="74">
        <v>1</v>
      </c>
      <c r="D15" s="77">
        <f>'[2]returns data'!K15-'[2]returns data'!$J15</f>
        <v>5.271E-2</v>
      </c>
      <c r="E15" s="77">
        <f>'[2]returns data'!L15-'[2]returns data'!$J15</f>
        <v>8.5764000000000007E-2</v>
      </c>
      <c r="F15" s="77">
        <f>'[2]returns data'!M15-'[2]returns data'!$J15</f>
        <v>-4.4998000000000003E-2</v>
      </c>
      <c r="G15" s="77">
        <f>'[2]returns data'!N15-'[2]returns data'!$J15</f>
        <v>-2.2655999999999999E-2</v>
      </c>
      <c r="H15" s="77">
        <f>'[2]returns data'!O15-'[2]returns data'!$J15</f>
        <v>3.2709999999999996E-2</v>
      </c>
      <c r="I15" s="77">
        <f>'[2]returns data'!P15-'[2]returns data'!$J15</f>
        <v>4.3209999999999998E-2</v>
      </c>
      <c r="J15" s="77">
        <f>'[2]returns data'!Q15-'[2]returns data'!$J15</f>
        <v>1.9266000000000002E-2</v>
      </c>
      <c r="K15" s="77">
        <f>'[2]returns data'!R15-'[2]returns data'!$J15</f>
        <v>5.3803999999999998E-2</v>
      </c>
      <c r="L15" s="77">
        <f>'[2]returns data'!S15-'[2]returns data'!$J15</f>
        <v>8.1489000000000006E-2</v>
      </c>
      <c r="M15" s="77">
        <f>'[2]returns data'!T15-'[2]returns data'!$J15</f>
        <v>-5.0752000000000005E-2</v>
      </c>
      <c r="N15" s="77">
        <f>'[2]returns data'!U15-'[2]returns data'!$J15</f>
        <v>7.8155000000000002E-2</v>
      </c>
      <c r="O15" s="77">
        <f>'[2]returns data'!V15-'[2]returns data'!$J15</f>
        <v>-0.11870198731422424</v>
      </c>
      <c r="P15" s="77">
        <f>'[2]returns data'!W15-'[2]returns data'!$J15</f>
        <v>-4.7216073024272921E-2</v>
      </c>
      <c r="Q15" s="77">
        <f>'[2]returns data'!X15-'[2]returns data'!$J15</f>
        <v>-5.0964389342069628E-2</v>
      </c>
      <c r="R15" s="77">
        <f>'[2]returns data'!Y15-'[2]returns data'!$J15</f>
        <v>-2.7983613657951354E-2</v>
      </c>
      <c r="S15" s="77">
        <f>'[2]returns data'!Z15-'[2]returns data'!$J15</f>
        <v>-3.5341300415992739E-2</v>
      </c>
      <c r="T15" s="77">
        <f>'[2]returns data'!AA15-'[2]returns data'!$J15</f>
        <v>2.4511515748500825E-2</v>
      </c>
      <c r="U15" s="77">
        <f>'[2]returns data'!AB15-'[2]returns data'!$J15</f>
        <v>8.1060297441482548E-2</v>
      </c>
      <c r="V15" s="77">
        <f>'[2]returns data'!AC15-'[2]returns data'!$J15</f>
        <v>7.0298730981349949E-2</v>
      </c>
      <c r="W15" s="77">
        <f>'[2]returns data'!AD15-'[2]returns data'!$J15</f>
        <v>-8.2381114709377284E-2</v>
      </c>
      <c r="X15" s="77">
        <f>'[2]returns data'!AE15-'[2]returns data'!$J15</f>
        <v>-6.6892601895332332E-2</v>
      </c>
      <c r="Y15" s="77">
        <f>'[2]returns data'!AF15-'[2]returns data'!$J15</f>
        <v>-0.19234474782943725</v>
      </c>
      <c r="Z15" s="77">
        <f>'[2]returns data'!AG15-'[2]returns data'!$J15</f>
        <v>-1.8915802586078643E-2</v>
      </c>
      <c r="AA15" s="77">
        <f>'[2]returns data'!AH15-'[2]returns data'!$J15</f>
        <v>-0.16655419056415557</v>
      </c>
      <c r="AB15" s="77">
        <f>'[2]returns data'!AI15-'[2]returns data'!$J15</f>
        <v>1.1045699593424798E-2</v>
      </c>
      <c r="AC15" s="77">
        <f>'[2]returns data'!AJ15-'[2]returns data'!$J15</f>
        <v>-0.29189827327728274</v>
      </c>
      <c r="AD15" s="77">
        <f>'[2]returns data'!AK15-'[2]returns data'!$J15</f>
        <v>-0.12487771396636962</v>
      </c>
      <c r="AE15" s="77">
        <f>'[2]returns data'!AL15-'[2]returns data'!$J15</f>
        <v>-0.1364226270198822</v>
      </c>
      <c r="AF15" s="77">
        <f>'[2]returns data'!AM15-'[2]returns data'!$J15</f>
        <v>-2.4565138268470763E-2</v>
      </c>
      <c r="AG15" s="77">
        <f>'[2]returns data'!AN15-'[2]returns data'!$J15</f>
        <v>-4.3236881840229037E-2</v>
      </c>
      <c r="AH15" s="77">
        <f>'[2]returns data'!AO15-'[2]returns data'!$J15</f>
        <v>-4.1817263114452365E-2</v>
      </c>
      <c r="AI15" s="77">
        <f>'[2]returns data'!AP15-'[2]returns data'!$J15</f>
        <v>-1.9283829602599143E-2</v>
      </c>
      <c r="AJ15" s="77">
        <f>'[2]returns data'!AQ15-'[2]returns data'!$J15</f>
        <v>-0.24779299681186676</v>
      </c>
      <c r="AK15" s="77">
        <f>'[2]returns data'!AR15-'[2]returns data'!$J15</f>
        <v>-9.8868057477474208E-2</v>
      </c>
      <c r="AL15" s="77">
        <f>'[2]returns data'!AS15-'[2]returns data'!$J15</f>
        <v>-0.11697158997058868</v>
      </c>
      <c r="AM15" s="77">
        <f>'[2]returns data'!AT15-'[2]returns data'!$J15</f>
        <v>-3.8337037312984469E-2</v>
      </c>
      <c r="AN15" s="77">
        <f>'[2]returns data'!AU15-'[2]returns data'!$J15</f>
        <v>-0.13756088201999664</v>
      </c>
      <c r="AO15" s="77">
        <f>'[2]returns data'!AV15-'[2]returns data'!$J15</f>
        <v>-0.14800993387699127</v>
      </c>
    </row>
    <row r="16" spans="1:41">
      <c r="A16" s="73">
        <v>43889</v>
      </c>
      <c r="B16" s="74">
        <v>2020</v>
      </c>
      <c r="C16" s="74">
        <v>2</v>
      </c>
      <c r="D16" s="77">
        <f>'[2]returns data'!K16-'[2]returns data'!$J16</f>
        <v>-0.11551</v>
      </c>
      <c r="E16" s="77">
        <f>'[2]returns data'!L16-'[2]returns data'!$J16</f>
        <v>-6.3413999999999998E-2</v>
      </c>
      <c r="F16" s="77">
        <f>'[2]returns data'!M16-'[2]returns data'!$J16</f>
        <v>-0.15057500000000001</v>
      </c>
      <c r="G16" s="77">
        <f>'[2]returns data'!N16-'[2]returns data'!$J16</f>
        <v>-5.9796000000000002E-2</v>
      </c>
      <c r="H16" s="77">
        <f>'[2]returns data'!O16-'[2]returns data'!$J16</f>
        <v>-0.15148400000000001</v>
      </c>
      <c r="I16" s="77">
        <f>'[2]returns data'!P16-'[2]returns data'!$J16</f>
        <v>-4.6179999999999999E-2</v>
      </c>
      <c r="J16" s="77">
        <f>'[2]returns data'!Q16-'[2]returns data'!$J16</f>
        <v>-9.1480000000000006E-2</v>
      </c>
      <c r="K16" s="77">
        <f>'[2]returns data'!R16-'[2]returns data'!$J16</f>
        <v>-8.5275000000000004E-2</v>
      </c>
      <c r="L16" s="77">
        <f>'[2]returns data'!S16-'[2]returns data'!$J16</f>
        <v>-8.7894E-2</v>
      </c>
      <c r="M16" s="77">
        <f>'[2]returns data'!T16-'[2]returns data'!$J16</f>
        <v>-7.0515000000000008E-2</v>
      </c>
      <c r="N16" s="77">
        <f>'[2]returns data'!U16-'[2]returns data'!$J16</f>
        <v>-4.6491999999999999E-2</v>
      </c>
      <c r="O16" s="77">
        <f>'[2]returns data'!V16-'[2]returns data'!$J16</f>
        <v>-7.2846749973297126E-2</v>
      </c>
      <c r="P16" s="77">
        <f>'[2]returns data'!W16-'[2]returns data'!$J16</f>
        <v>2.5019862793385986E-3</v>
      </c>
      <c r="Q16" s="77">
        <f>'[2]returns data'!X16-'[2]returns data'!$J16</f>
        <v>-9.837520326375962E-2</v>
      </c>
      <c r="R16" s="77">
        <f>'[2]returns data'!Y16-'[2]returns data'!$J16</f>
        <v>-6.6147776496410376E-2</v>
      </c>
      <c r="S16" s="77">
        <f>'[2]returns data'!Z16-'[2]returns data'!$J16</f>
        <v>-6.7155363214015967E-2</v>
      </c>
      <c r="T16" s="77">
        <f>'[2]returns data'!AA16-'[2]returns data'!$J16</f>
        <v>-0.1084089895606041</v>
      </c>
      <c r="U16" s="77">
        <f>'[2]returns data'!AB16-'[2]returns data'!$J16</f>
        <v>4.8562219190597535E-2</v>
      </c>
      <c r="V16" s="77">
        <f>'[2]returns data'!AC16-'[2]returns data'!$J16</f>
        <v>-0.21299497241973878</v>
      </c>
      <c r="W16" s="77">
        <f>'[2]returns data'!AD16-'[2]returns data'!$J16</f>
        <v>-0.32472942228317259</v>
      </c>
      <c r="X16" s="77">
        <f>'[2]returns data'!AE16-'[2]returns data'!$J16</f>
        <v>-0.10649556870460511</v>
      </c>
      <c r="Y16" s="77">
        <f>'[2]returns data'!AF16-'[2]returns data'!$J16</f>
        <v>-7.9613315117359168E-2</v>
      </c>
      <c r="Z16" s="77">
        <f>'[2]returns data'!AG16-'[2]returns data'!$J16</f>
        <v>-0.25831572170257566</v>
      </c>
      <c r="AA16" s="77">
        <f>'[2]returns data'!AH16-'[2]returns data'!$J16</f>
        <v>-0.21693607623577119</v>
      </c>
      <c r="AB16" s="77">
        <f>'[2]returns data'!AI16-'[2]returns data'!$J16</f>
        <v>4.080541228055954E-2</v>
      </c>
      <c r="AC16" s="77">
        <f>'[2]returns data'!AJ16-'[2]returns data'!$J16</f>
        <v>-0.12770597095489503</v>
      </c>
      <c r="AD16" s="77">
        <f>'[2]returns data'!AK16-'[2]returns data'!$J16</f>
        <v>-7.6984973800182349E-2</v>
      </c>
      <c r="AE16" s="77">
        <f>'[2]returns data'!AL16-'[2]returns data'!$J16</f>
        <v>-0.20077198202610017</v>
      </c>
      <c r="AF16" s="77">
        <f>'[2]returns data'!AM16-'[2]returns data'!$J16</f>
        <v>-8.230886067152024E-2</v>
      </c>
      <c r="AG16" s="77">
        <f>'[2]returns data'!AN16-'[2]returns data'!$J16</f>
        <v>-0.13690125401020051</v>
      </c>
      <c r="AH16" s="77">
        <f>'[2]returns data'!AO16-'[2]returns data'!$J16</f>
        <v>-7.8019449663162238E-2</v>
      </c>
      <c r="AI16" s="77">
        <f>'[2]returns data'!AP16-'[2]returns data'!$J16</f>
        <v>-0.11150866205692292</v>
      </c>
      <c r="AJ16" s="77">
        <f>'[2]returns data'!AQ16-'[2]returns data'!$J16</f>
        <v>-4.4366950345039367E-2</v>
      </c>
      <c r="AK16" s="77">
        <f>'[2]returns data'!AR16-'[2]returns data'!$J16</f>
        <v>-0.15006106550693513</v>
      </c>
      <c r="AL16" s="77">
        <f>'[2]returns data'!AS16-'[2]returns data'!$J16</f>
        <v>-0.25984982604980467</v>
      </c>
      <c r="AM16" s="77">
        <f>'[2]returns data'!AT16-'[2]returns data'!$J16</f>
        <v>-0.22889229114055634</v>
      </c>
      <c r="AN16" s="77">
        <f>'[2]returns data'!AU16-'[2]returns data'!$J16</f>
        <v>-6.5133521509170539E-2</v>
      </c>
      <c r="AO16" s="77">
        <f>'[2]returns data'!AV16-'[2]returns data'!$J16</f>
        <v>-5.1922256302833557E-2</v>
      </c>
    </row>
    <row r="17" spans="1:41">
      <c r="A17" s="73">
        <v>43921</v>
      </c>
      <c r="B17" s="74">
        <v>2020</v>
      </c>
      <c r="C17" s="74">
        <v>3</v>
      </c>
      <c r="D17" s="77">
        <f>'[2]returns data'!K17-'[2]returns data'!$J17</f>
        <v>-7.1060999999999999E-2</v>
      </c>
      <c r="E17" s="77">
        <f>'[2]returns data'!L17-'[2]returns data'!$J17</f>
        <v>3.3720999999999994E-2</v>
      </c>
      <c r="F17" s="77">
        <f>'[2]returns data'!M17-'[2]returns data'!$J17</f>
        <v>-0.18022099999999999</v>
      </c>
      <c r="G17" s="77">
        <f>'[2]returns data'!N17-'[2]returns data'!$J17</f>
        <v>-0.17630199999999999</v>
      </c>
      <c r="H17" s="77">
        <f>'[2]returns data'!O17-'[2]returns data'!$J17</f>
        <v>-0.23131399999999999</v>
      </c>
      <c r="I17" s="77">
        <f>'[2]returns data'!P17-'[2]returns data'!$J17</f>
        <v>-0.13731699999999999</v>
      </c>
      <c r="J17" s="77">
        <f>'[2]returns data'!Q17-'[2]returns data'!$J17</f>
        <v>-2.6210999999999998E-2</v>
      </c>
      <c r="K17" s="77">
        <f>'[2]returns data'!R17-'[2]returns data'!$J17</f>
        <v>-0.166378</v>
      </c>
      <c r="L17" s="77">
        <f>'[2]returns data'!S17-'[2]returns data'!$J17</f>
        <v>-0.149727</v>
      </c>
      <c r="M17" s="77">
        <f>'[2]returns data'!T17-'[2]returns data'!$J17</f>
        <v>-7.5589999999999991E-2</v>
      </c>
      <c r="N17" s="77">
        <f>'[2]returns data'!U17-'[2]returns data'!$J17</f>
        <v>-2.7840999999999998E-2</v>
      </c>
      <c r="O17" s="77">
        <f>'[2]returns data'!V17-'[2]returns data'!$J17</f>
        <v>-7.9288505363464351E-2</v>
      </c>
      <c r="P17" s="77">
        <f>'[2]returns data'!W17-'[2]returns data'!$J17</f>
        <v>-0.22836320881843566</v>
      </c>
      <c r="Q17" s="77">
        <f>'[2]returns data'!X17-'[2]returns data'!$J17</f>
        <v>-0.15336503868103027</v>
      </c>
      <c r="R17" s="77">
        <f>'[2]returns data'!Y17-'[2]returns data'!$J17</f>
        <v>-0.2791359651565552</v>
      </c>
      <c r="S17" s="77">
        <f>'[2]returns data'!Z17-'[2]returns data'!$J17</f>
        <v>4.861318626254797E-3</v>
      </c>
      <c r="T17" s="77">
        <f>'[2]returns data'!AA17-'[2]returns data'!$J17</f>
        <v>-7.4898362505435939E-2</v>
      </c>
      <c r="U17" s="77">
        <f>'[2]returns data'!AB17-'[2]returns data'!$J17</f>
        <v>-0.21389665489196777</v>
      </c>
      <c r="V17" s="77">
        <f>'[2]returns data'!AC17-'[2]returns data'!$J17</f>
        <v>-0.26169192080497744</v>
      </c>
      <c r="W17" s="77">
        <f>'[2]returns data'!AD17-'[2]returns data'!$J17</f>
        <v>-3.2920524823665621E-2</v>
      </c>
      <c r="X17" s="77">
        <f>'[2]returns data'!AE17-'[2]returns data'!$J17</f>
        <v>-0.25086607818603518</v>
      </c>
      <c r="Y17" s="77">
        <f>'[2]returns data'!AF17-'[2]returns data'!$J17</f>
        <v>-0.13843715970516204</v>
      </c>
      <c r="Z17" s="77">
        <f>'[2]returns data'!AG17-'[2]returns data'!$J17</f>
        <v>7.6605468642711644E-2</v>
      </c>
      <c r="AA17" s="77">
        <f>'[2]returns data'!AH17-'[2]returns data'!$J17</f>
        <v>-0.20841970329284668</v>
      </c>
      <c r="AB17" s="77">
        <f>'[2]returns data'!AI17-'[2]returns data'!$J17</f>
        <v>-0.55266543512344357</v>
      </c>
      <c r="AC17" s="77">
        <f>'[2]returns data'!AJ17-'[2]returns data'!$J17</f>
        <v>-0.54398968105316159</v>
      </c>
      <c r="AD17" s="77">
        <f>'[2]returns data'!AK17-'[2]returns data'!$J17</f>
        <v>-0.21658911590576171</v>
      </c>
      <c r="AE17" s="77">
        <f>'[2]returns data'!AL17-'[2]returns data'!$J17</f>
        <v>-0.29441496019363406</v>
      </c>
      <c r="AF17" s="77">
        <f>'[2]returns data'!AM17-'[2]returns data'!$J17</f>
        <v>1.8334718075394631E-2</v>
      </c>
      <c r="AG17" s="77">
        <f>'[2]returns data'!AN17-'[2]returns data'!$J17</f>
        <v>-0.19887640361785888</v>
      </c>
      <c r="AH17" s="77">
        <f>'[2]returns data'!AO17-'[2]returns data'!$J17</f>
        <v>0.19480708951950074</v>
      </c>
      <c r="AI17" s="77">
        <f>'[2]returns data'!AP17-'[2]returns data'!$J17</f>
        <v>-0.42533098940849307</v>
      </c>
      <c r="AJ17" s="77">
        <f>'[2]returns data'!AQ17-'[2]returns data'!$J17</f>
        <v>-0.27326919918060305</v>
      </c>
      <c r="AK17" s="77">
        <f>'[2]returns data'!AR17-'[2]returns data'!$J17</f>
        <v>-0.34845420007705691</v>
      </c>
      <c r="AL17" s="77">
        <f>'[2]returns data'!AS17-'[2]returns data'!$J17</f>
        <v>-0.14358799939155578</v>
      </c>
      <c r="AM17" s="77">
        <f>'[2]returns data'!AT17-'[2]returns data'!$J17</f>
        <v>-0.57639958744049069</v>
      </c>
      <c r="AN17" s="77">
        <f>'[2]returns data'!AU17-'[2]returns data'!$J17</f>
        <v>-9.867862646579742E-2</v>
      </c>
      <c r="AO17" s="77">
        <f>'[2]returns data'!AV17-'[2]returns data'!$J17</f>
        <v>7.799063588380814E-2</v>
      </c>
    </row>
    <row r="18" spans="1:41">
      <c r="A18" s="73">
        <v>43951</v>
      </c>
      <c r="B18" s="74">
        <v>2020</v>
      </c>
      <c r="C18" s="74">
        <v>4</v>
      </c>
      <c r="D18" s="77">
        <f>'[2]returns data'!K18-'[2]returns data'!$J18</f>
        <v>0.15537400000000001</v>
      </c>
      <c r="E18" s="77">
        <f>'[2]returns data'!L18-'[2]returns data'!$J18</f>
        <v>0.26889999999999997</v>
      </c>
      <c r="F18" s="77">
        <f>'[2]returns data'!M18-'[2]returns data'!$J18</f>
        <v>0.119565</v>
      </c>
      <c r="G18" s="77">
        <f>'[2]returns data'!N18-'[2]returns data'!$J18</f>
        <v>6.0616999999999997E-2</v>
      </c>
      <c r="H18" s="77">
        <f>'[2]returns data'!O18-'[2]returns data'!$J18</f>
        <v>0.18649299999999999</v>
      </c>
      <c r="I18" s="77">
        <f>'[2]returns data'!P18-'[2]returns data'!$J18</f>
        <v>0.17738699999999999</v>
      </c>
      <c r="J18" s="77">
        <f>'[2]returns data'!Q18-'[2]returns data'!$J18</f>
        <v>0.144208</v>
      </c>
      <c r="K18" s="77">
        <f>'[2]returns data'!R18-'[2]returns data'!$J18</f>
        <v>3.7061999999999998E-2</v>
      </c>
      <c r="L18" s="77">
        <f>'[2]returns data'!S18-'[2]returns data'!$J18</f>
        <v>0.134321</v>
      </c>
      <c r="M18" s="77">
        <f>'[2]returns data'!T18-'[2]returns data'!$J18</f>
        <v>5.3662000000000001E-2</v>
      </c>
      <c r="N18" s="77">
        <f>'[2]returns data'!U18-'[2]returns data'!$J18</f>
        <v>0.136326</v>
      </c>
      <c r="O18" s="77">
        <f>'[2]returns data'!V18-'[2]returns data'!$J18</f>
        <v>-1.2410224415361881E-2</v>
      </c>
      <c r="P18" s="77">
        <f>'[2]returns data'!W18-'[2]returns data'!$J18</f>
        <v>0.23143461346626282</v>
      </c>
      <c r="Q18" s="77">
        <f>'[2]returns data'!X18-'[2]returns data'!$J18</f>
        <v>7.1955673396587372E-2</v>
      </c>
      <c r="R18" s="77">
        <f>'[2]returns data'!Y18-'[2]returns data'!$J18</f>
        <v>0.14111930131912231</v>
      </c>
      <c r="S18" s="77">
        <f>'[2]returns data'!Z18-'[2]returns data'!$J18</f>
        <v>-6.9206267595291138E-2</v>
      </c>
      <c r="T18" s="77">
        <f>'[2]returns data'!AA18-'[2]returns data'!$J18</f>
        <v>0.34757354855537415</v>
      </c>
      <c r="U18" s="77">
        <f>'[2]returns data'!AB18-'[2]returns data'!$J18</f>
        <v>0.17394354939460754</v>
      </c>
      <c r="V18" s="77">
        <f>'[2]returns data'!AC18-'[2]returns data'!$J18</f>
        <v>0.42392620444297791</v>
      </c>
      <c r="W18" s="77">
        <f>'[2]returns data'!AD18-'[2]returns data'!$J18</f>
        <v>8.7755061686038971E-2</v>
      </c>
      <c r="X18" s="77">
        <f>'[2]returns data'!AE18-'[2]returns data'!$J18</f>
        <v>3.5152558237314224E-2</v>
      </c>
      <c r="Y18" s="77">
        <f>'[2]returns data'!AF18-'[2]returns data'!$J18</f>
        <v>0.12440761178731918</v>
      </c>
      <c r="Z18" s="77">
        <f>'[2]returns data'!AG18-'[2]returns data'!$J18</f>
        <v>7.0853039622306824E-2</v>
      </c>
      <c r="AA18" s="77">
        <f>'[2]returns data'!AH18-'[2]returns data'!$J18</f>
        <v>0.14285710453987122</v>
      </c>
      <c r="AB18" s="77">
        <f>'[2]returns data'!AI18-'[2]returns data'!$J18</f>
        <v>1.2269927188754082E-2</v>
      </c>
      <c r="AC18" s="77">
        <f>'[2]returns data'!AJ18-'[2]returns data'!$J18</f>
        <v>0.26255464553833008</v>
      </c>
      <c r="AD18" s="77">
        <f>'[2]returns data'!AK18-'[2]returns data'!$J18</f>
        <v>4.1350189596414566E-2</v>
      </c>
      <c r="AE18" s="77">
        <f>'[2]returns data'!AL18-'[2]returns data'!$J18</f>
        <v>-5.8252464979887009E-2</v>
      </c>
      <c r="AF18" s="77">
        <f>'[2]returns data'!AM18-'[2]returns data'!$J18</f>
        <v>0.17062245309352875</v>
      </c>
      <c r="AG18" s="77">
        <f>'[2]returns data'!AN18-'[2]returns data'!$J18</f>
        <v>7.6165527105331421E-2</v>
      </c>
      <c r="AH18" s="77">
        <f>'[2]returns data'!AO18-'[2]returns data'!$J18</f>
        <v>-1.2205014005303383E-2</v>
      </c>
      <c r="AI18" s="77">
        <f>'[2]returns data'!AP18-'[2]returns data'!$J18</f>
        <v>1.8842576071619987E-2</v>
      </c>
      <c r="AJ18" s="77">
        <f>'[2]returns data'!AQ18-'[2]returns data'!$J18</f>
        <v>0.31063959002494812</v>
      </c>
      <c r="AK18" s="77">
        <f>'[2]returns data'!AR18-'[2]returns data'!$J18</f>
        <v>0.22055426239967346</v>
      </c>
      <c r="AL18" s="77">
        <f>'[2]returns data'!AS18-'[2]returns data'!$J18</f>
        <v>1.3934972696006298E-2</v>
      </c>
      <c r="AM18" s="77">
        <f>'[2]returns data'!AT18-'[2]returns data'!$J18</f>
        <v>0.12906263768672943</v>
      </c>
      <c r="AN18" s="77">
        <f>'[2]returns data'!AU18-'[2]returns data'!$J18</f>
        <v>0.18038073182106018</v>
      </c>
      <c r="AO18" s="77">
        <f>'[2]returns data'!AV18-'[2]returns data'!$J18</f>
        <v>-0.11749072372913361</v>
      </c>
    </row>
    <row r="19" spans="1:41">
      <c r="A19" s="73">
        <v>43980</v>
      </c>
      <c r="B19" s="74">
        <v>2020</v>
      </c>
      <c r="C19" s="74">
        <v>5</v>
      </c>
      <c r="D19" s="77">
        <f>'[2]returns data'!K19-'[2]returns data'!$J19</f>
        <v>8.4856000000000001E-2</v>
      </c>
      <c r="E19" s="77">
        <f>'[2]returns data'!L19-'[2]returns data'!$J19</f>
        <v>-1.2884999999999999E-2</v>
      </c>
      <c r="F19" s="77">
        <f>'[2]returns data'!M19-'[2]returns data'!$J19</f>
        <v>8.4504999999999997E-2</v>
      </c>
      <c r="G19" s="77">
        <f>'[2]returns data'!N19-'[2]returns data'!$J19</f>
        <v>3.4078999999999998E-2</v>
      </c>
      <c r="H19" s="77">
        <f>'[2]returns data'!O19-'[2]returns data'!$J19</f>
        <v>7.7972E-2</v>
      </c>
      <c r="I19" s="77">
        <f>'[2]returns data'!P19-'[2]returns data'!$J19</f>
        <v>0.13022800000000001</v>
      </c>
      <c r="J19" s="77">
        <f>'[2]returns data'!Q19-'[2]returns data'!$J19</f>
        <v>-1.9659999999999999E-3</v>
      </c>
      <c r="K19" s="77">
        <f>'[2]returns data'!R19-'[2]returns data'!$J19</f>
        <v>1.7115000000000002E-2</v>
      </c>
      <c r="L19" s="77">
        <f>'[2]returns data'!S19-'[2]returns data'!$J19</f>
        <v>-4.7000000000000004E-5</v>
      </c>
      <c r="M19" s="77">
        <f>'[2]returns data'!T19-'[2]returns data'!$J19</f>
        <v>0.13347400000000001</v>
      </c>
      <c r="N19" s="77">
        <f>'[2]returns data'!U19-'[2]returns data'!$J19</f>
        <v>2.5288999999999999E-2</v>
      </c>
      <c r="O19" s="77">
        <f>'[2]returns data'!V19-'[2]returns data'!$J19</f>
        <v>-4.8049738800525668E-2</v>
      </c>
      <c r="P19" s="77">
        <f>'[2]returns data'!W19-'[2]returns data'!$J19</f>
        <v>6.4322376453876492E-2</v>
      </c>
      <c r="Q19" s="77">
        <f>'[2]returns data'!X19-'[2]returns data'!$J19</f>
        <v>-5.1046630537509921E-2</v>
      </c>
      <c r="R19" s="77">
        <f>'[2]returns data'!Y19-'[2]returns data'!$J19</f>
        <v>9.6701638603210446E-2</v>
      </c>
      <c r="S19" s="77">
        <f>'[2]returns data'!Z19-'[2]returns data'!$J19</f>
        <v>0.13976481726169587</v>
      </c>
      <c r="T19" s="77">
        <f>'[2]returns data'!AA19-'[2]returns data'!$J19</f>
        <v>8.6037391626834867E-2</v>
      </c>
      <c r="U19" s="77">
        <f>'[2]returns data'!AB19-'[2]returns data'!$J19</f>
        <v>0.13742689957618714</v>
      </c>
      <c r="V19" s="77">
        <f>'[2]returns data'!AC19-'[2]returns data'!$J19</f>
        <v>0.24602346291542054</v>
      </c>
      <c r="W19" s="77">
        <f>'[2]returns data'!AD19-'[2]returns data'!$J19</f>
        <v>0.3995247947216034</v>
      </c>
      <c r="X19" s="77">
        <f>'[2]returns data'!AE19-'[2]returns data'!$J19</f>
        <v>3.0278643291443588E-3</v>
      </c>
      <c r="Y19" s="77">
        <f>'[2]returns data'!AF19-'[2]returns data'!$J19</f>
        <v>2.8351049700379372E-2</v>
      </c>
      <c r="Z19" s="77">
        <f>'[2]returns data'!AG19-'[2]returns data'!$J19</f>
        <v>0.13530515303611756</v>
      </c>
      <c r="AA19" s="77">
        <f>'[2]returns data'!AH19-'[2]returns data'!$J19</f>
        <v>5.7042887264490125E-2</v>
      </c>
      <c r="AB19" s="77">
        <f>'[2]returns data'!AI19-'[2]returns data'!$J19</f>
        <v>-0.14555452594757079</v>
      </c>
      <c r="AC19" s="77">
        <f>'[2]returns data'!AJ19-'[2]returns data'!$J19</f>
        <v>-6.9259120321273807E-2</v>
      </c>
      <c r="AD19" s="77">
        <f>'[2]returns data'!AK19-'[2]returns data'!$J19</f>
        <v>-0.13219076225757598</v>
      </c>
      <c r="AE19" s="77">
        <f>'[2]returns data'!AL19-'[2]returns data'!$J19</f>
        <v>-7.2264930403232577E-2</v>
      </c>
      <c r="AF19" s="77">
        <f>'[2]returns data'!AM19-'[2]returns data'!$J19</f>
        <v>4.4276429170370099E-2</v>
      </c>
      <c r="AG19" s="77">
        <f>'[2]returns data'!AN19-'[2]returns data'!$J19</f>
        <v>-6.0631221330165866E-2</v>
      </c>
      <c r="AH19" s="77">
        <f>'[2]returns data'!AO19-'[2]returns data'!$J19</f>
        <v>-4.2614808142185214E-3</v>
      </c>
      <c r="AI19" s="77">
        <f>'[2]returns data'!AP19-'[2]returns data'!$J19</f>
        <v>0.13367229869365693</v>
      </c>
      <c r="AJ19" s="77">
        <f>'[2]returns data'!AQ19-'[2]returns data'!$J19</f>
        <v>4.0376705878973004E-2</v>
      </c>
      <c r="AK19" s="77">
        <f>'[2]returns data'!AR19-'[2]returns data'!$J19</f>
        <v>0.15269099345207215</v>
      </c>
      <c r="AL19" s="77">
        <f>'[2]returns data'!AS19-'[2]returns data'!$J19</f>
        <v>4.8983832651376721E-2</v>
      </c>
      <c r="AM19" s="77">
        <f>'[2]returns data'!AT19-'[2]returns data'!$J19</f>
        <v>-0.23497690091133117</v>
      </c>
      <c r="AN19" s="77">
        <f>'[2]returns data'!AU19-'[2]returns data'!$J19</f>
        <v>0.12063996663093567</v>
      </c>
      <c r="AO19" s="77">
        <f>'[2]returns data'!AV19-'[2]returns data'!$J19</f>
        <v>0.19845426251888276</v>
      </c>
    </row>
    <row r="20" spans="1:41">
      <c r="A20" s="73">
        <v>44012</v>
      </c>
      <c r="B20" s="74">
        <v>2020</v>
      </c>
      <c r="C20" s="74">
        <v>6</v>
      </c>
      <c r="D20" s="77">
        <f>'[2]returns data'!K20-'[2]returns data'!$J20</f>
        <v>0.147286</v>
      </c>
      <c r="E20" s="77">
        <f>'[2]returns data'!L20-'[2]returns data'!$J20</f>
        <v>0.129467</v>
      </c>
      <c r="F20" s="77">
        <f>'[2]returns data'!M20-'[2]returns data'!$J20</f>
        <v>-4.9461000000000005E-2</v>
      </c>
      <c r="G20" s="77">
        <f>'[2]returns data'!N20-'[2]returns data'!$J20</f>
        <v>-8.7390000000000002E-3</v>
      </c>
      <c r="H20" s="77">
        <f>'[2]returns data'!O20-'[2]returns data'!$J20</f>
        <v>5.6509999999999998E-3</v>
      </c>
      <c r="I20" s="77">
        <f>'[2]returns data'!P20-'[2]returns data'!$J20</f>
        <v>1.4106E-2</v>
      </c>
      <c r="J20" s="77">
        <f>'[2]returns data'!Q20-'[2]returns data'!$J20</f>
        <v>-5.4688000000000001E-2</v>
      </c>
      <c r="K20" s="77">
        <f>'[2]returns data'!R20-'[2]returns data'!$J20</f>
        <v>-3.4162000000000005E-2</v>
      </c>
      <c r="L20" s="77">
        <f>'[2]returns data'!S20-'[2]returns data'!$J20</f>
        <v>-1.0029E-2</v>
      </c>
      <c r="M20" s="77">
        <f>'[2]returns data'!T20-'[2]returns data'!$J20</f>
        <v>-5.476E-3</v>
      </c>
      <c r="N20" s="77">
        <f>'[2]returns data'!U20-'[2]returns data'!$J20</f>
        <v>0.110459</v>
      </c>
      <c r="O20" s="77">
        <f>'[2]returns data'!V20-'[2]returns data'!$J20</f>
        <v>1.8450951033830643E-2</v>
      </c>
      <c r="P20" s="77">
        <f>'[2]returns data'!W20-'[2]returns data'!$J20</f>
        <v>0.19375665655136109</v>
      </c>
      <c r="Q20" s="77">
        <f>'[2]returns data'!X20-'[2]returns data'!$J20</f>
        <v>4.6690022403001782E-2</v>
      </c>
      <c r="R20" s="77">
        <f>'[2]returns data'!Y20-'[2]returns data'!$J20</f>
        <v>5.1999540829658505E-2</v>
      </c>
      <c r="S20" s="77">
        <f>'[2]returns data'!Z20-'[2]returns data'!$J20</f>
        <v>1.4431465247273446E-2</v>
      </c>
      <c r="T20" s="77">
        <f>'[2]returns data'!AA20-'[2]returns data'!$J20</f>
        <v>1.9414754414558411E-2</v>
      </c>
      <c r="U20" s="77">
        <f>'[2]returns data'!AB20-'[2]returns data'!$J20</f>
        <v>6.3819208943843839E-2</v>
      </c>
      <c r="V20" s="77">
        <f>'[2]returns data'!AC20-'[2]returns data'!$J20</f>
        <v>6.5510803663730618E-2</v>
      </c>
      <c r="W20" s="77">
        <f>'[2]returns data'!AD20-'[2]returns data'!$J20</f>
        <v>5.3519313985109326E-2</v>
      </c>
      <c r="X20" s="77">
        <f>'[2]returns data'!AE20-'[2]returns data'!$J20</f>
        <v>2.9629722067713738E-2</v>
      </c>
      <c r="Y20" s="77">
        <f>'[2]returns data'!AF20-'[2]returns data'!$J20</f>
        <v>8.4940941834449765E-2</v>
      </c>
      <c r="Z20" s="77">
        <f>'[2]returns data'!AG20-'[2]returns data'!$J20</f>
        <v>3.4113095903396604E-2</v>
      </c>
      <c r="AA20" s="77">
        <f>'[2]returns data'!AH20-'[2]returns data'!$J20</f>
        <v>0.10800808092355728</v>
      </c>
      <c r="AB20" s="77">
        <f>'[2]returns data'!AI20-'[2]returns data'!$J20</f>
        <v>7.9900013113021848E-2</v>
      </c>
      <c r="AC20" s="77">
        <f>'[2]returns data'!AJ20-'[2]returns data'!$J20</f>
        <v>7.6378965580463407E-2</v>
      </c>
      <c r="AD20" s="77">
        <f>'[2]returns data'!AK20-'[2]returns data'!$J20</f>
        <v>-3.6981446838378909E-2</v>
      </c>
      <c r="AE20" s="77">
        <f>'[2]returns data'!AL20-'[2]returns data'!$J20</f>
        <v>3.6566657775640485E-2</v>
      </c>
      <c r="AF20" s="77">
        <f>'[2]returns data'!AM20-'[2]returns data'!$J20</f>
        <v>-3.1418664550781253E-2</v>
      </c>
      <c r="AG20" s="77">
        <f>'[2]returns data'!AN20-'[2]returns data'!$J20</f>
        <v>5.1596926689147947E-3</v>
      </c>
      <c r="AH20" s="77">
        <f>'[2]returns data'!AO20-'[2]returns data'!$J20</f>
        <v>0.15827855637073518</v>
      </c>
      <c r="AI20" s="77">
        <f>'[2]returns data'!AP20-'[2]returns data'!$J20</f>
        <v>0.13069616427421571</v>
      </c>
      <c r="AJ20" s="77">
        <f>'[2]returns data'!AQ20-'[2]returns data'!$J20</f>
        <v>-5.8453137224912646E-2</v>
      </c>
      <c r="AK20" s="77">
        <f>'[2]returns data'!AR20-'[2]returns data'!$J20</f>
        <v>0.12341243942975998</v>
      </c>
      <c r="AL20" s="77">
        <f>'[2]returns data'!AS20-'[2]returns data'!$J20</f>
        <v>-9.1179287230968478E-2</v>
      </c>
      <c r="AM20" s="77">
        <f>'[2]returns data'!AT20-'[2]returns data'!$J20</f>
        <v>3.6977441811561582E-2</v>
      </c>
      <c r="AN20" s="77">
        <f>'[2]returns data'!AU20-'[2]returns data'!$J20</f>
        <v>-1.9719075581431388E-2</v>
      </c>
      <c r="AO20" s="77">
        <f>'[2]returns data'!AV20-'[2]returns data'!$J20</f>
        <v>-0.1064530370593071</v>
      </c>
    </row>
    <row r="21" spans="1:41">
      <c r="A21" s="73">
        <v>44043</v>
      </c>
      <c r="B21" s="74">
        <v>2020</v>
      </c>
      <c r="C21" s="74">
        <v>7</v>
      </c>
      <c r="D21" s="77">
        <f>'[2]returns data'!K21-'[2]returns data'!$J21</f>
        <v>0.16503200000000001</v>
      </c>
      <c r="E21" s="77">
        <f>'[2]returns data'!L21-'[2]returns data'!$J21</f>
        <v>0.14701400000000001</v>
      </c>
      <c r="F21" s="77">
        <f>'[2]returns data'!M21-'[2]returns data'!$J21</f>
        <v>4.8594999999999999E-2</v>
      </c>
      <c r="G21" s="77">
        <f>'[2]returns data'!N21-'[2]returns data'!$J21</f>
        <v>3.2958999999999995E-2</v>
      </c>
      <c r="H21" s="77">
        <f>'[2]returns data'!O21-'[2]returns data'!$J21</f>
        <v>1.621E-3</v>
      </c>
      <c r="I21" s="77">
        <f>'[2]returns data'!P21-'[2]returns data'!$J21</f>
        <v>5.9697999999999994E-2</v>
      </c>
      <c r="J21" s="77">
        <f>'[2]returns data'!Q21-'[2]returns data'!$J21</f>
        <v>3.6378999999999995E-2</v>
      </c>
      <c r="K21" s="77">
        <f>'[2]returns data'!R21-'[2]returns data'!$J21</f>
        <v>5.7195999999999997E-2</v>
      </c>
      <c r="L21" s="77">
        <f>'[2]returns data'!S21-'[2]returns data'!$J21</f>
        <v>5.3078999999999994E-2</v>
      </c>
      <c r="M21" s="77">
        <f>'[2]returns data'!T21-'[2]returns data'!$J21</f>
        <v>-4.5880000000000001E-3</v>
      </c>
      <c r="N21" s="77">
        <f>'[2]returns data'!U21-'[2]returns data'!$J21</f>
        <v>7.2709999999999997E-3</v>
      </c>
      <c r="O21" s="77">
        <f>'[2]returns data'!V21-'[2]returns data'!$J21</f>
        <v>0.25144632329940797</v>
      </c>
      <c r="P21" s="77">
        <f>'[2]returns data'!W21-'[2]returns data'!$J21</f>
        <v>2.5681795716285707E-3</v>
      </c>
      <c r="Q21" s="77">
        <f>'[2]returns data'!X21-'[2]returns data'!$J21</f>
        <v>-5.6233083999156955E-2</v>
      </c>
      <c r="R21" s="77">
        <f>'[2]returns data'!Y21-'[2]returns data'!$J21</f>
        <v>5.1636868917942044E-2</v>
      </c>
      <c r="S21" s="77">
        <f>'[2]returns data'!Z21-'[2]returns data'!$J21</f>
        <v>2.312724461555481E-2</v>
      </c>
      <c r="T21" s="77">
        <f>'[2]returns data'!AA21-'[2]returns data'!$J21</f>
        <v>0.19206714799404145</v>
      </c>
      <c r="U21" s="77">
        <f>'[2]returns data'!AB21-'[2]returns data'!$J21</f>
        <v>0.15528205206394197</v>
      </c>
      <c r="V21" s="77">
        <f>'[2]returns data'!AC21-'[2]returns data'!$J21</f>
        <v>1.6779023984074593E-2</v>
      </c>
      <c r="W21" s="77">
        <f>'[2]returns data'!AD21-'[2]returns data'!$J21</f>
        <v>-0.22656312415599822</v>
      </c>
      <c r="X21" s="77">
        <f>'[2]returns data'!AE21-'[2]returns data'!$J21</f>
        <v>-9.8525194621086123E-2</v>
      </c>
      <c r="Y21" s="77">
        <f>'[2]returns data'!AF21-'[2]returns data'!$J21</f>
        <v>7.9631024801731107E-2</v>
      </c>
      <c r="Z21" s="77">
        <f>'[2]returns data'!AG21-'[2]returns data'!$J21</f>
        <v>0.15330261161327363</v>
      </c>
      <c r="AA21" s="77">
        <f>'[2]returns data'!AH21-'[2]returns data'!$J21</f>
        <v>-9.4612179493904117E-2</v>
      </c>
      <c r="AB21" s="77">
        <f>'[2]returns data'!AI21-'[2]returns data'!$J21</f>
        <v>-0.16845016012191771</v>
      </c>
      <c r="AC21" s="77">
        <f>'[2]returns data'!AJ21-'[2]returns data'!$J21</f>
        <v>-4.4682199305295947E-2</v>
      </c>
      <c r="AD21" s="77">
        <f>'[2]returns data'!AK21-'[2]returns data'!$J21</f>
        <v>-2.3733655160665511E-2</v>
      </c>
      <c r="AE21" s="77">
        <f>'[2]returns data'!AL21-'[2]returns data'!$J21</f>
        <v>-0.14693814346790313</v>
      </c>
      <c r="AF21" s="77">
        <f>'[2]returns data'!AM21-'[2]returns data'!$J21</f>
        <v>5.4541697555780408E-2</v>
      </c>
      <c r="AG21" s="77">
        <f>'[2]returns data'!AN21-'[2]returns data'!$J21</f>
        <v>-4.3919483369588855E-2</v>
      </c>
      <c r="AH21" s="77">
        <f>'[2]returns data'!AO21-'[2]returns data'!$J21</f>
        <v>-8.0186559057235721E-2</v>
      </c>
      <c r="AI21" s="77">
        <f>'[2]returns data'!AP21-'[2]returns data'!$J21</f>
        <v>-3.3755714243650439E-2</v>
      </c>
      <c r="AJ21" s="77">
        <f>'[2]returns data'!AQ21-'[2]returns data'!$J21</f>
        <v>7.2627270424365994E-2</v>
      </c>
      <c r="AK21" s="77">
        <f>'[2]returns data'!AR21-'[2]returns data'!$J21</f>
        <v>-0.15641844103336333</v>
      </c>
      <c r="AL21" s="77">
        <f>'[2]returns data'!AS21-'[2]returns data'!$J21</f>
        <v>-7.0106832480430606E-2</v>
      </c>
      <c r="AM21" s="77">
        <f>'[2]returns data'!AT21-'[2]returns data'!$J21</f>
        <v>-0.23984764347076415</v>
      </c>
      <c r="AN21" s="77">
        <f>'[2]returns data'!AU21-'[2]returns data'!$J21</f>
        <v>4.9512246453762052E-2</v>
      </c>
      <c r="AO21" s="77">
        <f>'[2]returns data'!AV21-'[2]returns data'!$J21</f>
        <v>-8.0443067646026614E-2</v>
      </c>
    </row>
    <row r="22" spans="1:41">
      <c r="A22" s="73">
        <v>44074</v>
      </c>
      <c r="B22" s="74">
        <v>2020</v>
      </c>
      <c r="C22" s="74">
        <v>8</v>
      </c>
      <c r="D22" s="77">
        <f>'[2]returns data'!K22-'[2]returns data'!$J22</f>
        <v>0.21620900000000001</v>
      </c>
      <c r="E22" s="77">
        <f>'[2]returns data'!L22-'[2]returns data'!$J22</f>
        <v>9.0360999999999997E-2</v>
      </c>
      <c r="F22" s="77">
        <f>'[2]returns data'!M22-'[2]returns data'!$J22</f>
        <v>0.12757200000000002</v>
      </c>
      <c r="G22" s="77">
        <f>'[2]returns data'!N22-'[2]returns data'!$J22</f>
        <v>0.114247</v>
      </c>
      <c r="H22" s="77">
        <f>'[2]returns data'!O22-'[2]returns data'!$J22</f>
        <v>4.1119999999999997E-2</v>
      </c>
      <c r="I22" s="77">
        <f>'[2]returns data'!P22-'[2]returns data'!$J22</f>
        <v>7.3537999999999992E-2</v>
      </c>
      <c r="J22" s="77">
        <f>'[2]returns data'!Q22-'[2]returns data'!$J22</f>
        <v>5.9312999999999998E-2</v>
      </c>
      <c r="K22" s="77">
        <f>'[2]returns data'!R22-'[2]returns data'!$J22</f>
        <v>4.8375999999999995E-2</v>
      </c>
      <c r="L22" s="77">
        <f>'[2]returns data'!S22-'[2]returns data'!$J22</f>
        <v>0.105366</v>
      </c>
      <c r="M22" s="77">
        <f>'[2]returns data'!T22-'[2]returns data'!$J22</f>
        <v>0.148706</v>
      </c>
      <c r="N22" s="77">
        <f>'[2]returns data'!U22-'[2]returns data'!$J22</f>
        <v>0.10248</v>
      </c>
      <c r="O22" s="77">
        <f>'[2]returns data'!V22-'[2]returns data'!$J22</f>
        <v>0.1064349206328392</v>
      </c>
      <c r="P22" s="77">
        <f>'[2]returns data'!W22-'[2]returns data'!$J22</f>
        <v>0.18826723268032075</v>
      </c>
      <c r="Q22" s="77">
        <f>'[2]returns data'!X22-'[2]returns data'!$J22</f>
        <v>3.5509371960163114E-2</v>
      </c>
      <c r="R22" s="77">
        <f>'[2]returns data'!Y22-'[2]returns data'!$J22</f>
        <v>0.14185366203784944</v>
      </c>
      <c r="S22" s="77">
        <f>'[2]returns data'!Z22-'[2]returns data'!$J22</f>
        <v>0.12052554806470871</v>
      </c>
      <c r="T22" s="77">
        <f>'[2]returns data'!AA22-'[2]returns data'!$J22</f>
        <v>4.0514798665046689E-2</v>
      </c>
      <c r="U22" s="77">
        <f>'[2]returns data'!AB22-'[2]returns data'!$J22</f>
        <v>9.8967516624927518E-2</v>
      </c>
      <c r="V22" s="77">
        <f>'[2]returns data'!AC22-'[2]returns data'!$J22</f>
        <v>1.5141664834320546E-2</v>
      </c>
      <c r="W22" s="77">
        <f>'[2]returns data'!AD22-'[2]returns data'!$J22</f>
        <v>0.43246580829620362</v>
      </c>
      <c r="X22" s="77">
        <f>'[2]returns data'!AE22-'[2]returns data'!$J22</f>
        <v>4.4104302132129666E-2</v>
      </c>
      <c r="Y22" s="77">
        <f>'[2]returns data'!AF22-'[2]returns data'!$J22</f>
        <v>0.12712420692443849</v>
      </c>
      <c r="Z22" s="77">
        <f>'[2]returns data'!AG22-'[2]returns data'!$J22</f>
        <v>8.1953430378437039E-2</v>
      </c>
      <c r="AA22" s="77">
        <f>'[2]returns data'!AH22-'[2]returns data'!$J22</f>
        <v>-5.397208238244057E-2</v>
      </c>
      <c r="AB22" s="77">
        <f>'[2]returns data'!AI22-'[2]returns data'!$J22</f>
        <v>0.48977847566604615</v>
      </c>
      <c r="AC22" s="77">
        <f>'[2]returns data'!AJ22-'[2]returns data'!$J22</f>
        <v>-0.15356229076385497</v>
      </c>
      <c r="AD22" s="77">
        <f>'[2]returns data'!AK22-'[2]returns data'!$J22</f>
        <v>0.12042442878484726</v>
      </c>
      <c r="AE22" s="77">
        <f>'[2]returns data'!AL22-'[2]returns data'!$J22</f>
        <v>0.12804064323902131</v>
      </c>
      <c r="AF22" s="77">
        <f>'[2]returns data'!AM22-'[2]returns data'!$J22</f>
        <v>1.1911495418846608E-2</v>
      </c>
      <c r="AG22" s="77">
        <f>'[2]returns data'!AN22-'[2]returns data'!$J22</f>
        <v>-0.12423314729928971</v>
      </c>
      <c r="AH22" s="77">
        <f>'[2]returns data'!AO22-'[2]returns data'!$J22</f>
        <v>7.4247734785079953E-3</v>
      </c>
      <c r="AI22" s="77">
        <f>'[2]returns data'!AP22-'[2]returns data'!$J22</f>
        <v>0.14443229308128358</v>
      </c>
      <c r="AJ22" s="77">
        <f>'[2]returns data'!AQ22-'[2]returns data'!$J22</f>
        <v>-5.459476093053818E-2</v>
      </c>
      <c r="AK22" s="77">
        <f>'[2]returns data'!AR22-'[2]returns data'!$J22</f>
        <v>0.11158830841779709</v>
      </c>
      <c r="AL22" s="77">
        <f>'[2]returns data'!AS22-'[2]returns data'!$J22</f>
        <v>-2.8882311826944351E-2</v>
      </c>
      <c r="AM22" s="77">
        <f>'[2]returns data'!AT22-'[2]returns data'!$J22</f>
        <v>0.48191939463615419</v>
      </c>
      <c r="AN22" s="77">
        <f>'[2]returns data'!AU22-'[2]returns data'!$J22</f>
        <v>0.20652543177604676</v>
      </c>
      <c r="AO22" s="77">
        <f>'[2]returns data'!AV22-'[2]returns data'!$J22</f>
        <v>7.8754786565899855E-3</v>
      </c>
    </row>
    <row r="23" spans="1:41">
      <c r="A23" s="73">
        <v>44104</v>
      </c>
      <c r="B23" s="74">
        <v>2020</v>
      </c>
      <c r="C23" s="74">
        <v>9</v>
      </c>
      <c r="D23" s="77">
        <f>'[2]returns data'!K23-'[2]returns data'!$J23</f>
        <v>-0.10262600000000001</v>
      </c>
      <c r="E23" s="77">
        <f>'[2]returns data'!L23-'[2]returns data'!$J23</f>
        <v>-8.7679000000000007E-2</v>
      </c>
      <c r="F23" s="77">
        <f>'[2]returns data'!M23-'[2]returns data'!$J23</f>
        <v>-5.9173000000000003E-2</v>
      </c>
      <c r="G23" s="77">
        <f>'[2]returns data'!N23-'[2]returns data'!$J23</f>
        <v>-5.7780000000000001E-3</v>
      </c>
      <c r="H23" s="77">
        <f>'[2]returns data'!O23-'[2]returns data'!$J23</f>
        <v>-1.9136E-2</v>
      </c>
      <c r="I23" s="77">
        <f>'[2]returns data'!P23-'[2]returns data'!$J23</f>
        <v>-2.0552999999999998E-2</v>
      </c>
      <c r="J23" s="77">
        <f>'[2]returns data'!Q23-'[2]returns data'!$J23</f>
        <v>-2.9628999999999999E-2</v>
      </c>
      <c r="K23" s="77">
        <f>'[2]returns data'!R23-'[2]returns data'!$J23</f>
        <v>4.947E-3</v>
      </c>
      <c r="L23" s="77">
        <f>'[2]returns data'!S23-'[2]returns data'!$J23</f>
        <v>2.7859999999999999E-2</v>
      </c>
      <c r="M23" s="77">
        <f>'[2]returns data'!T23-'[2]returns data'!$J23</f>
        <v>0.121895</v>
      </c>
      <c r="N23" s="77">
        <f>'[2]returns data'!U23-'[2]returns data'!$J23</f>
        <v>-6.7497000000000001E-2</v>
      </c>
      <c r="O23" s="77">
        <f>'[2]returns data'!V23-'[2]returns data'!$J23</f>
        <v>3.9913796829059721E-4</v>
      </c>
      <c r="P23" s="77">
        <f>'[2]returns data'!W23-'[2]returns data'!$J23</f>
        <v>-3.8487741893529895E-2</v>
      </c>
      <c r="Q23" s="77">
        <f>'[2]returns data'!X23-'[2]returns data'!$J23</f>
        <v>-2.4559363892674446E-2</v>
      </c>
      <c r="R23" s="77">
        <f>'[2]returns data'!Y23-'[2]returns data'!$J23</f>
        <v>-2.4715410715341567E-2</v>
      </c>
      <c r="S23" s="77">
        <f>'[2]returns data'!Z23-'[2]returns data'!$J23</f>
        <v>9.9157652050256735E-3</v>
      </c>
      <c r="T23" s="77">
        <f>'[2]returns data'!AA23-'[2]returns data'!$J23</f>
        <v>-0.16298535296916961</v>
      </c>
      <c r="U23" s="77">
        <f>'[2]returns data'!AB23-'[2]returns data'!$J23</f>
        <v>-5.7700997388362887E-2</v>
      </c>
      <c r="V23" s="77">
        <f>'[2]returns data'!AC23-'[2]returns data'!$J23</f>
        <v>-1.8197708001732826E-2</v>
      </c>
      <c r="W23" s="77">
        <f>'[2]returns data'!AD23-'[2]returns data'!$J23</f>
        <v>-8.1615505909919742E-2</v>
      </c>
      <c r="X23" s="77">
        <f>'[2]returns data'!AE23-'[2]returns data'!$J23</f>
        <v>-6.4069925045967105E-2</v>
      </c>
      <c r="Y23" s="77">
        <f>'[2]returns data'!AF23-'[2]returns data'!$J23</f>
        <v>2.9523690992593766E-2</v>
      </c>
      <c r="Z23" s="77">
        <f>'[2]returns data'!AG23-'[2]returns data'!$J23</f>
        <v>0.18951587548255922</v>
      </c>
      <c r="AA23" s="77">
        <f>'[2]returns data'!AH23-'[2]returns data'!$J23</f>
        <v>-0.10330283472537995</v>
      </c>
      <c r="AB23" s="77">
        <f>'[2]returns data'!AI23-'[2]returns data'!$J23</f>
        <v>-0.24802243540287017</v>
      </c>
      <c r="AC23" s="77">
        <f>'[2]returns data'!AJ23-'[2]returns data'!$J23</f>
        <v>-0.15411603281497954</v>
      </c>
      <c r="AD23" s="77">
        <f>'[2]returns data'!AK23-'[2]returns data'!$J23</f>
        <v>-2.4402372708916664E-2</v>
      </c>
      <c r="AE23" s="77">
        <f>'[2]returns data'!AL23-'[2]returns data'!$J23</f>
        <v>-2.2371694615483283E-2</v>
      </c>
      <c r="AF23" s="77">
        <f>'[2]returns data'!AM23-'[2]returns data'!$J23</f>
        <v>-2.1528585052490234E-2</v>
      </c>
      <c r="AG23" s="77">
        <f>'[2]returns data'!AN23-'[2]returns data'!$J23</f>
        <v>-8.917837356217206E-4</v>
      </c>
      <c r="AH23" s="77">
        <f>'[2]returns data'!AO23-'[2]returns data'!$J23</f>
        <v>-2.2898739373683929E-2</v>
      </c>
      <c r="AI23" s="77">
        <f>'[2]returns data'!AP23-'[2]returns data'!$J23</f>
        <v>-6.4634932374954226E-2</v>
      </c>
      <c r="AJ23" s="77">
        <f>'[2]returns data'!AQ23-'[2]returns data'!$J23</f>
        <v>-7.9065246677398685E-2</v>
      </c>
      <c r="AK23" s="77">
        <f>'[2]returns data'!AR23-'[2]returns data'!$J23</f>
        <v>8.3233306014537808E-2</v>
      </c>
      <c r="AL23" s="77">
        <f>'[2]returns data'!AS23-'[2]returns data'!$J23</f>
        <v>-0.1467565579175949</v>
      </c>
      <c r="AM23" s="77">
        <f>'[2]returns data'!AT23-'[2]returns data'!$J23</f>
        <v>-2.8098151257634162E-2</v>
      </c>
      <c r="AN23" s="77">
        <f>'[2]returns data'!AU23-'[2]returns data'!$J23</f>
        <v>4.0968654507398602E-2</v>
      </c>
      <c r="AO23" s="77">
        <f>'[2]returns data'!AV23-'[2]returns data'!$J23</f>
        <v>-2.4445694109797477E-2</v>
      </c>
    </row>
    <row r="24" spans="1:41">
      <c r="A24" s="73">
        <v>44134</v>
      </c>
      <c r="B24" s="74">
        <v>2020</v>
      </c>
      <c r="C24" s="74">
        <v>10</v>
      </c>
      <c r="D24" s="77">
        <f>'[2]returns data'!K24-'[2]returns data'!$J24</f>
        <v>-6.0112000000000006E-2</v>
      </c>
      <c r="E24" s="77">
        <f>'[2]returns data'!L24-'[2]returns data'!$J24</f>
        <v>-3.5854000000000004E-2</v>
      </c>
      <c r="F24" s="77">
        <f>'[2]returns data'!M24-'[2]returns data'!$J24</f>
        <v>-2.2907999999999998E-2</v>
      </c>
      <c r="G24" s="77">
        <f>'[2]returns data'!N24-'[2]returns data'!$J24</f>
        <v>1.9650000000000002E-3</v>
      </c>
      <c r="H24" s="77">
        <f>'[2]returns data'!O24-'[2]returns data'!$J24</f>
        <v>-5.9462000000000001E-2</v>
      </c>
      <c r="I24" s="77">
        <f>'[2]returns data'!P24-'[2]returns data'!$J24</f>
        <v>-3.9710000000000002E-2</v>
      </c>
      <c r="J24" s="77">
        <f>'[2]returns data'!Q24-'[2]returns data'!$J24</f>
        <v>-7.9157000000000005E-2</v>
      </c>
      <c r="K24" s="77">
        <f>'[2]returns data'!R24-'[2]returns data'!$J24</f>
        <v>-2.6633999999999998E-2</v>
      </c>
      <c r="L24" s="77">
        <f>'[2]returns data'!S24-'[2]returns data'!$J24</f>
        <v>-2.9669000000000001E-2</v>
      </c>
      <c r="M24" s="77">
        <f>'[2]returns data'!T24-'[2]returns data'!$J24</f>
        <v>-4.3592000000000006E-2</v>
      </c>
      <c r="N24" s="77">
        <f>'[2]returns data'!U24-'[2]returns data'!$J24</f>
        <v>-3.7470000000000003E-2</v>
      </c>
      <c r="O24" s="77">
        <f>'[2]returns data'!V24-'[2]returns data'!$J24</f>
        <v>0.29573439230918885</v>
      </c>
      <c r="P24" s="77">
        <f>'[2]returns data'!W24-'[2]returns data'!$J24</f>
        <v>-0.13017318973541259</v>
      </c>
      <c r="Q24" s="77">
        <f>'[2]returns data'!X24-'[2]returns data'!$J24</f>
        <v>0.13471101393699647</v>
      </c>
      <c r="R24" s="77">
        <f>'[2]returns data'!Y24-'[2]returns data'!$J24</f>
        <v>8.2100460135936734E-2</v>
      </c>
      <c r="S24" s="77">
        <f>'[2]returns data'!Z24-'[2]returns data'!$J24</f>
        <v>-7.0905385708808902E-2</v>
      </c>
      <c r="T24" s="77">
        <f>'[2]returns data'!AA24-'[2]returns data'!$J24</f>
        <v>-6.9132579660415652E-2</v>
      </c>
      <c r="U24" s="77">
        <f>'[2]returns data'!AB24-'[2]returns data'!$J24</f>
        <v>-4.2730564421415332E-2</v>
      </c>
      <c r="V24" s="77">
        <f>'[2]returns data'!AC24-'[2]returns data'!$J24</f>
        <v>-0.10471826622486115</v>
      </c>
      <c r="W24" s="77">
        <f>'[2]returns data'!AD24-'[2]returns data'!$J24</f>
        <v>-7.7599985694885257E-2</v>
      </c>
      <c r="X24" s="77">
        <f>'[2]returns data'!AE24-'[2]returns data'!$J24</f>
        <v>0.1184929998755455</v>
      </c>
      <c r="Y24" s="77">
        <f>'[2]returns data'!AF24-'[2]returns data'!$J24</f>
        <v>3.5669831389188764E-2</v>
      </c>
      <c r="Z24" s="77">
        <f>'[2]returns data'!AG24-'[2]returns data'!$J24</f>
        <v>-4.310666227936745E-2</v>
      </c>
      <c r="AA24" s="77">
        <f>'[2]returns data'!AH24-'[2]returns data'!$J24</f>
        <v>-0.17073495516777037</v>
      </c>
      <c r="AB24" s="77">
        <f>'[2]returns data'!AI24-'[2]returns data'!$J24</f>
        <v>-0.26897658238410949</v>
      </c>
      <c r="AC24" s="77">
        <f>'[2]returns data'!AJ24-'[2]returns data'!$J24</f>
        <v>-0.35550065169334411</v>
      </c>
      <c r="AD24" s="77">
        <f>'[2]returns data'!AK24-'[2]returns data'!$J24</f>
        <v>0.13707229664325715</v>
      </c>
      <c r="AE24" s="77">
        <f>'[2]returns data'!AL24-'[2]returns data'!$J24</f>
        <v>-6.160341406464577E-2</v>
      </c>
      <c r="AF24" s="77">
        <f>'[2]returns data'!AM24-'[2]returns data'!$J24</f>
        <v>-8.4771519696712497E-2</v>
      </c>
      <c r="AG24" s="77">
        <f>'[2]returns data'!AN24-'[2]returns data'!$J24</f>
        <v>-0.12926007637977599</v>
      </c>
      <c r="AH24" s="77">
        <f>'[2]returns data'!AO24-'[2]returns data'!$J24</f>
        <v>-7.9742459750175479E-2</v>
      </c>
      <c r="AI24" s="77">
        <f>'[2]returns data'!AP24-'[2]returns data'!$J24</f>
        <v>-7.7097878627479079E-3</v>
      </c>
      <c r="AJ24" s="77">
        <f>'[2]returns data'!AQ24-'[2]returns data'!$J24</f>
        <v>-0.10165671834945679</v>
      </c>
      <c r="AK24" s="77">
        <f>'[2]returns data'!AR24-'[2]returns data'!$J24</f>
        <v>6.370176391303539E-3</v>
      </c>
      <c r="AL24" s="77">
        <f>'[2]returns data'!AS24-'[2]returns data'!$J24</f>
        <v>-0.10161375085115433</v>
      </c>
      <c r="AM24" s="77">
        <f>'[2]returns data'!AT24-'[2]returns data'!$J24</f>
        <v>-3.994637185931206E-2</v>
      </c>
      <c r="AN24" s="77">
        <f>'[2]returns data'!AU24-'[2]returns data'!$J24</f>
        <v>-3.3132633364200595E-2</v>
      </c>
      <c r="AO24" s="77">
        <f>'[2]returns data'!AV24-'[2]returns data'!$J24</f>
        <v>3.9088645780086514E-2</v>
      </c>
    </row>
    <row r="25" spans="1:41">
      <c r="A25" s="73">
        <v>44165</v>
      </c>
      <c r="B25" s="74">
        <v>2020</v>
      </c>
      <c r="C25" s="74">
        <v>11</v>
      </c>
      <c r="D25" s="77">
        <f>'[2]returns data'!K25-'[2]returns data'!$J25</f>
        <v>9.5390000000000003E-2</v>
      </c>
      <c r="E25" s="77">
        <f>'[2]returns data'!L25-'[2]returns data'!$J25</f>
        <v>4.3339999999999997E-2</v>
      </c>
      <c r="F25" s="77">
        <f>'[2]returns data'!M25-'[2]returns data'!$J25</f>
        <v>0.22060100000000002</v>
      </c>
      <c r="G25" s="77">
        <f>'[2]returns data'!N25-'[2]returns data'!$J25</f>
        <v>0.24179100000000001</v>
      </c>
      <c r="H25" s="77">
        <f>'[2]returns data'!O25-'[2]returns data'!$J25</f>
        <v>0.219642</v>
      </c>
      <c r="I25" s="77">
        <f>'[2]returns data'!P25-'[2]returns data'!$J25</f>
        <v>4.0018999999999999E-2</v>
      </c>
      <c r="J25" s="77">
        <f>'[2]returns data'!Q25-'[2]returns data'!$J25</f>
        <v>6.2476999999999991E-2</v>
      </c>
      <c r="K25" s="77">
        <f>'[2]returns data'!R25-'[2]returns data'!$J25</f>
        <v>8.2088999999999995E-2</v>
      </c>
      <c r="L25" s="77">
        <f>'[2]returns data'!S25-'[2]returns data'!$J25</f>
        <v>2.6801000000000002E-2</v>
      </c>
      <c r="M25" s="77">
        <f>'[2]returns data'!T25-'[2]returns data'!$J25</f>
        <v>0.121652</v>
      </c>
      <c r="N25" s="77">
        <f>'[2]returns data'!U25-'[2]returns data'!$J25</f>
        <v>5.9957999999999997E-2</v>
      </c>
      <c r="O25" s="77">
        <f>'[2]returns data'!V25-'[2]returns data'!$J25</f>
        <v>0.1232878806233406</v>
      </c>
      <c r="P25" s="77">
        <f>'[2]returns data'!W25-'[2]returns data'!$J25</f>
        <v>0.15840862860679628</v>
      </c>
      <c r="Q25" s="77">
        <f>'[2]returns data'!X25-'[2]returns data'!$J25</f>
        <v>0.14783464541435243</v>
      </c>
      <c r="R25" s="77">
        <f>'[2]returns data'!Y25-'[2]returns data'!$J25</f>
        <v>8.1991771066188809E-2</v>
      </c>
      <c r="S25" s="77">
        <f>'[2]returns data'!Z25-'[2]returns data'!$J25</f>
        <v>1.9100688228011132E-2</v>
      </c>
      <c r="T25" s="77">
        <f>'[2]returns data'!AA25-'[2]returns data'!$J25</f>
        <v>5.192352628111839E-2</v>
      </c>
      <c r="U25" s="77">
        <f>'[2]returns data'!AB25-'[2]returns data'!$J25</f>
        <v>0.12934431602954866</v>
      </c>
      <c r="V25" s="77">
        <f>'[2]returns data'!AC25-'[2]returns data'!$J25</f>
        <v>0.19568944146633149</v>
      </c>
      <c r="W25" s="77">
        <f>'[2]returns data'!AD25-'[2]returns data'!$J25</f>
        <v>2.6100243605673315E-3</v>
      </c>
      <c r="X25" s="77">
        <f>'[2]returns data'!AE25-'[2]returns data'!$J25</f>
        <v>9.10949947476387E-2</v>
      </c>
      <c r="Y25" s="77">
        <f>'[2]returns data'!AF25-'[2]returns data'!$J25</f>
        <v>4.5695820653438565E-2</v>
      </c>
      <c r="Z25" s="77">
        <f>'[2]returns data'!AG25-'[2]returns data'!$J25</f>
        <v>-5.340658704042435E-2</v>
      </c>
      <c r="AA25" s="77">
        <f>'[2]returns data'!AH25-'[2]returns data'!$J25</f>
        <v>0.33961294760704042</v>
      </c>
      <c r="AB25" s="77">
        <f>'[2]returns data'!AI25-'[2]returns data'!$J25</f>
        <v>0.73289741744995118</v>
      </c>
      <c r="AC25" s="77">
        <f>'[2]returns data'!AJ25-'[2]returns data'!$J25</f>
        <v>0.68908919563293458</v>
      </c>
      <c r="AD25" s="77">
        <f>'[2]returns data'!AK25-'[2]returns data'!$J25</f>
        <v>0.17857426574230195</v>
      </c>
      <c r="AE25" s="77">
        <f>'[2]returns data'!AL25-'[2]returns data'!$J25</f>
        <v>0.7098515199661255</v>
      </c>
      <c r="AF25" s="77">
        <f>'[2]returns data'!AM25-'[2]returns data'!$J25</f>
        <v>5.5322622710466382E-2</v>
      </c>
      <c r="AG25" s="77">
        <f>'[2]returns data'!AN25-'[2]returns data'!$J25</f>
        <v>0.24284814467430116</v>
      </c>
      <c r="AH25" s="77">
        <f>'[2]returns data'!AO25-'[2]returns data'!$J25</f>
        <v>2.2416567260026932E-2</v>
      </c>
      <c r="AI25" s="77">
        <f>'[2]returns data'!AP25-'[2]returns data'!$J25</f>
        <v>0.40670387616157533</v>
      </c>
      <c r="AJ25" s="77">
        <f>'[2]returns data'!AQ25-'[2]returns data'!$J25</f>
        <v>0.18361838331222535</v>
      </c>
      <c r="AK25" s="77">
        <f>'[2]returns data'!AR25-'[2]returns data'!$J25</f>
        <v>0.3245428668498993</v>
      </c>
      <c r="AL25" s="77">
        <f>'[2]returns data'!AS25-'[2]returns data'!$J25</f>
        <v>0.40128751268386842</v>
      </c>
      <c r="AM25" s="77">
        <f>'[2]returns data'!AT25-'[2]returns data'!$J25</f>
        <v>0.49839995970726014</v>
      </c>
      <c r="AN25" s="77">
        <f>'[2]returns data'!AU25-'[2]returns data'!$J25</f>
        <v>0.18377858569622041</v>
      </c>
      <c r="AO25" s="77">
        <f>'[2]returns data'!AV25-'[2]returns data'!$J25</f>
        <v>4.0020504796504972E-2</v>
      </c>
    </row>
    <row r="26" spans="1:41">
      <c r="A26" s="73">
        <v>44196</v>
      </c>
      <c r="B26" s="74">
        <v>2020</v>
      </c>
      <c r="C26" s="74">
        <v>12</v>
      </c>
      <c r="D26" s="77">
        <f>'[2]returns data'!K26-'[2]returns data'!$J26</f>
        <v>0.11447399999999999</v>
      </c>
      <c r="E26" s="77">
        <f>'[2]returns data'!L26-'[2]returns data'!$J26</f>
        <v>2.7958E-2</v>
      </c>
      <c r="F26" s="77">
        <f>'[2]returns data'!M26-'[2]returns data'!$J26</f>
        <v>0.22400600000000001</v>
      </c>
      <c r="G26" s="77">
        <f>'[2]returns data'!N26-'[2]returns data'!$J26</f>
        <v>4.2955999999999994E-2</v>
      </c>
      <c r="H26" s="77">
        <f>'[2]returns data'!O26-'[2]returns data'!$J26</f>
        <v>0.14900200000000002</v>
      </c>
      <c r="I26" s="77">
        <f>'[2]returns data'!P26-'[2]returns data'!$J26</f>
        <v>-3.7193000000000004E-2</v>
      </c>
      <c r="J26" s="77">
        <f>'[2]returns data'!Q26-'[2]returns data'!$J26</f>
        <v>8.7679999999999994E-2</v>
      </c>
      <c r="K26" s="77">
        <f>'[2]returns data'!R26-'[2]returns data'!$J26</f>
        <v>6.2690999999999997E-2</v>
      </c>
      <c r="L26" s="77">
        <f>'[2]returns data'!S26-'[2]returns data'!$J26</f>
        <v>-1.3252999999999999E-2</v>
      </c>
      <c r="M26" s="77">
        <f>'[2]returns data'!T26-'[2]returns data'!$J26</f>
        <v>5.2200999999999997E-2</v>
      </c>
      <c r="N26" s="77">
        <f>'[2]returns data'!U26-'[2]returns data'!$J26</f>
        <v>3.8905999999999996E-2</v>
      </c>
      <c r="O26" s="77">
        <f>'[2]returns data'!V26-'[2]returns data'!$J26</f>
        <v>-2.0055269992351531E-2</v>
      </c>
      <c r="P26" s="77">
        <f>'[2]returns data'!W26-'[2]returns data'!$J26</f>
        <v>-1.247828005105257E-2</v>
      </c>
      <c r="Q26" s="77">
        <f>'[2]returns data'!X26-'[2]returns data'!$J26</f>
        <v>3.8393756204843518E-2</v>
      </c>
      <c r="R26" s="77">
        <f>'[2]returns data'!Y26-'[2]returns data'!$J26</f>
        <v>7.9273627901077268E-2</v>
      </c>
      <c r="S26" s="77">
        <f>'[2]returns data'!Z26-'[2]returns data'!$J26</f>
        <v>8.9370230042934415E-2</v>
      </c>
      <c r="T26" s="77">
        <f>'[2]returns data'!AA26-'[2]returns data'!$J26</f>
        <v>5.5773543024063107E-2</v>
      </c>
      <c r="U26" s="77">
        <f>'[2]returns data'!AB26-'[2]returns data'!$J26</f>
        <v>1.8313733690977097E-2</v>
      </c>
      <c r="V26" s="77">
        <f>'[2]returns data'!AC26-'[2]returns data'!$J26</f>
        <v>2.8655893930792809E-2</v>
      </c>
      <c r="W26" s="77">
        <f>'[2]returns data'!AD26-'[2]returns data'!$J26</f>
        <v>-0.14064054021835326</v>
      </c>
      <c r="X26" s="77">
        <f>'[2]returns data'!AE26-'[2]returns data'!$J26</f>
        <v>5.6472321802377698E-2</v>
      </c>
      <c r="Y26" s="77">
        <f>'[2]returns data'!AF26-'[2]returns data'!$J26</f>
        <v>8.4263624453544614E-2</v>
      </c>
      <c r="Z26" s="77">
        <f>'[2]returns data'!AG26-'[2]returns data'!$J26</f>
        <v>3.2076114618778226E-2</v>
      </c>
      <c r="AA26" s="77">
        <f>'[2]returns data'!AH26-'[2]returns data'!$J26</f>
        <v>-0.10009999403953553</v>
      </c>
      <c r="AB26" s="77">
        <f>'[2]returns data'!AI26-'[2]returns data'!$J26</f>
        <v>0.1037576140999794</v>
      </c>
      <c r="AC26" s="77">
        <f>'[2]returns data'!AJ26-'[2]returns data'!$J26</f>
        <v>0.40150003304481507</v>
      </c>
      <c r="AD26" s="77">
        <f>'[2]returns data'!AK26-'[2]returns data'!$J26</f>
        <v>5.7531853967905042E-2</v>
      </c>
      <c r="AE26" s="77">
        <f>'[2]returns data'!AL26-'[2]returns data'!$J26</f>
        <v>7.8679250383377072E-2</v>
      </c>
      <c r="AF26" s="77">
        <f>'[2]returns data'!AM26-'[2]returns data'!$J26</f>
        <v>-5.5823402649164203E-2</v>
      </c>
      <c r="AG26" s="77">
        <f>'[2]returns data'!AN26-'[2]returns data'!$J26</f>
        <v>-8.7947717106342319E-2</v>
      </c>
      <c r="AH26" s="77">
        <f>'[2]returns data'!AO26-'[2]returns data'!$J26</f>
        <v>-3.6801224744319919E-2</v>
      </c>
      <c r="AI26" s="77">
        <f>'[2]returns data'!AP26-'[2]returns data'!$J26</f>
        <v>8.663877269029617E-2</v>
      </c>
      <c r="AJ26" s="77">
        <f>'[2]returns data'!AQ26-'[2]returns data'!$J26</f>
        <v>0.11909140815734863</v>
      </c>
      <c r="AK26" s="77">
        <f>'[2]returns data'!AR26-'[2]returns data'!$J26</f>
        <v>-8.4580845966935152E-3</v>
      </c>
      <c r="AL26" s="77">
        <f>'[2]returns data'!AS26-'[2]returns data'!$J26</f>
        <v>0.10527480562925338</v>
      </c>
      <c r="AM26" s="77">
        <f>'[2]returns data'!AT26-'[2]returns data'!$J26</f>
        <v>0.20677350630760194</v>
      </c>
      <c r="AN26" s="77">
        <f>'[2]returns data'!AU26-'[2]returns data'!$J26</f>
        <v>-1.6810299998521804E-2</v>
      </c>
      <c r="AO26" s="77">
        <f>'[2]returns data'!AV26-'[2]returns data'!$J26</f>
        <v>-2.031312154829502E-2</v>
      </c>
    </row>
    <row r="27" spans="1:41">
      <c r="A27" s="73">
        <v>44225</v>
      </c>
      <c r="B27" s="74">
        <v>2021</v>
      </c>
      <c r="C27" s="74">
        <v>1</v>
      </c>
      <c r="D27" s="77">
        <f>'[2]returns data'!K27-'[2]returns data'!$J27</f>
        <v>-5.6020000000000002E-3</v>
      </c>
      <c r="E27" s="77">
        <f>'[2]returns data'!L27-'[2]returns data'!$J27</f>
        <v>-1.5675999999999999E-2</v>
      </c>
      <c r="F27" s="77">
        <f>'[2]returns data'!M27-'[2]returns data'!$J27</f>
        <v>-7.1906999999999999E-2</v>
      </c>
      <c r="G27" s="77">
        <f>'[2]returns data'!N27-'[2]returns data'!$J27</f>
        <v>-8.157600000000001E-2</v>
      </c>
      <c r="H27" s="77">
        <f>'[2]returns data'!O27-'[2]returns data'!$J27</f>
        <v>2.8189000000000002E-2</v>
      </c>
      <c r="I27" s="77">
        <f>'[2]returns data'!P27-'[2]returns data'!$J27</f>
        <v>1.9477000000000001E-2</v>
      </c>
      <c r="J27" s="77">
        <f>'[2]returns data'!Q27-'[2]returns data'!$J27</f>
        <v>3.6435999999999996E-2</v>
      </c>
      <c r="K27" s="77">
        <f>'[2]returns data'!R27-'[2]returns data'!$J27</f>
        <v>-0.12209100000000001</v>
      </c>
      <c r="L27" s="77">
        <f>'[2]returns data'!S27-'[2]returns data'!$J27</f>
        <v>-3.1510000000000003E-2</v>
      </c>
      <c r="M27" s="77">
        <f>'[2]returns data'!T27-'[2]returns data'!$J27</f>
        <v>-5.5801000000000003E-2</v>
      </c>
      <c r="N27" s="77">
        <f>'[2]returns data'!U27-'[2]returns data'!$J27</f>
        <v>4.2791999999999997E-2</v>
      </c>
      <c r="O27" s="77">
        <f>'[2]returns data'!V27-'[2]returns data'!$J27</f>
        <v>4.9575233662128446E-2</v>
      </c>
      <c r="P27" s="77">
        <f>'[2]returns data'!W27-'[2]returns data'!$J27</f>
        <v>0.10417810251712799</v>
      </c>
      <c r="Q27" s="77">
        <f>'[2]returns data'!X27-'[2]returns data'!$J27</f>
        <v>-4.039008746147156E-2</v>
      </c>
      <c r="R27" s="77">
        <f>'[2]returns data'!Y27-'[2]returns data'!$J27</f>
        <v>-2.8212422674894332E-2</v>
      </c>
      <c r="S27" s="77">
        <f>'[2]returns data'!Z27-'[2]returns data'!$J27</f>
        <v>-4.9901308661699298E-2</v>
      </c>
      <c r="T27" s="77">
        <f>'[2]returns data'!AA27-'[2]returns data'!$J27</f>
        <v>0.2053213434457779</v>
      </c>
      <c r="U27" s="77">
        <f>'[2]returns data'!AB27-'[2]returns data'!$J27</f>
        <v>-4.3698961085081103E-2</v>
      </c>
      <c r="V27" s="77">
        <f>'[2]returns data'!AC27-'[2]returns data'!$J27</f>
        <v>7.6435493135452268E-2</v>
      </c>
      <c r="W27" s="77">
        <f>'[2]returns data'!AD27-'[2]returns data'!$J27</f>
        <v>0.15713270177841188</v>
      </c>
      <c r="X27" s="77">
        <f>'[2]returns data'!AE27-'[2]returns data'!$J27</f>
        <v>3.2183451408147809E-2</v>
      </c>
      <c r="Y27" s="77">
        <f>'[2]returns data'!AF27-'[2]returns data'!$J27</f>
        <v>-5.0401812589168551E-2</v>
      </c>
      <c r="Z27" s="77">
        <f>'[2]returns data'!AG27-'[2]returns data'!$J27</f>
        <v>0.26702328195571901</v>
      </c>
      <c r="AA27" s="77">
        <f>'[2]returns data'!AH27-'[2]returns data'!$J27</f>
        <v>0.472122238779068</v>
      </c>
      <c r="AB27" s="77">
        <f>'[2]returns data'!AI27-'[2]returns data'!$J27</f>
        <v>0.11952363868951797</v>
      </c>
      <c r="AC27" s="77">
        <f>'[2]returns data'!AJ27-'[2]returns data'!$J27</f>
        <v>0.16428351571559907</v>
      </c>
      <c r="AD27" s="77">
        <f>'[2]returns data'!AK27-'[2]returns data'!$J27</f>
        <v>-3.2142693346738818E-2</v>
      </c>
      <c r="AE27" s="77">
        <f>'[2]returns data'!AL27-'[2]returns data'!$J27</f>
        <v>-4.8126286065578464E-2</v>
      </c>
      <c r="AF27" s="77">
        <f>'[2]returns data'!AM27-'[2]returns data'!$J27</f>
        <v>1.2102375568449498E-2</v>
      </c>
      <c r="AG27" s="77">
        <f>'[2]returns data'!AN27-'[2]returns data'!$J27</f>
        <v>2.1569302135705948E-2</v>
      </c>
      <c r="AH27" s="77">
        <f>'[2]returns data'!AO27-'[2]returns data'!$J27</f>
        <v>-4.4977596199512485E-2</v>
      </c>
      <c r="AI27" s="77">
        <f>'[2]returns data'!AP27-'[2]returns data'!$J27</f>
        <v>-7.8928290104866031E-2</v>
      </c>
      <c r="AJ27" s="77">
        <f>'[2]returns data'!AQ27-'[2]returns data'!$J27</f>
        <v>0.17222055962085725</v>
      </c>
      <c r="AK27" s="77">
        <f>'[2]returns data'!AR27-'[2]returns data'!$J27</f>
        <v>0.17118883302211763</v>
      </c>
      <c r="AL27" s="77">
        <f>'[2]returns data'!AS27-'[2]returns data'!$J27</f>
        <v>-6.6638706421852115E-2</v>
      </c>
      <c r="AM27" s="77">
        <f>'[2]returns data'!AT27-'[2]returns data'!$J27</f>
        <v>-4.6270812100172046E-2</v>
      </c>
      <c r="AN27" s="77">
        <f>'[2]returns data'!AU27-'[2]returns data'!$J27</f>
        <v>2.6184480467438698E-2</v>
      </c>
      <c r="AO27" s="77">
        <f>'[2]returns data'!AV27-'[2]returns data'!$J27</f>
        <v>2.8013819658756257E-2</v>
      </c>
    </row>
    <row r="28" spans="1:41">
      <c r="A28" s="73">
        <v>44253</v>
      </c>
      <c r="B28" s="74">
        <v>2021</v>
      </c>
      <c r="C28" s="74">
        <v>2</v>
      </c>
      <c r="D28" s="77">
        <f>'[2]returns data'!K28-'[2]returns data'!$J28</f>
        <v>-7.9532000000000005E-2</v>
      </c>
      <c r="E28" s="77">
        <f>'[2]returns data'!L28-'[2]returns data'!$J28</f>
        <v>-3.5327999999999998E-2</v>
      </c>
      <c r="F28" s="77">
        <f>'[2]returns data'!M28-'[2]returns data'!$J28</f>
        <v>0.124101</v>
      </c>
      <c r="G28" s="77">
        <f>'[2]returns data'!N28-'[2]returns data'!$J28</f>
        <v>4.0487000000000002E-2</v>
      </c>
      <c r="H28" s="77">
        <f>'[2]returns data'!O28-'[2]returns data'!$J28</f>
        <v>0.17815400000000001</v>
      </c>
      <c r="I28" s="77">
        <f>'[2]returns data'!P28-'[2]returns data'!$J28</f>
        <v>-4.6081999999999998E-2</v>
      </c>
      <c r="J28" s="77">
        <f>'[2]returns data'!Q28-'[2]returns data'!$J28</f>
        <v>-2.2436000000000001E-2</v>
      </c>
      <c r="K28" s="77">
        <f>'[2]returns data'!R28-'[2]returns data'!$J28</f>
        <v>1.7444999999999999E-2</v>
      </c>
      <c r="L28" s="77">
        <f>'[2]returns data'!S28-'[2]returns data'!$J28</f>
        <v>-1.9729999999999999E-3</v>
      </c>
      <c r="M28" s="77">
        <f>'[2]returns data'!T28-'[2]returns data'!$J28</f>
        <v>1.0966E-2</v>
      </c>
      <c r="N28" s="77">
        <f>'[2]returns data'!U28-'[2]returns data'!$J28</f>
        <v>4.2249999999999996E-3</v>
      </c>
      <c r="O28" s="77">
        <f>'[2]returns data'!V28-'[2]returns data'!$J28</f>
        <v>0.16220732033252716</v>
      </c>
      <c r="P28" s="77">
        <f>'[2]returns data'!W28-'[2]returns data'!$J28</f>
        <v>0.11228810250759125</v>
      </c>
      <c r="Q28" s="77">
        <f>'[2]returns data'!X28-'[2]returns data'!$J28</f>
        <v>5.989363044500351E-2</v>
      </c>
      <c r="R28" s="77">
        <f>'[2]returns data'!Y28-'[2]returns data'!$J28</f>
        <v>0.10046485811471939</v>
      </c>
      <c r="S28" s="77">
        <f>'[2]returns data'!Z28-'[2]returns data'!$J28</f>
        <v>5.1550200441852212E-4</v>
      </c>
      <c r="T28" s="77">
        <f>'[2]returns data'!AA28-'[2]returns data'!$J28</f>
        <v>-0.11600504815578461</v>
      </c>
      <c r="U28" s="77">
        <f>'[2]returns data'!AB28-'[2]returns data'!$J28</f>
        <v>3.8446523249149323E-2</v>
      </c>
      <c r="V28" s="77">
        <f>'[2]returns data'!AC28-'[2]returns data'!$J28</f>
        <v>8.5842914879322052E-2</v>
      </c>
      <c r="W28" s="77">
        <f>'[2]returns data'!AD28-'[2]returns data'!$J28</f>
        <v>8.6956501007080078E-2</v>
      </c>
      <c r="X28" s="77">
        <f>'[2]returns data'!AE28-'[2]returns data'!$J28</f>
        <v>0.20556832849979401</v>
      </c>
      <c r="Y28" s="77">
        <f>'[2]returns data'!AF28-'[2]returns data'!$J28</f>
        <v>2.0480223000049591E-2</v>
      </c>
      <c r="Z28" s="77">
        <f>'[2]returns data'!AG28-'[2]returns data'!$J28</f>
        <v>-6.756756454706192E-2</v>
      </c>
      <c r="AA28" s="77">
        <f>'[2]returns data'!AH28-'[2]returns data'!$J28</f>
        <v>0.43665763735771179</v>
      </c>
      <c r="AB28" s="77">
        <f>'[2]returns data'!AI28-'[2]returns data'!$J28</f>
        <v>0.13325326144695282</v>
      </c>
      <c r="AC28" s="77">
        <f>'[2]returns data'!AJ28-'[2]returns data'!$J28</f>
        <v>0.30196079611778259</v>
      </c>
      <c r="AD28" s="77">
        <f>'[2]returns data'!AK28-'[2]returns data'!$J28</f>
        <v>0.11310340464115143</v>
      </c>
      <c r="AE28" s="77">
        <f>'[2]returns data'!AL28-'[2]returns data'!$J28</f>
        <v>0.3800966739654541</v>
      </c>
      <c r="AF28" s="77">
        <f>'[2]returns data'!AM28-'[2]returns data'!$J28</f>
        <v>-2.5098763406276703E-2</v>
      </c>
      <c r="AG28" s="77">
        <f>'[2]returns data'!AN28-'[2]returns data'!$J28</f>
        <v>9.7407758235931396E-2</v>
      </c>
      <c r="AH28" s="77">
        <f>'[2]returns data'!AO28-'[2]returns data'!$J28</f>
        <v>9.3972451984882355E-2</v>
      </c>
      <c r="AI28" s="77">
        <f>'[2]returns data'!AP28-'[2]returns data'!$J28</f>
        <v>2.1728489547967911E-2</v>
      </c>
      <c r="AJ28" s="77">
        <f>'[2]returns data'!AQ28-'[2]returns data'!$J28</f>
        <v>-0.12302502989768982</v>
      </c>
      <c r="AK28" s="77">
        <f>'[2]returns data'!AR28-'[2]returns data'!$J28</f>
        <v>4.642525315284729E-2</v>
      </c>
      <c r="AL28" s="77">
        <f>'[2]returns data'!AS28-'[2]returns data'!$J28</f>
        <v>0.40027415752410889</v>
      </c>
      <c r="AM28" s="77">
        <f>'[2]returns data'!AT28-'[2]returns data'!$J28</f>
        <v>0.21275362372398376</v>
      </c>
      <c r="AN28" s="77">
        <f>'[2]returns data'!AU28-'[2]returns data'!$J28</f>
        <v>1.6283072531223297E-2</v>
      </c>
      <c r="AO28" s="77">
        <f>'[2]returns data'!AV28-'[2]returns data'!$J28</f>
        <v>-2.6191262528300285E-2</v>
      </c>
    </row>
    <row r="29" spans="1:41">
      <c r="A29" s="73">
        <v>44286</v>
      </c>
      <c r="B29" s="74">
        <v>2021</v>
      </c>
      <c r="C29" s="74">
        <v>3</v>
      </c>
      <c r="D29" s="77">
        <f>'[2]returns data'!K29-'[2]returns data'!$J29</f>
        <v>7.3400000000000002E-3</v>
      </c>
      <c r="E29" s="77">
        <f>'[2]returns data'!L29-'[2]returns data'!$J29</f>
        <v>3.7199999999999999E-4</v>
      </c>
      <c r="F29" s="77">
        <f>'[2]returns data'!M29-'[2]returns data'!$J29</f>
        <v>-2.3910000000000001E-2</v>
      </c>
      <c r="G29" s="77">
        <f>'[2]returns data'!N29-'[2]returns data'!$J29</f>
        <v>7.2745000000000004E-2</v>
      </c>
      <c r="H29" s="77">
        <f>'[2]returns data'!O29-'[2]returns data'!$J29</f>
        <v>2.7451E-2</v>
      </c>
      <c r="I29" s="77">
        <f>'[2]returns data'!P29-'[2]returns data'!$J29</f>
        <v>0.187969</v>
      </c>
      <c r="J29" s="77">
        <f>'[2]returns data'!Q29-'[2]returns data'!$J29</f>
        <v>3.7170000000000002E-2</v>
      </c>
      <c r="K29" s="77">
        <f>'[2]returns data'!R29-'[2]returns data'!$J29</f>
        <v>8.4506999999999999E-2</v>
      </c>
      <c r="L29" s="77">
        <f>'[2]returns data'!S29-'[2]returns data'!$J29</f>
        <v>8.7318999999999994E-2</v>
      </c>
      <c r="M29" s="77">
        <f>'[2]returns data'!T29-'[2]returns data'!$J29</f>
        <v>-1.4023000000000001E-2</v>
      </c>
      <c r="N29" s="77">
        <f>'[2]returns data'!U29-'[2]returns data'!$J29</f>
        <v>1.4588E-2</v>
      </c>
      <c r="O29" s="77">
        <f>'[2]returns data'!V29-'[2]returns data'!$J29</f>
        <v>-3.7101194262504578E-2</v>
      </c>
      <c r="P29" s="77">
        <f>'[2]returns data'!W29-'[2]returns data'!$J29</f>
        <v>-4.6394608914852142E-2</v>
      </c>
      <c r="Q29" s="77">
        <f>'[2]returns data'!X29-'[2]returns data'!$J29</f>
        <v>-0.11011350154876709</v>
      </c>
      <c r="R29" s="77">
        <f>'[2]returns data'!Y29-'[2]returns data'!$J29</f>
        <v>4.6934845158830285E-4</v>
      </c>
      <c r="S29" s="77">
        <f>'[2]returns data'!Z29-'[2]returns data'!$J29</f>
        <v>8.2441316917538643E-3</v>
      </c>
      <c r="T29" s="77">
        <f>'[2]returns data'!AA29-'[2]returns data'!$J29</f>
        <v>-1.718597486615181E-2</v>
      </c>
      <c r="U29" s="77">
        <f>'[2]returns data'!AB29-'[2]returns data'!$J29</f>
        <v>-0.13585197925567627</v>
      </c>
      <c r="V29" s="77">
        <f>'[2]returns data'!AC29-'[2]returns data'!$J29</f>
        <v>-4.5302968472242355E-2</v>
      </c>
      <c r="W29" s="77">
        <f>'[2]returns data'!AD29-'[2]returns data'!$J29</f>
        <v>-0.31999999284744263</v>
      </c>
      <c r="X29" s="77">
        <f>'[2]returns data'!AE29-'[2]returns data'!$J29</f>
        <v>0.1116071417927742</v>
      </c>
      <c r="Y29" s="77">
        <f>'[2]returns data'!AF29-'[2]returns data'!$J29</f>
        <v>7.1280308067798615E-2</v>
      </c>
      <c r="Z29" s="77">
        <f>'[2]returns data'!AG29-'[2]returns data'!$J29</f>
        <v>-8.4753595292568207E-2</v>
      </c>
      <c r="AA29" s="77">
        <f>'[2]returns data'!AH29-'[2]returns data'!$J29</f>
        <v>-0.32457786798477173</v>
      </c>
      <c r="AB29" s="77">
        <f>'[2]returns data'!AI29-'[2]returns data'!$J29</f>
        <v>-1.0593200102448463E-2</v>
      </c>
      <c r="AC29" s="77">
        <f>'[2]returns data'!AJ29-'[2]returns data'!$J29</f>
        <v>-9.0361431241035461E-2</v>
      </c>
      <c r="AD29" s="77">
        <f>'[2]returns data'!AK29-'[2]returns data'!$J29</f>
        <v>0.12732350826263428</v>
      </c>
      <c r="AE29" s="77">
        <f>'[2]returns data'!AL29-'[2]returns data'!$J29</f>
        <v>-2.3535270243883133E-2</v>
      </c>
      <c r="AF29" s="77">
        <f>'[2]returns data'!AM29-'[2]returns data'!$J29</f>
        <v>2.7697397395968437E-2</v>
      </c>
      <c r="AG29" s="77">
        <f>'[2]returns data'!AN29-'[2]returns data'!$J29</f>
        <v>0.10808870941400528</v>
      </c>
      <c r="AH29" s="77">
        <f>'[2]returns data'!AO29-'[2]returns data'!$J29</f>
        <v>3.3405661582946777E-2</v>
      </c>
      <c r="AI29" s="77">
        <f>'[2]returns data'!AP29-'[2]returns data'!$J29</f>
        <v>5.6119732558727264E-2</v>
      </c>
      <c r="AJ29" s="77">
        <f>'[2]returns data'!AQ29-'[2]returns data'!$J29</f>
        <v>0.10080964863300323</v>
      </c>
      <c r="AK29" s="77">
        <f>'[2]returns data'!AR29-'[2]returns data'!$J29</f>
        <v>-4.8358477652072906E-2</v>
      </c>
      <c r="AL29" s="77">
        <f>'[2]returns data'!AS29-'[2]returns data'!$J29</f>
        <v>-4.6010792255401611E-2</v>
      </c>
      <c r="AM29" s="77">
        <f>'[2]returns data'!AT29-'[2]returns data'!$J29</f>
        <v>-2.1510552614927292E-3</v>
      </c>
      <c r="AN29" s="77">
        <f>'[2]returns data'!AU29-'[2]returns data'!$J29</f>
        <v>7.975362241268158E-2</v>
      </c>
      <c r="AO29" s="77">
        <f>'[2]returns data'!AV29-'[2]returns data'!$J29</f>
        <v>2.9443090781569481E-2</v>
      </c>
    </row>
    <row r="30" spans="1:41">
      <c r="A30" s="73">
        <v>44316</v>
      </c>
      <c r="B30" s="74">
        <v>2021</v>
      </c>
      <c r="C30" s="74">
        <v>4</v>
      </c>
      <c r="D30" s="77">
        <f>'[2]returns data'!K30-'[2]returns data'!$J30</f>
        <v>7.6217999999999994E-2</v>
      </c>
      <c r="E30" s="77">
        <f>'[2]returns data'!L30-'[2]returns data'!$J30</f>
        <v>0.12066300000000001</v>
      </c>
      <c r="F30" s="77">
        <f>'[2]returns data'!M30-'[2]returns data'!$J30</f>
        <v>8.1290000000000008E-3</v>
      </c>
      <c r="G30" s="77">
        <f>'[2]returns data'!N30-'[2]returns data'!$J30</f>
        <v>2.7503E-2</v>
      </c>
      <c r="H30" s="77">
        <f>'[2]returns data'!O30-'[2]returns data'!$J30</f>
        <v>6.5596000000000002E-2</v>
      </c>
      <c r="I30" s="77">
        <f>'[2]returns data'!P30-'[2]returns data'!$J30</f>
        <v>6.0344000000000002E-2</v>
      </c>
      <c r="J30" s="77">
        <f>'[2]returns data'!Q30-'[2]returns data'!$J30</f>
        <v>-9.8569999999999994E-3</v>
      </c>
      <c r="K30" s="77">
        <f>'[2]returns data'!R30-'[2]returns data'!$J30</f>
        <v>2.4094000000000001E-2</v>
      </c>
      <c r="L30" s="77">
        <f>'[2]returns data'!S30-'[2]returns data'!$J30</f>
        <v>5.3269999999999998E-2</v>
      </c>
      <c r="M30" s="77">
        <f>'[2]returns data'!T30-'[2]returns data'!$J30</f>
        <v>-2.032E-3</v>
      </c>
      <c r="N30" s="77">
        <f>'[2]returns data'!U30-'[2]returns data'!$J30</f>
        <v>6.9601999999999997E-2</v>
      </c>
      <c r="O30" s="77">
        <f>'[2]returns data'!V30-'[2]returns data'!$J30</f>
        <v>-2.0539658144116402E-2</v>
      </c>
      <c r="P30" s="77">
        <f>'[2]returns data'!W30-'[2]returns data'!$J30</f>
        <v>-9.8587475717067719E-2</v>
      </c>
      <c r="Q30" s="77">
        <f>'[2]returns data'!X30-'[2]returns data'!$J30</f>
        <v>4.8071183264255524E-2</v>
      </c>
      <c r="R30" s="77">
        <f>'[2]returns data'!Y30-'[2]returns data'!$J30</f>
        <v>4.6610157936811447E-2</v>
      </c>
      <c r="S30" s="77">
        <f>'[2]returns data'!Z30-'[2]returns data'!$J30</f>
        <v>5.3318921476602554E-2</v>
      </c>
      <c r="T30" s="77">
        <f>'[2]returns data'!AA30-'[2]returns data'!$J30</f>
        <v>9.1155253350734711E-2</v>
      </c>
      <c r="U30" s="77">
        <f>'[2]returns data'!AB30-'[2]returns data'!$J30</f>
        <v>0.11019771546125412</v>
      </c>
      <c r="V30" s="77">
        <f>'[2]returns data'!AC30-'[2]returns data'!$J30</f>
        <v>0.16919414699077606</v>
      </c>
      <c r="W30" s="77">
        <f>'[2]returns data'!AD30-'[2]returns data'!$J30</f>
        <v>0.13602936267852783</v>
      </c>
      <c r="X30" s="77">
        <f>'[2]returns data'!AE30-'[2]returns data'!$J30</f>
        <v>4.0160577744245529E-2</v>
      </c>
      <c r="Y30" s="77">
        <f>'[2]returns data'!AF30-'[2]returns data'!$J30</f>
        <v>0.11111109703779221</v>
      </c>
      <c r="Z30" s="77">
        <f>'[2]returns data'!AG30-'[2]returns data'!$J30</f>
        <v>8.8674630969762802E-3</v>
      </c>
      <c r="AA30" s="77">
        <f>'[2]returns data'!AH30-'[2]returns data'!$J30</f>
        <v>-3.8888853043317795E-2</v>
      </c>
      <c r="AB30" s="77">
        <f>'[2]returns data'!AI30-'[2]returns data'!$J30</f>
        <v>-7.5757555663585663E-2</v>
      </c>
      <c r="AC30" s="77">
        <f>'[2]returns data'!AJ30-'[2]returns data'!$J30</f>
        <v>0.19867546856403351</v>
      </c>
      <c r="AD30" s="77">
        <f>'[2]returns data'!AK30-'[2]returns data'!$J30</f>
        <v>6.3782455399632454E-3</v>
      </c>
      <c r="AE30" s="77">
        <f>'[2]returns data'!AL30-'[2]returns data'!$J30</f>
        <v>-3.5897279158234596E-3</v>
      </c>
      <c r="AF30" s="77">
        <f>'[2]returns data'!AM30-'[2]returns data'!$J30</f>
        <v>6.7377284169197083E-2</v>
      </c>
      <c r="AG30" s="77">
        <f>'[2]returns data'!AN30-'[2]returns data'!$J30</f>
        <v>5.6847617030143738E-2</v>
      </c>
      <c r="AH30" s="77">
        <f>'[2]returns data'!AO30-'[2]returns data'!$J30</f>
        <v>3.43656986951828E-2</v>
      </c>
      <c r="AI30" s="77">
        <f>'[2]returns data'!AP30-'[2]returns data'!$J30</f>
        <v>3.6309417337179184E-2</v>
      </c>
      <c r="AJ30" s="77">
        <f>'[2]returns data'!AQ30-'[2]returns data'!$J30</f>
        <v>1.5665357932448387E-2</v>
      </c>
      <c r="AK30" s="77">
        <f>'[2]returns data'!AR30-'[2]returns data'!$J30</f>
        <v>1.6316944966092706E-3</v>
      </c>
      <c r="AL30" s="77">
        <f>'[2]returns data'!AS30-'[2]returns data'!$J30</f>
        <v>-2.001023106276989E-2</v>
      </c>
      <c r="AM30" s="77">
        <f>'[2]returns data'!AT30-'[2]returns data'!$J30</f>
        <v>-2.1556923165917397E-3</v>
      </c>
      <c r="AN30" s="77">
        <f>'[2]returns data'!AU30-'[2]returns data'!$J30</f>
        <v>4.6397671103477478E-2</v>
      </c>
      <c r="AO30" s="77">
        <f>'[2]returns data'!AV30-'[2]returns data'!$J30</f>
        <v>7.6212896965444088E-3</v>
      </c>
    </row>
    <row r="31" spans="1:41">
      <c r="A31" s="73">
        <v>44344</v>
      </c>
      <c r="B31" s="74">
        <v>2021</v>
      </c>
      <c r="C31" s="74">
        <v>5</v>
      </c>
      <c r="D31" s="77">
        <f>'[2]returns data'!K31-'[2]returns data'!$J31</f>
        <v>-5.0434E-2</v>
      </c>
      <c r="E31" s="77">
        <f>'[2]returns data'!L31-'[2]returns data'!$J31</f>
        <v>-7.0470000000000005E-2</v>
      </c>
      <c r="F31" s="77">
        <f>'[2]returns data'!M31-'[2]returns data'!$J31</f>
        <v>-3.9619000000000001E-2</v>
      </c>
      <c r="G31" s="77">
        <f>'[2]returns data'!N31-'[2]returns data'!$J31</f>
        <v>3.9454999999999997E-2</v>
      </c>
      <c r="H31" s="77">
        <f>'[2]returns data'!O31-'[2]returns data'!$J31</f>
        <v>7.1230000000000002E-2</v>
      </c>
      <c r="I31" s="77">
        <f>'[2]returns data'!P31-'[2]returns data'!$J31</f>
        <v>-1.4706E-2</v>
      </c>
      <c r="J31" s="77">
        <f>'[2]returns data'!Q31-'[2]returns data'!$J31</f>
        <v>4.6580000000000003E-2</v>
      </c>
      <c r="K31" s="77">
        <f>'[2]returns data'!R31-'[2]returns data'!$J31</f>
        <v>2.4268000000000001E-2</v>
      </c>
      <c r="L31" s="77">
        <f>'[2]returns data'!S31-'[2]returns data'!$J31</f>
        <v>-3.8119999999999999E-3</v>
      </c>
      <c r="M31" s="77">
        <f>'[2]returns data'!T31-'[2]returns data'!$J31</f>
        <v>3.1029000000000001E-2</v>
      </c>
      <c r="N31" s="77">
        <f>'[2]returns data'!U31-'[2]returns data'!$J31</f>
        <v>-7.6930000000000002E-3</v>
      </c>
      <c r="O31" s="77">
        <f>'[2]returns data'!V31-'[2]returns data'!$J31</f>
        <v>-6.8881111219525337E-3</v>
      </c>
      <c r="P31" s="77">
        <f>'[2]returns data'!W31-'[2]returns data'!$J31</f>
        <v>-3.9727795869112015E-2</v>
      </c>
      <c r="Q31" s="77">
        <f>'[2]returns data'!X31-'[2]returns data'!$J31</f>
        <v>0.11268401890993118</v>
      </c>
      <c r="R31" s="77">
        <f>'[2]returns data'!Y31-'[2]returns data'!$J31</f>
        <v>-6.9275744259357452E-2</v>
      </c>
      <c r="S31" s="77">
        <f>'[2]returns data'!Z31-'[2]returns data'!$J31</f>
        <v>1.0611182078719139E-2</v>
      </c>
      <c r="T31" s="77">
        <f>'[2]returns data'!AA31-'[2]returns data'!$J31</f>
        <v>-2.6313113048672676E-2</v>
      </c>
      <c r="U31" s="77">
        <f>'[2]returns data'!AB31-'[2]returns data'!$J31</f>
        <v>-6.9324113428592682E-2</v>
      </c>
      <c r="V31" s="77">
        <f>'[2]returns data'!AC31-'[2]returns data'!$J31</f>
        <v>-9.1810673475265503E-3</v>
      </c>
      <c r="W31" s="77">
        <f>'[2]returns data'!AD31-'[2]returns data'!$J31</f>
        <v>0.37864089012145996</v>
      </c>
      <c r="X31" s="77">
        <f>'[2]returns data'!AE31-'[2]returns data'!$J31</f>
        <v>5.5984616279602051E-2</v>
      </c>
      <c r="Y31" s="77">
        <f>'[2]returns data'!AF31-'[2]returns data'!$J31</f>
        <v>-4.4705897569656372E-2</v>
      </c>
      <c r="Z31" s="77">
        <f>'[2]returns data'!AG31-'[2]returns data'!$J31</f>
        <v>-7.5157210230827332E-2</v>
      </c>
      <c r="AA31" s="77">
        <f>'[2]returns data'!AH31-'[2]returns data'!$J31</f>
        <v>-0.1213873028755188</v>
      </c>
      <c r="AB31" s="77">
        <f>'[2]returns data'!AI31-'[2]returns data'!$J31</f>
        <v>0.14519910514354706</v>
      </c>
      <c r="AC31" s="77">
        <f>'[2]returns data'!AJ31-'[2]returns data'!$J31</f>
        <v>0.25759667158126831</v>
      </c>
      <c r="AD31" s="77">
        <f>'[2]returns data'!AK31-'[2]returns data'!$J31</f>
        <v>7.2471678256988525E-2</v>
      </c>
      <c r="AE31" s="77">
        <f>'[2]returns data'!AL31-'[2]returns data'!$J31</f>
        <v>-1.0293596424162388E-3</v>
      </c>
      <c r="AF31" s="77">
        <f>'[2]returns data'!AM31-'[2]returns data'!$J31</f>
        <v>6.9719254970550537E-2</v>
      </c>
      <c r="AG31" s="77">
        <f>'[2]returns data'!AN31-'[2]returns data'!$J31</f>
        <v>4.3398477137088776E-2</v>
      </c>
      <c r="AH31" s="77">
        <f>'[2]returns data'!AO31-'[2]returns data'!$J31</f>
        <v>-1.1074592359364033E-2</v>
      </c>
      <c r="AI31" s="77">
        <f>'[2]returns data'!AP31-'[2]returns data'!$J31</f>
        <v>1.8658492714166641E-2</v>
      </c>
      <c r="AJ31" s="77">
        <f>'[2]returns data'!AQ31-'[2]returns data'!$J31</f>
        <v>1.3246226124465466E-2</v>
      </c>
      <c r="AK31" s="77">
        <f>'[2]returns data'!AR31-'[2]returns data'!$J31</f>
        <v>1.9781205803155899E-2</v>
      </c>
      <c r="AL31" s="77">
        <f>'[2]returns data'!AS31-'[2]returns data'!$J31</f>
        <v>-8.7434560060501099E-2</v>
      </c>
      <c r="AM31" s="77">
        <f>'[2]returns data'!AT31-'[2]returns data'!$J31</f>
        <v>5.9529513120651245E-2</v>
      </c>
      <c r="AN31" s="77">
        <f>'[2]returns data'!AU31-'[2]returns data'!$J31</f>
        <v>9.8137624561786652E-2</v>
      </c>
      <c r="AO31" s="77">
        <f>'[2]returns data'!AV31-'[2]returns data'!$J31</f>
        <v>-1.7763040959835052E-2</v>
      </c>
    </row>
    <row r="32" spans="1:41">
      <c r="A32" s="73">
        <v>44377</v>
      </c>
      <c r="B32" s="74">
        <v>2021</v>
      </c>
      <c r="C32" s="74">
        <v>6</v>
      </c>
      <c r="D32" s="77">
        <f>'[2]returns data'!K32-'[2]returns data'!$J32</f>
        <v>9.9109000000000003E-2</v>
      </c>
      <c r="E32" s="77">
        <f>'[2]returns data'!L32-'[2]returns data'!$J32</f>
        <v>6.7354999999999998E-2</v>
      </c>
      <c r="F32" s="77">
        <f>'[2]returns data'!M32-'[2]returns data'!$J32</f>
        <v>-1.6121E-2</v>
      </c>
      <c r="G32" s="77">
        <f>'[2]returns data'!N32-'[2]returns data'!$J32</f>
        <v>-5.0063000000000003E-2</v>
      </c>
      <c r="H32" s="77">
        <f>'[2]returns data'!O32-'[2]returns data'!$J32</f>
        <v>2.0187E-2</v>
      </c>
      <c r="I32" s="77">
        <f>'[2]returns data'!P32-'[2]returns data'!$J32</f>
        <v>5.1110000000000001E-3</v>
      </c>
      <c r="J32" s="77">
        <f>'[2]returns data'!Q32-'[2]returns data'!$J32</f>
        <v>-2.6647000000000001E-2</v>
      </c>
      <c r="K32" s="77">
        <f>'[2]returns data'!R32-'[2]returns data'!$J32</f>
        <v>-1.3746E-2</v>
      </c>
      <c r="L32" s="77">
        <f>'[2]returns data'!S32-'[2]returns data'!$J32</f>
        <v>-1.2399E-2</v>
      </c>
      <c r="M32" s="77">
        <f>'[2]returns data'!T32-'[2]returns data'!$J32</f>
        <v>0.13212699999999999</v>
      </c>
      <c r="N32" s="77">
        <f>'[2]returns data'!U32-'[2]returns data'!$J32</f>
        <v>8.4988999999999995E-2</v>
      </c>
      <c r="O32" s="77">
        <f>'[2]returns data'!V32-'[2]returns data'!$J32</f>
        <v>-1.0054160840809345E-2</v>
      </c>
      <c r="P32" s="77">
        <f>'[2]returns data'!W32-'[2]returns data'!$J32</f>
        <v>1.6486132517457008E-4</v>
      </c>
      <c r="Q32" s="77">
        <f>'[2]returns data'!X32-'[2]returns data'!$J32</f>
        <v>-1.094148401170969E-2</v>
      </c>
      <c r="R32" s="77">
        <f>'[2]returns data'!Y32-'[2]returns data'!$J32</f>
        <v>-0.101624995470047</v>
      </c>
      <c r="S32" s="77">
        <f>'[2]returns data'!Z32-'[2]returns data'!$J32</f>
        <v>4.0659967809915543E-2</v>
      </c>
      <c r="T32" s="77">
        <f>'[2]returns data'!AA32-'[2]returns data'!$J32</f>
        <v>0.11165519803762436</v>
      </c>
      <c r="U32" s="77">
        <f>'[2]returns data'!AB32-'[2]returns data'!$J32</f>
        <v>0.17843239009380341</v>
      </c>
      <c r="V32" s="77">
        <f>'[2]returns data'!AC32-'[2]returns data'!$J32</f>
        <v>6.5156646072864532E-2</v>
      </c>
      <c r="W32" s="77">
        <f>'[2]returns data'!AD32-'[2]returns data'!$J32</f>
        <v>0.28873226046562195</v>
      </c>
      <c r="X32" s="77">
        <f>'[2]returns data'!AE32-'[2]returns data'!$J32</f>
        <v>-8.0483987927436829E-2</v>
      </c>
      <c r="Y32" s="77">
        <f>'[2]returns data'!AF32-'[2]returns data'!$J32</f>
        <v>-0.1071428656578064</v>
      </c>
      <c r="Z32" s="77">
        <f>'[2]returns data'!AG32-'[2]returns data'!$J32</f>
        <v>-2.7199133182875812E-4</v>
      </c>
      <c r="AA32" s="77">
        <f>'[2]returns data'!AH32-'[2]returns data'!$J32</f>
        <v>-0.13157890737056732</v>
      </c>
      <c r="AB32" s="77">
        <f>'[2]returns data'!AI32-'[2]returns data'!$J32</f>
        <v>4.752066358923912E-2</v>
      </c>
      <c r="AC32" s="77">
        <f>'[2]returns data'!AJ32-'[2]returns data'!$J32</f>
        <v>0.14222963154315948</v>
      </c>
      <c r="AD32" s="77">
        <f>'[2]returns data'!AK32-'[2]returns data'!$J32</f>
        <v>-7.6053373515605927E-2</v>
      </c>
      <c r="AE32" s="77">
        <f>'[2]returns data'!AL32-'[2]returns data'!$J32</f>
        <v>-3.5033505409955978E-2</v>
      </c>
      <c r="AF32" s="77">
        <f>'[2]returns data'!AM32-'[2]returns data'!$J32</f>
        <v>5.5134773254394531E-2</v>
      </c>
      <c r="AG32" s="77">
        <f>'[2]returns data'!AN32-'[2]returns data'!$J32</f>
        <v>4.6865800395607948E-3</v>
      </c>
      <c r="AH32" s="77">
        <f>'[2]returns data'!AO32-'[2]returns data'!$J32</f>
        <v>-2.4885954335331917E-2</v>
      </c>
      <c r="AI32" s="77">
        <f>'[2]returns data'!AP32-'[2]returns data'!$J32</f>
        <v>-3.3810369670391083E-2</v>
      </c>
      <c r="AJ32" s="77">
        <f>'[2]returns data'!AQ32-'[2]returns data'!$J32</f>
        <v>3.8861017674207687E-2</v>
      </c>
      <c r="AK32" s="77">
        <f>'[2]returns data'!AR32-'[2]returns data'!$J32</f>
        <v>0.11798270046710968</v>
      </c>
      <c r="AL32" s="77">
        <f>'[2]returns data'!AS32-'[2]returns data'!$J32</f>
        <v>-2.2375179454684258E-2</v>
      </c>
      <c r="AM32" s="77">
        <f>'[2]returns data'!AT32-'[2]returns data'!$J32</f>
        <v>0.1293611079454422</v>
      </c>
      <c r="AN32" s="77">
        <f>'[2]returns data'!AU32-'[2]returns data'!$J32</f>
        <v>6.5309390425682068E-2</v>
      </c>
      <c r="AO32" s="77">
        <f>'[2]returns data'!AV32-'[2]returns data'!$J32</f>
        <v>-4.4918698258697987E-3</v>
      </c>
    </row>
    <row r="33" spans="1:41">
      <c r="A33" s="73">
        <v>44407</v>
      </c>
      <c r="B33" s="74">
        <v>2021</v>
      </c>
      <c r="C33" s="74">
        <v>7</v>
      </c>
      <c r="D33" s="77">
        <f>'[2]returns data'!K33-'[2]returns data'!$J33</f>
        <v>6.4981999999999998E-2</v>
      </c>
      <c r="E33" s="77">
        <f>'[2]returns data'!L33-'[2]returns data'!$J33</f>
        <v>-3.2722000000000001E-2</v>
      </c>
      <c r="F33" s="77">
        <f>'[2]returns data'!M33-'[2]returns data'!$J33</f>
        <v>1.4220000000000001E-3</v>
      </c>
      <c r="G33" s="77">
        <f>'[2]returns data'!N33-'[2]returns data'!$J33</f>
        <v>6.5831000000000001E-2</v>
      </c>
      <c r="H33" s="77">
        <f>'[2]returns data'!O33-'[2]returns data'!$J33</f>
        <v>-1.2252000000000001E-2</v>
      </c>
      <c r="I33" s="77">
        <f>'[2]returns data'!P33-'[2]returns data'!$J33</f>
        <v>2.9163999999999999E-2</v>
      </c>
      <c r="J33" s="77">
        <f>'[2]returns data'!Q33-'[2]returns data'!$J33</f>
        <v>4.5282999999999997E-2</v>
      </c>
      <c r="K33" s="77">
        <f>'[2]returns data'!R33-'[2]returns data'!$J33</f>
        <v>5.3963999999999998E-2</v>
      </c>
      <c r="L33" s="77">
        <f>'[2]returns data'!S33-'[2]returns data'!$J33</f>
        <v>5.0737999999999998E-2</v>
      </c>
      <c r="M33" s="77">
        <f>'[2]returns data'!T33-'[2]returns data'!$J33</f>
        <v>8.4277000000000005E-2</v>
      </c>
      <c r="N33" s="77">
        <f>'[2]returns data'!U33-'[2]returns data'!$J33</f>
        <v>5.1716999999999999E-2</v>
      </c>
      <c r="O33" s="77">
        <f>'[2]returns data'!V33-'[2]returns data'!$J33</f>
        <v>4.8750042915344238E-2</v>
      </c>
      <c r="P33" s="77">
        <f>'[2]returns data'!W33-'[2]returns data'!$J33</f>
        <v>-2.8510209172964096E-2</v>
      </c>
      <c r="Q33" s="77">
        <f>'[2]returns data'!X33-'[2]returns data'!$J33</f>
        <v>2.3668691515922546E-2</v>
      </c>
      <c r="R33" s="77">
        <f>'[2]returns data'!Y33-'[2]returns data'!$J33</f>
        <v>-9.3412503600120544E-2</v>
      </c>
      <c r="S33" s="77">
        <f>'[2]returns data'!Z33-'[2]returns data'!$J33</f>
        <v>2.2531138733029366E-2</v>
      </c>
      <c r="T33" s="77">
        <f>'[2]returns data'!AA33-'[2]returns data'!$J33</f>
        <v>9.2684797942638397E-2</v>
      </c>
      <c r="U33" s="77">
        <f>'[2]returns data'!AB33-'[2]returns data'!$J33</f>
        <v>-8.2980118691921234E-2</v>
      </c>
      <c r="V33" s="77">
        <f>'[2]returns data'!AC33-'[2]returns data'!$J33</f>
        <v>0.10211274027824402</v>
      </c>
      <c r="W33" s="77">
        <f>'[2]returns data'!AD33-'[2]returns data'!$J33</f>
        <v>-5.6466292589902878E-2</v>
      </c>
      <c r="X33" s="77">
        <f>'[2]returns data'!AE33-'[2]returns data'!$J33</f>
        <v>-5.5777959525585175E-2</v>
      </c>
      <c r="Y33" s="77">
        <f>'[2]returns data'!AF33-'[2]returns data'!$J33</f>
        <v>-2.8631275519728661E-2</v>
      </c>
      <c r="Z33" s="77">
        <f>'[2]returns data'!AG33-'[2]returns data'!$J33</f>
        <v>6.8911455571651459E-2</v>
      </c>
      <c r="AA33" s="77">
        <f>'[2]returns data'!AH33-'[2]returns data'!$J33</f>
        <v>-0.14015156030654907</v>
      </c>
      <c r="AB33" s="77">
        <f>'[2]returns data'!AI33-'[2]returns data'!$J33</f>
        <v>-0.31360948085784912</v>
      </c>
      <c r="AC33" s="77">
        <f>'[2]returns data'!AJ33-'[2]returns data'!$J33</f>
        <v>-0.16851226985454559</v>
      </c>
      <c r="AD33" s="77">
        <f>'[2]returns data'!AK33-'[2]returns data'!$J33</f>
        <v>-9.4021953642368317E-2</v>
      </c>
      <c r="AE33" s="77">
        <f>'[2]returns data'!AL33-'[2]returns data'!$J33</f>
        <v>-5.6059759110212326E-2</v>
      </c>
      <c r="AF33" s="77">
        <f>'[2]returns data'!AM33-'[2]returns data'!$J33</f>
        <v>-4.4407341629266739E-2</v>
      </c>
      <c r="AG33" s="77">
        <f>'[2]returns data'!AN33-'[2]returns data'!$J33</f>
        <v>4.9562703818082809E-2</v>
      </c>
      <c r="AH33" s="77">
        <f>'[2]returns data'!AO33-'[2]returns data'!$J33</f>
        <v>-3.0199956148862839E-2</v>
      </c>
      <c r="AI33" s="77">
        <f>'[2]returns data'!AP33-'[2]returns data'!$J33</f>
        <v>-1.0742185637354851E-2</v>
      </c>
      <c r="AJ33" s="77">
        <f>'[2]returns data'!AQ33-'[2]returns data'!$J33</f>
        <v>-0.14700290560722351</v>
      </c>
      <c r="AK33" s="77">
        <f>'[2]returns data'!AR33-'[2]returns data'!$J33</f>
        <v>-0.10900183767080307</v>
      </c>
      <c r="AL33" s="77">
        <f>'[2]returns data'!AS33-'[2]returns data'!$J33</f>
        <v>-2.2300530225038528E-2</v>
      </c>
      <c r="AM33" s="77">
        <f>'[2]returns data'!AT33-'[2]returns data'!$J33</f>
        <v>-8.0240726470947266E-2</v>
      </c>
      <c r="AN33" s="77">
        <f>'[2]returns data'!AU33-'[2]returns data'!$J33</f>
        <v>7.9879134893417358E-2</v>
      </c>
      <c r="AO33" s="77">
        <f>'[2]returns data'!AV33-'[2]returns data'!$J33</f>
        <v>5.1269996911287308E-2</v>
      </c>
    </row>
    <row r="34" spans="1:41">
      <c r="A34" s="73">
        <v>44439</v>
      </c>
      <c r="B34" s="74">
        <v>2021</v>
      </c>
      <c r="C34" s="74">
        <v>8</v>
      </c>
      <c r="D34" s="77">
        <f>'[2]returns data'!K34-'[2]returns data'!$J34</f>
        <v>4.2437999999999997E-2</v>
      </c>
      <c r="E34" s="77">
        <f>'[2]returns data'!L34-'[2]returns data'!$J34</f>
        <v>4.3034000000000003E-2</v>
      </c>
      <c r="F34" s="77">
        <f>'[2]returns data'!M34-'[2]returns data'!$J34</f>
        <v>2.9996999999999999E-2</v>
      </c>
      <c r="G34" s="77">
        <f>'[2]returns data'!N34-'[2]returns data'!$J34</f>
        <v>-4.0629999999999998E-3</v>
      </c>
      <c r="H34" s="77">
        <f>'[2]returns data'!O34-'[2]returns data'!$J34</f>
        <v>0.10838100000000001</v>
      </c>
      <c r="I34" s="77">
        <f>'[2]returns data'!P34-'[2]returns data'!$J34</f>
        <v>-6.1250000000000002E-3</v>
      </c>
      <c r="J34" s="77">
        <f>'[2]returns data'!Q34-'[2]returns data'!$J34</f>
        <v>1.1556E-2</v>
      </c>
      <c r="K34" s="77">
        <f>'[2]returns data'!R34-'[2]returns data'!$J34</f>
        <v>-1.2625000000000001E-2</v>
      </c>
      <c r="L34" s="77">
        <f>'[2]returns data'!S34-'[2]returns data'!$J34</f>
        <v>-1.6316000000000001E-2</v>
      </c>
      <c r="M34" s="77">
        <f>'[2]returns data'!T34-'[2]returns data'!$J34</f>
        <v>-1.4895E-2</v>
      </c>
      <c r="N34" s="77">
        <f>'[2]returns data'!U34-'[2]returns data'!$J34</f>
        <v>6.1527999999999999E-2</v>
      </c>
      <c r="O34" s="77">
        <f>'[2]returns data'!V34-'[2]returns data'!$J34</f>
        <v>0.18399873375892639</v>
      </c>
      <c r="P34" s="77">
        <f>'[2]returns data'!W34-'[2]returns data'!$J34</f>
        <v>5.7676020078361034E-3</v>
      </c>
      <c r="Q34" s="77">
        <f>'[2]returns data'!X34-'[2]returns data'!$J34</f>
        <v>-1.4325199648737907E-2</v>
      </c>
      <c r="R34" s="77">
        <f>'[2]returns data'!Y34-'[2]returns data'!$J34</f>
        <v>4.2584765702486038E-2</v>
      </c>
      <c r="S34" s="77">
        <f>'[2]returns data'!Z34-'[2]returns data'!$J34</f>
        <v>-0.10426032543182373</v>
      </c>
      <c r="T34" s="77">
        <f>'[2]returns data'!AA34-'[2]returns data'!$J34</f>
        <v>0.12057479470968246</v>
      </c>
      <c r="U34" s="77">
        <f>'[2]returns data'!AB34-'[2]returns data'!$J34</f>
        <v>7.8267045319080353E-2</v>
      </c>
      <c r="V34" s="77">
        <f>'[2]returns data'!AC34-'[2]returns data'!$J34</f>
        <v>2.1048678085207939E-2</v>
      </c>
      <c r="W34" s="77">
        <f>'[2]returns data'!AD34-'[2]returns data'!$J34</f>
        <v>0.19111974537372589</v>
      </c>
      <c r="X34" s="77">
        <f>'[2]returns data'!AE34-'[2]returns data'!$J34</f>
        <v>3.1154446303844452E-2</v>
      </c>
      <c r="Y34" s="77">
        <f>'[2]returns data'!AF34-'[2]returns data'!$J34</f>
        <v>-4.8166792839765549E-2</v>
      </c>
      <c r="Z34" s="77">
        <f>'[2]returns data'!AG34-'[2]returns data'!$J34</f>
        <v>-3.0735921114683151E-2</v>
      </c>
      <c r="AA34" s="77">
        <f>'[2]returns data'!AH34-'[2]returns data'!$J34</f>
        <v>-0.28193831443786621</v>
      </c>
      <c r="AB34" s="77">
        <f>'[2]returns data'!AI34-'[2]returns data'!$J34</f>
        <v>-0.25000002980232239</v>
      </c>
      <c r="AC34" s="77">
        <f>'[2]returns data'!AJ34-'[2]returns data'!$J34</f>
        <v>-3.8795601576566696E-2</v>
      </c>
      <c r="AD34" s="77">
        <f>'[2]returns data'!AK34-'[2]returns data'!$J34</f>
        <v>5.3283806890249252E-2</v>
      </c>
      <c r="AE34" s="77">
        <f>'[2]returns data'!AL34-'[2]returns data'!$J34</f>
        <v>-1.4705895446240902E-2</v>
      </c>
      <c r="AF34" s="77">
        <f>'[2]returns data'!AM34-'[2]returns data'!$J34</f>
        <v>2.6030696928501129E-2</v>
      </c>
      <c r="AG34" s="77">
        <f>'[2]returns data'!AN34-'[2]returns data'!$J34</f>
        <v>-6.6667133942246437E-3</v>
      </c>
      <c r="AH34" s="77">
        <f>'[2]returns data'!AO34-'[2]returns data'!$J34</f>
        <v>-7.0953373797237873E-3</v>
      </c>
      <c r="AI34" s="77">
        <f>'[2]returns data'!AP34-'[2]returns data'!$J34</f>
        <v>-3.7635334301739931E-3</v>
      </c>
      <c r="AJ34" s="77">
        <f>'[2]returns data'!AQ34-'[2]returns data'!$J34</f>
        <v>5.5285532027482986E-2</v>
      </c>
      <c r="AK34" s="77">
        <f>'[2]returns data'!AR34-'[2]returns data'!$J34</f>
        <v>-7.9266957938671112E-2</v>
      </c>
      <c r="AL34" s="77">
        <f>'[2]returns data'!AS34-'[2]returns data'!$J34</f>
        <v>2.401015255600214E-3</v>
      </c>
      <c r="AM34" s="77">
        <f>'[2]returns data'!AT34-'[2]returns data'!$J34</f>
        <v>-5.8015264570713043E-2</v>
      </c>
      <c r="AN34" s="77">
        <f>'[2]returns data'!AU34-'[2]returns data'!$J34</f>
        <v>-5.0450079143047333E-2</v>
      </c>
      <c r="AO34" s="77">
        <f>'[2]returns data'!AV34-'[2]returns data'!$J34</f>
        <v>-8.9485794305801392E-3</v>
      </c>
    </row>
    <row r="35" spans="1:41">
      <c r="A35" s="73">
        <v>44469</v>
      </c>
      <c r="B35" s="74">
        <v>2021</v>
      </c>
      <c r="C35" s="74">
        <v>9</v>
      </c>
      <c r="D35" s="77">
        <f>'[2]returns data'!K35-'[2]returns data'!$J35</f>
        <v>-6.8037E-2</v>
      </c>
      <c r="E35" s="77">
        <f>'[2]returns data'!L35-'[2]returns data'!$J35</f>
        <v>-5.3518000000000003E-2</v>
      </c>
      <c r="F35" s="77">
        <f>'[2]returns data'!M35-'[2]returns data'!$J35</f>
        <v>-6.6905999999999993E-2</v>
      </c>
      <c r="G35" s="77">
        <f>'[2]returns data'!N35-'[2]returns data'!$J35</f>
        <v>-8.4644999999999998E-2</v>
      </c>
      <c r="H35" s="77">
        <f>'[2]returns data'!O35-'[2]returns data'!$J35</f>
        <v>-8.5802000000000003E-2</v>
      </c>
      <c r="I35" s="77">
        <f>'[2]returns data'!P35-'[2]returns data'!$J35</f>
        <v>1.1435000000000001E-2</v>
      </c>
      <c r="J35" s="77">
        <f>'[2]returns data'!Q35-'[2]returns data'!$J35</f>
        <v>-6.7174999999999999E-2</v>
      </c>
      <c r="K35" s="77">
        <f>'[2]returns data'!R35-'[2]returns data'!$J35</f>
        <v>-6.0734999999999997E-2</v>
      </c>
      <c r="L35" s="77">
        <f>'[2]returns data'!S35-'[2]returns data'!$J35</f>
        <v>1.5370999999999999E-2</v>
      </c>
      <c r="M35" s="77">
        <f>'[2]returns data'!T35-'[2]returns data'!$J35</f>
        <v>-0.11842900000000001</v>
      </c>
      <c r="N35" s="77">
        <f>'[2]returns data'!U35-'[2]returns data'!$J35</f>
        <v>-6.6118999999999997E-2</v>
      </c>
      <c r="O35" s="77">
        <f>'[2]returns data'!V35-'[2]returns data'!$J35</f>
        <v>1.9451824948191643E-2</v>
      </c>
      <c r="P35" s="77">
        <f>'[2]returns data'!W35-'[2]returns data'!$J35</f>
        <v>-5.5489979684352875E-2</v>
      </c>
      <c r="Q35" s="77">
        <f>'[2]returns data'!X35-'[2]returns data'!$J35</f>
        <v>3.5696014761924744E-2</v>
      </c>
      <c r="R35" s="77">
        <f>'[2]returns data'!Y35-'[2]returns data'!$J35</f>
        <v>-7.5121365487575531E-2</v>
      </c>
      <c r="S35" s="77">
        <f>'[2]returns data'!Z35-'[2]returns data'!$J35</f>
        <v>-4.3331120163202286E-2</v>
      </c>
      <c r="T35" s="77">
        <f>'[2]returns data'!AA35-'[2]returns data'!$J35</f>
        <v>-4.2343051172792912E-3</v>
      </c>
      <c r="U35" s="77">
        <f>'[2]returns data'!AB35-'[2]returns data'!$J35</f>
        <v>-7.6291553676128387E-2</v>
      </c>
      <c r="V35" s="77">
        <f>'[2]returns data'!AC35-'[2]returns data'!$J35</f>
        <v>-6.110808253288269E-2</v>
      </c>
      <c r="W35" s="77">
        <f>'[2]returns data'!AD35-'[2]returns data'!$J35</f>
        <v>-0.14910860359668732</v>
      </c>
      <c r="X35" s="77">
        <f>'[2]returns data'!AE35-'[2]returns data'!$J35</f>
        <v>4.4431280344724655E-2</v>
      </c>
      <c r="Y35" s="77">
        <f>'[2]returns data'!AF35-'[2]returns data'!$J35</f>
        <v>-4.9093648791313171E-2</v>
      </c>
      <c r="Z35" s="77">
        <f>'[2]returns data'!AG35-'[2]returns data'!$J35</f>
        <v>-5.927630141377449E-2</v>
      </c>
      <c r="AA35" s="77">
        <f>'[2]returns data'!AH35-'[2]returns data'!$J35</f>
        <v>0.11656445264816284</v>
      </c>
      <c r="AB35" s="77">
        <f>'[2]returns data'!AI35-'[2]returns data'!$J35</f>
        <v>0.390625</v>
      </c>
      <c r="AC35" s="77">
        <f>'[2]returns data'!AJ35-'[2]returns data'!$J35</f>
        <v>0.29186740517616272</v>
      </c>
      <c r="AD35" s="77">
        <f>'[2]returns data'!AK35-'[2]returns data'!$J35</f>
        <v>1.2058877386152744E-2</v>
      </c>
      <c r="AE35" s="77">
        <f>'[2]returns data'!AL35-'[2]returns data'!$J35</f>
        <v>1.8369672819972038E-2</v>
      </c>
      <c r="AF35" s="77">
        <f>'[2]returns data'!AM35-'[2]returns data'!$J35</f>
        <v>3.0542254447937012E-2</v>
      </c>
      <c r="AG35" s="77">
        <f>'[2]returns data'!AN35-'[2]returns data'!$J35</f>
        <v>-4.2505502700805664E-2</v>
      </c>
      <c r="AH35" s="77">
        <f>'[2]returns data'!AO35-'[2]returns data'!$J35</f>
        <v>-3.1710546463727951E-2</v>
      </c>
      <c r="AI35" s="77">
        <f>'[2]returns data'!AP35-'[2]returns data'!$J35</f>
        <v>-6.3998721539974213E-2</v>
      </c>
      <c r="AJ35" s="77">
        <f>'[2]returns data'!AQ35-'[2]returns data'!$J35</f>
        <v>8.1941999495029449E-2</v>
      </c>
      <c r="AK35" s="77">
        <f>'[2]returns data'!AR35-'[2]returns data'!$J35</f>
        <v>-1.0699186474084854E-2</v>
      </c>
      <c r="AL35" s="77">
        <f>'[2]returns data'!AS35-'[2]returns data'!$J35</f>
        <v>3.6526866257190704E-2</v>
      </c>
      <c r="AM35" s="77">
        <f>'[2]returns data'!AT35-'[2]returns data'!$J35</f>
        <v>5.1400817930698395E-2</v>
      </c>
      <c r="AN35" s="77">
        <f>'[2]returns data'!AU35-'[2]returns data'!$J35</f>
        <v>-7.3730632662773132E-2</v>
      </c>
      <c r="AO35" s="77">
        <f>'[2]returns data'!AV35-'[2]returns data'!$J35</f>
        <v>5.1072210073471069E-2</v>
      </c>
    </row>
    <row r="36" spans="1:41">
      <c r="A36" s="73">
        <v>44498</v>
      </c>
      <c r="B36" s="74">
        <v>2021</v>
      </c>
      <c r="C36" s="74">
        <v>10</v>
      </c>
      <c r="D36" s="77">
        <f>'[2]returns data'!K36-'[2]returns data'!$J36</f>
        <v>5.8657000000000001E-2</v>
      </c>
      <c r="E36" s="77">
        <f>'[2]returns data'!L36-'[2]returns data'!$J36</f>
        <v>2.6602000000000001E-2</v>
      </c>
      <c r="F36" s="77">
        <f>'[2]returns data'!M36-'[2]returns data'!$J36</f>
        <v>-5.9100000000000005E-4</v>
      </c>
      <c r="G36" s="77">
        <f>'[2]returns data'!N36-'[2]returns data'!$J36</f>
        <v>2.9866E-2</v>
      </c>
      <c r="H36" s="77">
        <f>'[2]returns data'!O36-'[2]returns data'!$J36</f>
        <v>9.3432000000000001E-2</v>
      </c>
      <c r="I36" s="77">
        <f>'[2]returns data'!P36-'[2]returns data'!$J36</f>
        <v>0.13245599999999999</v>
      </c>
      <c r="J36" s="77">
        <f>'[2]returns data'!Q36-'[2]returns data'!$J36</f>
        <v>8.5450000000000005E-3</v>
      </c>
      <c r="K36" s="77">
        <f>'[2]returns data'!R36-'[2]returns data'!$J36</f>
        <v>7.4328000000000005E-2</v>
      </c>
      <c r="L36" s="77">
        <f>'[2]returns data'!S36-'[2]returns data'!$J36</f>
        <v>1.8415000000000001E-2</v>
      </c>
      <c r="M36" s="77">
        <f>'[2]returns data'!T36-'[2]returns data'!$J36</f>
        <v>0.151897</v>
      </c>
      <c r="N36" s="77">
        <f>'[2]returns data'!U36-'[2]returns data'!$J36</f>
        <v>0.176291</v>
      </c>
      <c r="O36" s="77">
        <f>'[2]returns data'!V36-'[2]returns data'!$J36</f>
        <v>3.1842395663261414E-2</v>
      </c>
      <c r="P36" s="77">
        <f>'[2]returns data'!W36-'[2]returns data'!$J36</f>
        <v>-6.6428594291210175E-2</v>
      </c>
      <c r="Q36" s="77">
        <f>'[2]returns data'!X36-'[2]returns data'!$J36</f>
        <v>0.15952731668949127</v>
      </c>
      <c r="R36" s="77">
        <f>'[2]returns data'!Y36-'[2]returns data'!$J36</f>
        <v>3.1337331980466843E-2</v>
      </c>
      <c r="S36" s="77">
        <f>'[2]returns data'!Z36-'[2]returns data'!$J36</f>
        <v>7.0493598468601704E-3</v>
      </c>
      <c r="T36" s="77">
        <f>'[2]returns data'!AA36-'[2]returns data'!$J36</f>
        <v>-2.2915158420801163E-2</v>
      </c>
      <c r="U36" s="77">
        <f>'[2]returns data'!AB36-'[2]returns data'!$J36</f>
        <v>-6.5932318568229675E-2</v>
      </c>
      <c r="V36" s="77">
        <f>'[2]returns data'!AC36-'[2]returns data'!$J36</f>
        <v>0.18630330264568329</v>
      </c>
      <c r="W36" s="77">
        <f>'[2]returns data'!AD36-'[2]returns data'!$J36</f>
        <v>-0.26857143640518188</v>
      </c>
      <c r="X36" s="77">
        <f>'[2]returns data'!AE36-'[2]returns data'!$J36</f>
        <v>1.9852546975016594E-2</v>
      </c>
      <c r="Y36" s="77">
        <f>'[2]returns data'!AF36-'[2]returns data'!$J36</f>
        <v>4.9959700554609299E-2</v>
      </c>
      <c r="Z36" s="77">
        <f>'[2]returns data'!AG36-'[2]returns data'!$J36</f>
        <v>1.450691744685173E-2</v>
      </c>
      <c r="AA36" s="77">
        <f>'[2]returns data'!AH36-'[2]returns data'!$J36</f>
        <v>-0.17582419514656067</v>
      </c>
      <c r="AB36" s="77">
        <f>'[2]returns data'!AI36-'[2]returns data'!$J36</f>
        <v>-0.10674154013395309</v>
      </c>
      <c r="AC36" s="77">
        <f>'[2]returns data'!AJ36-'[2]returns data'!$J36</f>
        <v>8.2243002951145172E-2</v>
      </c>
      <c r="AD36" s="77">
        <f>'[2]returns data'!AK36-'[2]returns data'!$J36</f>
        <v>2.0246436819434166E-2</v>
      </c>
      <c r="AE36" s="77">
        <f>'[2]returns data'!AL36-'[2]returns data'!$J36</f>
        <v>3.3821570686995983E-3</v>
      </c>
      <c r="AF36" s="77">
        <f>'[2]returns data'!AM36-'[2]returns data'!$J36</f>
        <v>3.8628034293651581E-2</v>
      </c>
      <c r="AG36" s="77">
        <f>'[2]returns data'!AN36-'[2]returns data'!$J36</f>
        <v>6.2499977648258209E-2</v>
      </c>
      <c r="AH36" s="77">
        <f>'[2]returns data'!AO36-'[2]returns data'!$J36</f>
        <v>3.8745392113924026E-2</v>
      </c>
      <c r="AI36" s="77">
        <f>'[2]returns data'!AP36-'[2]returns data'!$J36</f>
        <v>-2.2084806114435196E-3</v>
      </c>
      <c r="AJ36" s="77">
        <f>'[2]returns data'!AQ36-'[2]returns data'!$J36</f>
        <v>8.5851438343524933E-2</v>
      </c>
      <c r="AK36" s="77">
        <f>'[2]returns data'!AR36-'[2]returns data'!$J36</f>
        <v>2.3641914129257202E-2</v>
      </c>
      <c r="AL36" s="77">
        <f>'[2]returns data'!AS36-'[2]returns data'!$J36</f>
        <v>-1.7330318223685026E-3</v>
      </c>
      <c r="AM36" s="77">
        <f>'[2]returns data'!AT36-'[2]returns data'!$J36</f>
        <v>-2.2902464494109154E-2</v>
      </c>
      <c r="AN36" s="77">
        <f>'[2]returns data'!AU36-'[2]returns data'!$J36</f>
        <v>0.13485155999660492</v>
      </c>
      <c r="AO36" s="77">
        <f>'[2]returns data'!AV36-'[2]returns data'!$J36</f>
        <v>4.2977225035429001E-2</v>
      </c>
    </row>
    <row r="37" spans="1:41">
      <c r="A37" s="73">
        <v>44530</v>
      </c>
      <c r="B37" s="74">
        <v>2021</v>
      </c>
      <c r="C37" s="74">
        <v>11</v>
      </c>
      <c r="D37" s="77">
        <f>'[2]returns data'!K37-'[2]returns data'!$J37</f>
        <v>0.10494000000000001</v>
      </c>
      <c r="E37" s="77">
        <f>'[2]returns data'!L37-'[2]returns data'!$J37</f>
        <v>3.9924000000000001E-2</v>
      </c>
      <c r="F37" s="77">
        <f>'[2]returns data'!M37-'[2]returns data'!$J37</f>
        <v>-0.142959</v>
      </c>
      <c r="G37" s="77">
        <f>'[2]returns data'!N37-'[2]returns data'!$J37</f>
        <v>-7.0442000000000005E-2</v>
      </c>
      <c r="H37" s="77">
        <f>'[2]returns data'!O37-'[2]returns data'!$J37</f>
        <v>-7.8286999999999995E-2</v>
      </c>
      <c r="I37" s="77">
        <f>'[2]returns data'!P37-'[2]returns data'!$J37</f>
        <v>7.7661999999999995E-2</v>
      </c>
      <c r="J37" s="77">
        <f>'[2]returns data'!Q37-'[2]returns data'!$J37</f>
        <v>-3.6162E-2</v>
      </c>
      <c r="K37" s="77">
        <f>'[2]returns data'!R37-'[2]returns data'!$J37</f>
        <v>-6.2089999999999999E-2</v>
      </c>
      <c r="L37" s="77">
        <f>'[2]returns data'!S37-'[2]returns data'!$J37</f>
        <v>1.751E-3</v>
      </c>
      <c r="M37" s="77">
        <f>'[2]returns data'!T37-'[2]returns data'!$J37</f>
        <v>1.1656E-2</v>
      </c>
      <c r="N37" s="77">
        <f>'[2]returns data'!U37-'[2]returns data'!$J37</f>
        <v>-1.2359999999999999E-3</v>
      </c>
      <c r="O37" s="77">
        <f>'[2]returns data'!V37-'[2]returns data'!$J37</f>
        <v>-1.7411142587661743E-2</v>
      </c>
      <c r="P37" s="77">
        <f>'[2]returns data'!W37-'[2]returns data'!$J37</f>
        <v>6.503446027636528E-3</v>
      </c>
      <c r="Q37" s="77">
        <f>'[2]returns data'!X37-'[2]returns data'!$J37</f>
        <v>-9.0233549475669861E-2</v>
      </c>
      <c r="R37" s="77">
        <f>'[2]returns data'!Y37-'[2]returns data'!$J37</f>
        <v>4.5125661417841911E-3</v>
      </c>
      <c r="S37" s="77">
        <f>'[2]returns data'!Z37-'[2]returns data'!$J37</f>
        <v>-0.14000001549720764</v>
      </c>
      <c r="T37" s="77">
        <f>'[2]returns data'!AA37-'[2]returns data'!$J37</f>
        <v>-1.4587392099201679E-2</v>
      </c>
      <c r="U37" s="77">
        <f>'[2]returns data'!AB37-'[2]returns data'!$J37</f>
        <v>-3.2850418239831924E-2</v>
      </c>
      <c r="V37" s="77">
        <f>'[2]returns data'!AC37-'[2]returns data'!$J37</f>
        <v>-0.13980384171009064</v>
      </c>
      <c r="W37" s="77">
        <f>'[2]returns data'!AD37-'[2]returns data'!$J37</f>
        <v>-0.17968745529651642</v>
      </c>
      <c r="X37" s="77">
        <f>'[2]returns data'!AE37-'[2]returns data'!$J37</f>
        <v>2.5027727242559195E-3</v>
      </c>
      <c r="Y37" s="77">
        <f>'[2]returns data'!AF37-'[2]returns data'!$J37</f>
        <v>7.4443615972995758E-2</v>
      </c>
      <c r="Z37" s="77">
        <f>'[2]returns data'!AG37-'[2]returns data'!$J37</f>
        <v>-0.18499580025672913</v>
      </c>
      <c r="AA37" s="77">
        <f>'[2]returns data'!AH37-'[2]returns data'!$J37</f>
        <v>-7.3333345353603363E-2</v>
      </c>
      <c r="AB37" s="77">
        <f>'[2]returns data'!AI37-'[2]returns data'!$J37</f>
        <v>-0.10377361625432968</v>
      </c>
      <c r="AC37" s="77">
        <f>'[2]returns data'!AJ37-'[2]returns data'!$J37</f>
        <v>-0.12003457546234131</v>
      </c>
      <c r="AD37" s="77">
        <f>'[2]returns data'!AK37-'[2]returns data'!$J37</f>
        <v>-6.3848182559013367E-2</v>
      </c>
      <c r="AE37" s="77">
        <f>'[2]returns data'!AL37-'[2]returns data'!$J37</f>
        <v>-0.11966288089752197</v>
      </c>
      <c r="AF37" s="77">
        <f>'[2]returns data'!AM37-'[2]returns data'!$J37</f>
        <v>-0.12103236466646194</v>
      </c>
      <c r="AG37" s="77">
        <f>'[2]returns data'!AN37-'[2]returns data'!$J37</f>
        <v>-8.1363461911678314E-2</v>
      </c>
      <c r="AH37" s="77">
        <f>'[2]returns data'!AO37-'[2]returns data'!$J37</f>
        <v>-4.5352499932050705E-2</v>
      </c>
      <c r="AI37" s="77">
        <f>'[2]returns data'!AP37-'[2]returns data'!$J37</f>
        <v>-6.1863604933023453E-2</v>
      </c>
      <c r="AJ37" s="77">
        <f>'[2]returns data'!AQ37-'[2]returns data'!$J37</f>
        <v>-0.19201177358627319</v>
      </c>
      <c r="AK37" s="77">
        <f>'[2]returns data'!AR37-'[2]returns data'!$J37</f>
        <v>0.1243242621421814</v>
      </c>
      <c r="AL37" s="77">
        <f>'[2]returns data'!AS37-'[2]returns data'!$J37</f>
        <v>-1.1574338423088193E-3</v>
      </c>
      <c r="AM37" s="77">
        <f>'[2]returns data'!AT37-'[2]returns data'!$J37</f>
        <v>-4.6427711844444275E-2</v>
      </c>
      <c r="AN37" s="77">
        <f>'[2]returns data'!AU37-'[2]returns data'!$J37</f>
        <v>-5.7314533740282059E-2</v>
      </c>
      <c r="AO37" s="77">
        <f>'[2]returns data'!AV37-'[2]returns data'!$J37</f>
        <v>0.15212222933769226</v>
      </c>
    </row>
    <row r="38" spans="1:41">
      <c r="A38" s="73">
        <v>44561</v>
      </c>
      <c r="B38" s="74">
        <v>2021</v>
      </c>
      <c r="C38" s="74">
        <v>12</v>
      </c>
      <c r="D38" s="77">
        <f>'[2]returns data'!K38-'[2]returns data'!$J38</f>
        <v>7.4129E-2</v>
      </c>
      <c r="E38" s="77">
        <f>'[2]returns data'!L38-'[2]returns data'!$J38</f>
        <v>-4.9352E-2</v>
      </c>
      <c r="F38" s="77">
        <f>'[2]returns data'!M38-'[2]returns data'!$J38</f>
        <v>6.8844000000000002E-2</v>
      </c>
      <c r="G38" s="77">
        <f>'[2]returns data'!N38-'[2]returns data'!$J38</f>
        <v>3.0903E-2</v>
      </c>
      <c r="H38" s="77">
        <f>'[2]returns data'!O38-'[2]returns data'!$J38</f>
        <v>9.2440000000000005E-3</v>
      </c>
      <c r="I38" s="77">
        <f>'[2]returns data'!P38-'[2]returns data'!$J38</f>
        <v>3.9964E-2</v>
      </c>
      <c r="J38" s="77">
        <f>'[2]returns data'!Q38-'[2]returns data'!$J38</f>
        <v>9.6994999999999998E-2</v>
      </c>
      <c r="K38" s="77">
        <f>'[2]returns data'!R38-'[2]returns data'!$J38</f>
        <v>0.12878500000000001</v>
      </c>
      <c r="L38" s="77">
        <f>'[2]returns data'!S38-'[2]returns data'!$J38</f>
        <v>9.5852999999999994E-2</v>
      </c>
      <c r="M38" s="77">
        <f>'[2]returns data'!T38-'[2]returns data'!$J38</f>
        <v>-1.3483E-2</v>
      </c>
      <c r="N38" s="77">
        <f>'[2]returns data'!U38-'[2]returns data'!$J38</f>
        <v>1.7233000000000002E-2</v>
      </c>
      <c r="O38" s="77">
        <f>'[2]returns data'!V38-'[2]returns data'!$J38</f>
        <v>0.10415610095262527</v>
      </c>
      <c r="P38" s="77">
        <f>'[2]returns data'!W38-'[2]returns data'!$J38</f>
        <v>0.14338155260086061</v>
      </c>
      <c r="Q38" s="77">
        <f>'[2]returns data'!X38-'[2]returns data'!$J38</f>
        <v>0.20083351602554322</v>
      </c>
      <c r="R38" s="77">
        <f>'[2]returns data'!Y38-'[2]returns data'!$J38</f>
        <v>9.2292995953559873E-2</v>
      </c>
      <c r="S38" s="77">
        <f>'[2]returns data'!Z38-'[2]returns data'!$J38</f>
        <v>0.13806696405410768</v>
      </c>
      <c r="T38" s="77">
        <f>'[2]returns data'!AA38-'[2]returns data'!$J38</f>
        <v>9.463428130149841E-2</v>
      </c>
      <c r="U38" s="77">
        <f>'[2]returns data'!AB38-'[2]returns data'!$J38</f>
        <v>-2.5966573676466941E-2</v>
      </c>
      <c r="V38" s="77">
        <f>'[2]returns data'!AC38-'[2]returns data'!$J38</f>
        <v>-4.390459677577019E-3</v>
      </c>
      <c r="W38" s="77">
        <f>'[2]returns data'!AD38-'[2]returns data'!$J38</f>
        <v>2.212220040857792E-2</v>
      </c>
      <c r="X38" s="77">
        <f>'[2]returns data'!AE38-'[2]returns data'!$J38</f>
        <v>6.1386888676881787E-2</v>
      </c>
      <c r="Y38" s="77">
        <f>'[2]returns data'!AF38-'[2]returns data'!$J38</f>
        <v>8.4900015795230863E-2</v>
      </c>
      <c r="Z38" s="77">
        <f>'[2]returns data'!AG38-'[2]returns data'!$J38</f>
        <v>7.8472586178779599E-2</v>
      </c>
      <c r="AA38" s="77">
        <f>'[2]returns data'!AH38-'[2]returns data'!$J38</f>
        <v>-0.2159273011445999</v>
      </c>
      <c r="AB38" s="77">
        <f>'[2]returns data'!AI38-'[2]returns data'!$J38</f>
        <v>3.4714253317564728E-3</v>
      </c>
      <c r="AC38" s="77">
        <f>'[2]returns data'!AJ38-'[2]returns data'!$J38</f>
        <v>1.3638997280597687E-2</v>
      </c>
      <c r="AD38" s="77">
        <f>'[2]returns data'!AK38-'[2]returns data'!$J38</f>
        <v>8.4999920630455014E-2</v>
      </c>
      <c r="AE38" s="77">
        <f>'[2]returns data'!AL38-'[2]returns data'!$J38</f>
        <v>0.15561159124374391</v>
      </c>
      <c r="AF38" s="77">
        <f>'[2]returns data'!AM38-'[2]returns data'!$J38</f>
        <v>6.2274576926231381E-2</v>
      </c>
      <c r="AG38" s="77">
        <f>'[2]returns data'!AN38-'[2]returns data'!$J38</f>
        <v>9.9840165877342221E-2</v>
      </c>
      <c r="AH38" s="77">
        <f>'[2]returns data'!AO38-'[2]returns data'!$J38</f>
        <v>0.10008810629844665</v>
      </c>
      <c r="AI38" s="77">
        <f>'[2]returns data'!AP38-'[2]returns data'!$J38</f>
        <v>3.449353372454643E-2</v>
      </c>
      <c r="AJ38" s="77">
        <f>'[2]returns data'!AQ38-'[2]returns data'!$J38</f>
        <v>1.9259225275367498E-3</v>
      </c>
      <c r="AK38" s="77">
        <f>'[2]returns data'!AR38-'[2]returns data'!$J38</f>
        <v>4.863259365558624E-2</v>
      </c>
      <c r="AL38" s="77">
        <f>'[2]returns data'!AS38-'[2]returns data'!$J38</f>
        <v>-1.9219346514344215E-2</v>
      </c>
      <c r="AM38" s="77">
        <f>'[2]returns data'!AT38-'[2]returns data'!$J38</f>
        <v>1.1244824917614461E-2</v>
      </c>
      <c r="AN38" s="77">
        <f>'[2]returns data'!AU38-'[2]returns data'!$J38</f>
        <v>-5.0952995365858081E-2</v>
      </c>
      <c r="AO38" s="77">
        <f>'[2]returns data'!AV38-'[2]returns data'!$J38</f>
        <v>-8.5793776607513431E-2</v>
      </c>
    </row>
    <row r="39" spans="1:41">
      <c r="A39" s="73">
        <v>44592</v>
      </c>
      <c r="B39" s="74">
        <v>2022</v>
      </c>
      <c r="C39" s="74">
        <v>1</v>
      </c>
      <c r="D39" s="77">
        <f>'[2]returns data'!K39-'[2]returns data'!$J39</f>
        <v>-1.5712E-2</v>
      </c>
      <c r="E39" s="77">
        <f>'[2]returns data'!L39-'[2]returns data'!$J39</f>
        <v>-0.10283</v>
      </c>
      <c r="F39" s="77">
        <f>'[2]returns data'!M39-'[2]returns data'!$J39</f>
        <v>-7.6957999999999999E-2</v>
      </c>
      <c r="G39" s="77">
        <f>'[2]returns data'!N39-'[2]returns data'!$J39</f>
        <v>-1.9328000000000001E-2</v>
      </c>
      <c r="H39" s="77">
        <f>'[2]returns data'!O39-'[2]returns data'!$J39</f>
        <v>-7.2853000000000001E-2</v>
      </c>
      <c r="I39" s="77">
        <f>'[2]returns data'!P39-'[2]returns data'!$J39</f>
        <v>-0.115732</v>
      </c>
      <c r="J39" s="77">
        <f>'[2]returns data'!Q39-'[2]returns data'!$J39</f>
        <v>7.1320000000000003E-3</v>
      </c>
      <c r="K39" s="77">
        <f>'[2]returns data'!R39-'[2]returns data'!$J39</f>
        <v>3.04E-2</v>
      </c>
      <c r="L39" s="77">
        <f>'[2]returns data'!S39-'[2]returns data'!$J39</f>
        <v>-3.2155999999999997E-2</v>
      </c>
      <c r="M39" s="77">
        <f>'[2]returns data'!T39-'[2]returns data'!$J39</f>
        <v>-0.111598</v>
      </c>
      <c r="N39" s="77">
        <f>'[2]returns data'!U39-'[2]returns data'!$J39</f>
        <v>-7.5344999999999995E-2</v>
      </c>
      <c r="O39" s="77">
        <f>'[2]returns data'!V39-'[2]returns data'!$J39</f>
        <v>8.4749586880207062E-2</v>
      </c>
      <c r="P39" s="77">
        <f>'[2]returns data'!W39-'[2]returns data'!$J39</f>
        <v>4.3210942298173904E-2</v>
      </c>
      <c r="Q39" s="77">
        <f>'[2]returns data'!X39-'[2]returns data'!$J39</f>
        <v>-9.0361401438713074E-2</v>
      </c>
      <c r="R39" s="77">
        <f>'[2]returns data'!Y39-'[2]returns data'!$J39</f>
        <v>1.1016185395419598E-2</v>
      </c>
      <c r="S39" s="77">
        <f>'[2]returns data'!Z39-'[2]returns data'!$J39</f>
        <v>-4.1243970394134521E-2</v>
      </c>
      <c r="T39" s="77">
        <f>'[2]returns data'!AA39-'[2]returns data'!$J39</f>
        <v>-7.5073078274726868E-2</v>
      </c>
      <c r="U39" s="77">
        <f>'[2]returns data'!AB39-'[2]returns data'!$J39</f>
        <v>-0.11268108338117599</v>
      </c>
      <c r="V39" s="77">
        <f>'[2]returns data'!AC39-'[2]returns data'!$J39</f>
        <v>-0.1390443742275238</v>
      </c>
      <c r="W39" s="77">
        <f>'[2]returns data'!AD39-'[2]returns data'!$J39</f>
        <v>-0.1428571492433548</v>
      </c>
      <c r="X39" s="77">
        <f>'[2]returns data'!AE39-'[2]returns data'!$J39</f>
        <v>-3.1595295295119286E-3</v>
      </c>
      <c r="Y39" s="77">
        <f>'[2]returns data'!AF39-'[2]returns data'!$J39</f>
        <v>-4.3970674276351929E-2</v>
      </c>
      <c r="Z39" s="77">
        <f>'[2]returns data'!AG39-'[2]returns data'!$J39</f>
        <v>0.11823560297489166</v>
      </c>
      <c r="AA39" s="77">
        <f>'[2]returns data'!AH39-'[2]returns data'!$J39</f>
        <v>-9.1743031516671181E-3</v>
      </c>
      <c r="AB39" s="77">
        <f>'[2]returns data'!AI39-'[2]returns data'!$J39</f>
        <v>-6.0498163104057312E-2</v>
      </c>
      <c r="AC39" s="77">
        <f>'[2]returns data'!AJ39-'[2]returns data'!$J39</f>
        <v>0.14285716414451599</v>
      </c>
      <c r="AD39" s="77">
        <f>'[2]returns data'!AK39-'[2]returns data'!$J39</f>
        <v>1.4289796352386475E-2</v>
      </c>
      <c r="AE39" s="77">
        <f>'[2]returns data'!AL39-'[2]returns data'!$J39</f>
        <v>-4.2517971247434616E-2</v>
      </c>
      <c r="AF39" s="77">
        <f>'[2]returns data'!AM39-'[2]returns data'!$J39</f>
        <v>-6.8671099143102765E-4</v>
      </c>
      <c r="AG39" s="77">
        <f>'[2]returns data'!AN39-'[2]returns data'!$J39</f>
        <v>-0.10228504985570908</v>
      </c>
      <c r="AH39" s="77">
        <f>'[2]returns data'!AO39-'[2]returns data'!$J39</f>
        <v>-1.2398418970406055E-2</v>
      </c>
      <c r="AI39" s="77">
        <f>'[2]returns data'!AP39-'[2]returns data'!$J39</f>
        <v>7.3999413289129734E-3</v>
      </c>
      <c r="AJ39" s="77">
        <f>'[2]returns data'!AQ39-'[2]returns data'!$J39</f>
        <v>1.2160487473011017E-2</v>
      </c>
      <c r="AK39" s="77">
        <f>'[2]returns data'!AR39-'[2]returns data'!$J39</f>
        <v>-6.3346549868583679E-2</v>
      </c>
      <c r="AL39" s="77">
        <f>'[2]returns data'!AS39-'[2]returns data'!$J39</f>
        <v>1.2994643300771713E-2</v>
      </c>
      <c r="AM39" s="77">
        <f>'[2]returns data'!AT39-'[2]returns data'!$J39</f>
        <v>-0.11965418606996536</v>
      </c>
      <c r="AN39" s="77">
        <f>'[2]returns data'!AU39-'[2]returns data'!$J39</f>
        <v>-4.7571767121553421E-2</v>
      </c>
      <c r="AO39" s="77">
        <f>'[2]returns data'!AV39-'[2]returns data'!$J39</f>
        <v>-5.9300001710653305E-2</v>
      </c>
    </row>
    <row r="40" spans="1:41">
      <c r="A40" s="73">
        <v>44620</v>
      </c>
      <c r="B40" s="74">
        <v>2022</v>
      </c>
      <c r="C40" s="74">
        <v>2</v>
      </c>
      <c r="D40" s="77">
        <f>'[2]returns data'!K40-'[2]returns data'!$J40</f>
        <v>-5.4011000000000003E-2</v>
      </c>
      <c r="E40" s="77">
        <f>'[2]returns data'!L40-'[2]returns data'!$J40</f>
        <v>2.6672999999999999E-2</v>
      </c>
      <c r="F40" s="77">
        <f>'[2]returns data'!M40-'[2]returns data'!$J40</f>
        <v>3.8399999999999997E-2</v>
      </c>
      <c r="G40" s="77">
        <f>'[2]returns data'!N40-'[2]returns data'!$J40</f>
        <v>-6.7243999999999998E-2</v>
      </c>
      <c r="H40" s="77">
        <f>'[2]returns data'!O40-'[2]returns data'!$J40</f>
        <v>-3.7752000000000001E-2</v>
      </c>
      <c r="I40" s="77">
        <f>'[2]returns data'!P40-'[2]returns data'!$J40</f>
        <v>-0.139381</v>
      </c>
      <c r="J40" s="77">
        <f>'[2]returns data'!Q40-'[2]returns data'!$J40</f>
        <v>-3.8656000000000003E-2</v>
      </c>
      <c r="K40" s="77">
        <f>'[2]returns data'!R40-'[2]returns data'!$J40</f>
        <v>2.0160999999999998E-2</v>
      </c>
      <c r="L40" s="77">
        <f>'[2]returns data'!S40-'[2]returns data'!$J40</f>
        <v>-5.1262000000000002E-2</v>
      </c>
      <c r="M40" s="77">
        <f>'[2]returns data'!T40-'[2]returns data'!$J40</f>
        <v>-7.7800999999999995E-2</v>
      </c>
      <c r="N40" s="77">
        <f>'[2]returns data'!U40-'[2]returns data'!$J40</f>
        <v>-3.7205000000000002E-2</v>
      </c>
      <c r="O40" s="77">
        <f>'[2]returns data'!V40-'[2]returns data'!$J40</f>
        <v>0.13731305301189423</v>
      </c>
      <c r="P40" s="77">
        <f>'[2]returns data'!W40-'[2]returns data'!$J40</f>
        <v>6.2450245022773743E-2</v>
      </c>
      <c r="Q40" s="77">
        <f>'[2]returns data'!X40-'[2]returns data'!$J40</f>
        <v>6.2379792332649231E-2</v>
      </c>
      <c r="R40" s="77">
        <f>'[2]returns data'!Y40-'[2]returns data'!$J40</f>
        <v>-0.20512118935585022</v>
      </c>
      <c r="S40" s="77">
        <f>'[2]returns data'!Z40-'[2]returns data'!$J40</f>
        <v>5.9457089751958847E-2</v>
      </c>
      <c r="T40" s="77">
        <f>'[2]returns data'!AA40-'[2]returns data'!$J40</f>
        <v>-0.13187523186206818</v>
      </c>
      <c r="U40" s="77">
        <f>'[2]returns data'!AB40-'[2]returns data'!$J40</f>
        <v>-0.12195120006799698</v>
      </c>
      <c r="V40" s="77">
        <f>'[2]returns data'!AC40-'[2]returns data'!$J40</f>
        <v>-1.4193056849762797E-3</v>
      </c>
      <c r="W40" s="77">
        <f>'[2]returns data'!AD40-'[2]returns data'!$J40</f>
        <v>-2.1739110350608826E-2</v>
      </c>
      <c r="X40" s="77">
        <f>'[2]returns data'!AE40-'[2]returns data'!$J40</f>
        <v>-3.9883747696876526E-2</v>
      </c>
      <c r="Y40" s="77">
        <f>'[2]returns data'!AF40-'[2]returns data'!$J40</f>
        <v>2.6480777189135551E-2</v>
      </c>
      <c r="Z40" s="77">
        <f>'[2]returns data'!AG40-'[2]returns data'!$J40</f>
        <v>2.3175494745373726E-2</v>
      </c>
      <c r="AA40" s="77">
        <f>'[2]returns data'!AH40-'[2]returns data'!$J40</f>
        <v>-8.7129682302474976E-2</v>
      </c>
      <c r="AB40" s="77">
        <f>'[2]returns data'!AI40-'[2]returns data'!$J40</f>
        <v>0.12499996274709702</v>
      </c>
      <c r="AC40" s="77">
        <f>'[2]returns data'!AJ40-'[2]returns data'!$J40</f>
        <v>6.6326506435871124E-2</v>
      </c>
      <c r="AD40" s="77">
        <f>'[2]returns data'!AK40-'[2]returns data'!$J40</f>
        <v>2.9585776850581169E-2</v>
      </c>
      <c r="AE40" s="77">
        <f>'[2]returns data'!AL40-'[2]returns data'!$J40</f>
        <v>6.9204196333885193E-2</v>
      </c>
      <c r="AF40" s="77">
        <f>'[2]returns data'!AM40-'[2]returns data'!$J40</f>
        <v>6.2789931893348694E-2</v>
      </c>
      <c r="AG40" s="77">
        <f>'[2]returns data'!AN40-'[2]returns data'!$J40</f>
        <v>2.4242401123046875E-2</v>
      </c>
      <c r="AH40" s="77">
        <f>'[2]returns data'!AO40-'[2]returns data'!$J40</f>
        <v>-3.0634438153356314E-3</v>
      </c>
      <c r="AI40" s="77">
        <f>'[2]returns data'!AP40-'[2]returns data'!$J40</f>
        <v>0.13194885849952698</v>
      </c>
      <c r="AJ40" s="77">
        <f>'[2]returns data'!AQ40-'[2]returns data'!$J40</f>
        <v>0.1866239458322525</v>
      </c>
      <c r="AK40" s="77">
        <f>'[2]returns data'!AR40-'[2]returns data'!$J40</f>
        <v>-1.023357268422842E-2</v>
      </c>
      <c r="AL40" s="77">
        <f>'[2]returns data'!AS40-'[2]returns data'!$J40</f>
        <v>-1.7492000479251146E-3</v>
      </c>
      <c r="AM40" s="77">
        <f>'[2]returns data'!AT40-'[2]returns data'!$J40</f>
        <v>-7.2471454739570618E-2</v>
      </c>
      <c r="AN40" s="77">
        <f>'[2]returns data'!AU40-'[2]returns data'!$J40</f>
        <v>-8.9642919600009918E-2</v>
      </c>
      <c r="AO40" s="77">
        <f>'[2]returns data'!AV40-'[2]returns data'!$J40</f>
        <v>-4.3159324675798416E-2</v>
      </c>
    </row>
    <row r="41" spans="1:41">
      <c r="A41" s="73">
        <v>44651</v>
      </c>
      <c r="B41" s="74">
        <v>2022</v>
      </c>
      <c r="C41" s="74">
        <v>3</v>
      </c>
      <c r="D41" s="77">
        <f>'[2]returns data'!K41-'[2]returns data'!$J41</f>
        <v>5.7373E-2</v>
      </c>
      <c r="E41" s="77">
        <f>'[2]returns data'!L41-'[2]returns data'!$J41</f>
        <v>6.1336999999999996E-2</v>
      </c>
      <c r="F41" s="77">
        <f>'[2]returns data'!M41-'[2]returns data'!$J41</f>
        <v>-7.6215000000000005E-2</v>
      </c>
      <c r="G41" s="77">
        <f>'[2]returns data'!N41-'[2]returns data'!$J41</f>
        <v>2.5354999999999999E-2</v>
      </c>
      <c r="H41" s="77">
        <f>'[2]returns data'!O41-'[2]returns data'!$J41</f>
        <v>-2.7026999999999999E-2</v>
      </c>
      <c r="I41" s="77">
        <f>'[2]returns data'!P41-'[2]returns data'!$J41</f>
        <v>-4.6327E-2</v>
      </c>
      <c r="J41" s="77">
        <f>'[2]returns data'!Q41-'[2]returns data'!$J41</f>
        <v>7.6827999999999994E-2</v>
      </c>
      <c r="K41" s="77">
        <f>'[2]returns data'!R41-'[2]returns data'!$J41</f>
        <v>3.1130000000000003E-3</v>
      </c>
      <c r="L41" s="77">
        <f>'[2]returns data'!S41-'[2]returns data'!$J41</f>
        <v>1.0155000000000001E-2</v>
      </c>
      <c r="M41" s="77">
        <f>'[2]returns data'!T41-'[2]returns data'!$J41</f>
        <v>-1.244E-2</v>
      </c>
      <c r="N41" s="77">
        <f>'[2]returns data'!U41-'[2]returns data'!$J41</f>
        <v>3.1761999999999999E-2</v>
      </c>
      <c r="O41" s="77">
        <f>'[2]returns data'!V41-'[2]returns data'!$J41</f>
        <v>8.8823051953315732E-2</v>
      </c>
      <c r="P41" s="77">
        <f>'[2]returns data'!W41-'[2]returns data'!$J41</f>
        <v>0.14429941942691804</v>
      </c>
      <c r="Q41" s="77">
        <f>'[2]returns data'!X41-'[2]returns data'!$J41</f>
        <v>8.4356078708171842E-2</v>
      </c>
      <c r="R41" s="77">
        <f>'[2]returns data'!Y41-'[2]returns data'!$J41</f>
        <v>-9.0744255280494693E-2</v>
      </c>
      <c r="S41" s="77">
        <f>'[2]returns data'!Z41-'[2]returns data'!$J41</f>
        <v>-0.10865485498905182</v>
      </c>
      <c r="T41" s="77">
        <f>'[2]returns data'!AA41-'[2]returns data'!$J41</f>
        <v>-1.4516784048080444E-2</v>
      </c>
      <c r="U41" s="77">
        <f>'[2]returns data'!AB41-'[2]returns data'!$J41</f>
        <v>-7.4021039700508121E-2</v>
      </c>
      <c r="V41" s="77">
        <f>'[2]returns data'!AC41-'[2]returns data'!$J41</f>
        <v>3.7527276033163068E-2</v>
      </c>
      <c r="W41" s="77">
        <f>'[2]returns data'!AD41-'[2]returns data'!$J41</f>
        <v>-8.8988891041278842E-2</v>
      </c>
      <c r="X41" s="77">
        <f>'[2]returns data'!AE41-'[2]returns data'!$J41</f>
        <v>-7.4379382824897769E-2</v>
      </c>
      <c r="Y41" s="77">
        <f>'[2]returns data'!AF41-'[2]returns data'!$J41</f>
        <v>6.6430950367450711E-2</v>
      </c>
      <c r="Z41" s="77">
        <f>'[2]returns data'!AG41-'[2]returns data'!$J41</f>
        <v>-0.10598643699884415</v>
      </c>
      <c r="AA41" s="77">
        <f>'[2]returns data'!AH41-'[2]returns data'!$J41</f>
        <v>-0.33836956152915953</v>
      </c>
      <c r="AB41" s="77">
        <f>'[2]returns data'!AI41-'[2]returns data'!$J41</f>
        <v>-0.12804615328311919</v>
      </c>
      <c r="AC41" s="77">
        <f>'[2]returns data'!AJ41-'[2]returns data'!$J41</f>
        <v>0.12948535552024842</v>
      </c>
      <c r="AD41" s="77">
        <f>'[2]returns data'!AK41-'[2]returns data'!$J41</f>
        <v>-5.0455780869722369E-2</v>
      </c>
      <c r="AE41" s="77">
        <f>'[2]returns data'!AL41-'[2]returns data'!$J41</f>
        <v>4.0353072637319562E-2</v>
      </c>
      <c r="AF41" s="77">
        <f>'[2]returns data'!AM41-'[2]returns data'!$J41</f>
        <v>8.9584545993804929E-2</v>
      </c>
      <c r="AG41" s="77">
        <f>'[2]returns data'!AN41-'[2]returns data'!$J41</f>
        <v>2.8894070366024972E-2</v>
      </c>
      <c r="AH41" s="77">
        <f>'[2]returns data'!AO41-'[2]returns data'!$J41</f>
        <v>7.5404794716835019E-2</v>
      </c>
      <c r="AI41" s="77">
        <f>'[2]returns data'!AP41-'[2]returns data'!$J41</f>
        <v>2.1467016242444517E-3</v>
      </c>
      <c r="AJ41" s="77">
        <f>'[2]returns data'!AQ41-'[2]returns data'!$J41</f>
        <v>5.5586809122562406E-2</v>
      </c>
      <c r="AK41" s="77">
        <f>'[2]returns data'!AR41-'[2]returns data'!$J41</f>
        <v>-0.14125536212921141</v>
      </c>
      <c r="AL41" s="77">
        <f>'[2]returns data'!AS41-'[2]returns data'!$J41</f>
        <v>-5.3838318383693698E-2</v>
      </c>
      <c r="AM41" s="77">
        <f>'[2]returns data'!AT41-'[2]returns data'!$J41</f>
        <v>1.9934367218613625E-2</v>
      </c>
      <c r="AN41" s="77">
        <f>'[2]returns data'!AU41-'[2]returns data'!$J41</f>
        <v>6.2221651726961133E-2</v>
      </c>
      <c r="AO41" s="77">
        <f>'[2]returns data'!AV41-'[2]returns data'!$J41</f>
        <v>1.4553656267002224E-3</v>
      </c>
    </row>
    <row r="42" spans="1:41">
      <c r="A42" s="73">
        <v>44680</v>
      </c>
      <c r="B42" s="74">
        <v>2022</v>
      </c>
      <c r="C42" s="74">
        <v>4</v>
      </c>
      <c r="D42" s="77">
        <f>'[2]returns data'!K42-'[2]returns data'!$J42</f>
        <v>-9.7230999999999998E-2</v>
      </c>
      <c r="E42" s="77">
        <f>'[2]returns data'!L42-'[2]returns data'!$J42</f>
        <v>-0.23762499999999998</v>
      </c>
      <c r="F42" s="77">
        <f>'[2]returns data'!M42-'[2]returns data'!$J42</f>
        <v>-0.18623299999999998</v>
      </c>
      <c r="G42" s="77">
        <f>'[2]returns data'!N42-'[2]returns data'!$J42</f>
        <v>-5.5990000000000007E-3</v>
      </c>
      <c r="H42" s="77">
        <f>'[2]returns data'!O42-'[2]returns data'!$J42</f>
        <v>-7.4652999999999997E-2</v>
      </c>
      <c r="I42" s="77">
        <f>'[2]returns data'!P42-'[2]returns data'!$J42</f>
        <v>3.4750000000000002E-3</v>
      </c>
      <c r="J42" s="77">
        <f>'[2]returns data'!Q42-'[2]returns data'!$J42</f>
        <v>1.8125000000000002E-2</v>
      </c>
      <c r="K42" s="77">
        <f>'[2]returns data'!R42-'[2]returns data'!$J42</f>
        <v>4.1997E-2</v>
      </c>
      <c r="L42" s="77">
        <f>'[2]returns data'!S42-'[2]returns data'!$J42</f>
        <v>7.5030000000000001E-3</v>
      </c>
      <c r="M42" s="77">
        <f>'[2]returns data'!T42-'[2]returns data'!$J42</f>
        <v>-7.3375999999999997E-2</v>
      </c>
      <c r="N42" s="77">
        <f>'[2]returns data'!U42-'[2]returns data'!$J42</f>
        <v>-9.9967E-2</v>
      </c>
      <c r="O42" s="77">
        <f>'[2]returns data'!V42-'[2]returns data'!$J42</f>
        <v>-0.28695131669044494</v>
      </c>
      <c r="P42" s="77">
        <f>'[2]returns data'!W42-'[2]returns data'!$J42</f>
        <v>-2.302976900935173E-2</v>
      </c>
      <c r="Q42" s="77">
        <f>'[2]returns data'!X42-'[2]returns data'!$J42</f>
        <v>-0.14987219700813292</v>
      </c>
      <c r="R42" s="77">
        <f>'[2]returns data'!Y42-'[2]returns data'!$J42</f>
        <v>-3.5129749983549116E-3</v>
      </c>
      <c r="S42" s="77">
        <f>'[2]returns data'!Z42-'[2]returns data'!$J42</f>
        <v>4.0329092943668363E-2</v>
      </c>
      <c r="T42" s="77">
        <f>'[2]returns data'!AA42-'[2]returns data'!$J42</f>
        <v>-0.13526333699226378</v>
      </c>
      <c r="U42" s="77">
        <f>'[2]returns data'!AB42-'[2]returns data'!$J42</f>
        <v>-5.0441043621301654E-2</v>
      </c>
      <c r="V42" s="77">
        <f>'[2]returns data'!AC42-'[2]returns data'!$J42</f>
        <v>-5.8927795088291171E-2</v>
      </c>
      <c r="W42" s="77">
        <f>'[2]returns data'!AD42-'[2]returns data'!$J42</f>
        <v>-0.24806748161315917</v>
      </c>
      <c r="X42" s="77">
        <f>'[2]returns data'!AE42-'[2]returns data'!$J42</f>
        <v>-0.1001000536441803</v>
      </c>
      <c r="Y42" s="77">
        <f>'[2]returns data'!AF42-'[2]returns data'!$J42</f>
        <v>-1.9429909235239028E-2</v>
      </c>
      <c r="Z42" s="77">
        <f>'[2]returns data'!AG42-'[2]returns data'!$J42</f>
        <v>-0.1430891139268875</v>
      </c>
      <c r="AA42" s="77">
        <f>'[2]returns data'!AH42-'[2]returns data'!$J42</f>
        <v>-0.18556901643276213</v>
      </c>
      <c r="AB42" s="77">
        <f>'[2]returns data'!AI42-'[2]returns data'!$J42</f>
        <v>-0.13002122769355773</v>
      </c>
      <c r="AC42" s="77">
        <f>'[2]returns data'!AJ42-'[2]returns data'!$J42</f>
        <v>-0.11397019604444504</v>
      </c>
      <c r="AD42" s="77">
        <f>'[2]returns data'!AK42-'[2]returns data'!$J42</f>
        <v>-6.1799617654085162E-2</v>
      </c>
      <c r="AE42" s="77">
        <f>'[2]returns data'!AL42-'[2]returns data'!$J42</f>
        <v>-1E-4</v>
      </c>
      <c r="AF42" s="77">
        <f>'[2]returns data'!AM42-'[2]returns data'!$J42</f>
        <v>8.0450997231528158E-4</v>
      </c>
      <c r="AG42" s="77">
        <f>'[2]returns data'!AN42-'[2]returns data'!$J42</f>
        <v>-7.9455902969837192E-2</v>
      </c>
      <c r="AH42" s="77">
        <f>'[2]returns data'!AO42-'[2]returns data'!$J42</f>
        <v>-4.3365283107757571E-2</v>
      </c>
      <c r="AI42" s="77">
        <f>'[2]returns data'!AP42-'[2]returns data'!$J42</f>
        <v>-0.11562317440509796</v>
      </c>
      <c r="AJ42" s="77">
        <f>'[2]returns data'!AQ42-'[2]returns data'!$J42</f>
        <v>-6.4962258732318881E-2</v>
      </c>
      <c r="AK42" s="77">
        <f>'[2]returns data'!AR42-'[2]returns data'!$J42</f>
        <v>-4.145037958621979E-2</v>
      </c>
      <c r="AL42" s="77">
        <f>'[2]returns data'!AS42-'[2]returns data'!$J42</f>
        <v>-7.4174119329452518E-2</v>
      </c>
      <c r="AM42" s="77">
        <f>'[2]returns data'!AT42-'[2]returns data'!$J42</f>
        <v>-8.1188647246360782E-2</v>
      </c>
      <c r="AN42" s="77">
        <f>'[2]returns data'!AU42-'[2]returns data'!$J42</f>
        <v>7.7319623732566831E-2</v>
      </c>
      <c r="AO42" s="77">
        <f>'[2]returns data'!AV42-'[2]returns data'!$J42</f>
        <v>-5.8746831661462787E-2</v>
      </c>
    </row>
    <row r="43" spans="1:41">
      <c r="A43" s="73">
        <v>44712</v>
      </c>
      <c r="B43" s="74">
        <v>2022</v>
      </c>
      <c r="C43" s="74">
        <v>5</v>
      </c>
      <c r="D43" s="77">
        <f>'[2]returns data'!K43-'[2]returns data'!$J43</f>
        <v>-5.4724000000000002E-2</v>
      </c>
      <c r="E43" s="77">
        <f>'[2]returns data'!L43-'[2]returns data'!$J43</f>
        <v>-3.3064000000000003E-2</v>
      </c>
      <c r="F43" s="77">
        <f>'[2]returns data'!M43-'[2]returns data'!$J43</f>
        <v>-1.0959999999999999E-2</v>
      </c>
      <c r="G43" s="77">
        <f>'[2]returns data'!N43-'[2]returns data'!$J43</f>
        <v>5.3330000000000001E-3</v>
      </c>
      <c r="H43" s="77">
        <f>'[2]returns data'!O43-'[2]returns data'!$J43</f>
        <v>7.6166999999999999E-2</v>
      </c>
      <c r="I43" s="77">
        <f>'[2]returns data'!P43-'[2]returns data'!$J43</f>
        <v>7.5230000000000002E-3</v>
      </c>
      <c r="J43" s="77">
        <f>'[2]returns data'!Q43-'[2]returns data'!$J43</f>
        <v>8.0800000000000012E-4</v>
      </c>
      <c r="K43" s="77">
        <f>'[2]returns data'!R43-'[2]returns data'!$J43</f>
        <v>-1.9337E-2</v>
      </c>
      <c r="L43" s="77">
        <f>'[2]returns data'!S43-'[2]returns data'!$J43</f>
        <v>1.1941E-2</v>
      </c>
      <c r="M43" s="77">
        <f>'[2]returns data'!T43-'[2]returns data'!$J43</f>
        <v>-4.7213000000000005E-2</v>
      </c>
      <c r="N43" s="77">
        <f>'[2]returns data'!U43-'[2]returns data'!$J43</f>
        <v>-1.8425E-2</v>
      </c>
      <c r="O43" s="77">
        <f>'[2]returns data'!V43-'[2]returns data'!$J43</f>
        <v>4.8060854387283324E-2</v>
      </c>
      <c r="P43" s="77">
        <f>'[2]returns data'!W43-'[2]returns data'!$J43</f>
        <v>-0.15210367231369018</v>
      </c>
      <c r="Q43" s="77">
        <f>'[2]returns data'!X43-'[2]returns data'!$J43</f>
        <v>-6.526985256671905E-2</v>
      </c>
      <c r="R43" s="77">
        <f>'[2]returns data'!Y43-'[2]returns data'!$J43</f>
        <v>-2.8838811951875688E-2</v>
      </c>
      <c r="S43" s="77">
        <f>'[2]returns data'!Z43-'[2]returns data'!$J43</f>
        <v>-0.2147605815410614</v>
      </c>
      <c r="T43" s="77">
        <f>'[2]returns data'!AA43-'[2]returns data'!$J43</f>
        <v>-2.984421564936638E-2</v>
      </c>
      <c r="U43" s="77">
        <f>'[2]returns data'!AB43-'[2]returns data'!$J43</f>
        <v>-0.35347921638488772</v>
      </c>
      <c r="V43" s="77">
        <f>'[2]returns data'!AC43-'[2]returns data'!$J43</f>
        <v>-7.3988261210918421E-2</v>
      </c>
      <c r="W43" s="77">
        <f>'[2]returns data'!AD43-'[2]returns data'!$J43</f>
        <v>-9.7597333180904383E-2</v>
      </c>
      <c r="X43" s="77">
        <f>'[2]returns data'!AE43-'[2]returns data'!$J43</f>
        <v>4.1948886078596113E-2</v>
      </c>
      <c r="Y43" s="77">
        <f>'[2]returns data'!AF43-'[2]returns data'!$J43</f>
        <v>0.25134249539375303</v>
      </c>
      <c r="Z43" s="77">
        <f>'[2]returns data'!AG43-'[2]returns data'!$J43</f>
        <v>-4.4441358625888824E-3</v>
      </c>
      <c r="AA43" s="77">
        <f>'[2]returns data'!AH43-'[2]returns data'!$J43</f>
        <v>-2.589286914765835E-2</v>
      </c>
      <c r="AB43" s="77">
        <f>'[2]returns data'!AI43-'[2]returns data'!$J43</f>
        <v>-0.43016425757408144</v>
      </c>
      <c r="AC43" s="77">
        <f>'[2]returns data'!AJ43-'[2]returns data'!$J43</f>
        <v>0.30834688754081724</v>
      </c>
      <c r="AD43" s="77">
        <f>'[2]returns data'!AK43-'[2]returns data'!$J43</f>
        <v>5.6151600044965742E-2</v>
      </c>
      <c r="AE43" s="77">
        <f>'[2]returns data'!AL43-'[2]returns data'!$J43</f>
        <v>-4.6956373888254167E-2</v>
      </c>
      <c r="AF43" s="77">
        <f>'[2]returns data'!AM43-'[2]returns data'!$J43</f>
        <v>9.0484677609056242E-4</v>
      </c>
      <c r="AG43" s="77">
        <f>'[2]returns data'!AN43-'[2]returns data'!$J43</f>
        <v>4.696872041374445E-3</v>
      </c>
      <c r="AH43" s="77">
        <f>'[2]returns data'!AO43-'[2]returns data'!$J43</f>
        <v>2.3417086762189863E-2</v>
      </c>
      <c r="AI43" s="77">
        <f>'[2]returns data'!AP43-'[2]returns data'!$J43</f>
        <v>-7.8866275537014002E-2</v>
      </c>
      <c r="AJ43" s="77">
        <f>'[2]returns data'!AQ43-'[2]returns data'!$J43</f>
        <v>0.14321767301559449</v>
      </c>
      <c r="AK43" s="77">
        <f>'[2]returns data'!AR43-'[2]returns data'!$J43</f>
        <v>-0.10458608953952789</v>
      </c>
      <c r="AL43" s="77">
        <f>'[2]returns data'!AS43-'[2]returns data'!$J43</f>
        <v>4.9033319067955015E-2</v>
      </c>
      <c r="AM43" s="77">
        <f>'[2]returns data'!AT43-'[2]returns data'!$J43</f>
        <v>-8.0605315554141993E-2</v>
      </c>
      <c r="AN43" s="77">
        <f>'[2]returns data'!AU43-'[2]returns data'!$J43</f>
        <v>-0.28838218240737917</v>
      </c>
      <c r="AO43" s="77">
        <f>'[2]returns data'!AV43-'[2]returns data'!$J43</f>
        <v>1.8023715776205061E-2</v>
      </c>
    </row>
    <row r="44" spans="1:41">
      <c r="A44" s="73">
        <v>44742</v>
      </c>
      <c r="B44" s="74">
        <v>2022</v>
      </c>
      <c r="C44" s="74">
        <v>6</v>
      </c>
      <c r="D44" s="77">
        <f>'[2]returns data'!K44-'[2]returns data'!$J44</f>
        <v>-8.2030000000000006E-2</v>
      </c>
      <c r="E44" s="77">
        <f>'[2]returns data'!L44-'[2]returns data'!$J44</f>
        <v>-0.117059</v>
      </c>
      <c r="F44" s="77">
        <f>'[2]returns data'!M44-'[2]returns data'!$J44</f>
        <v>-0.14583699999999999</v>
      </c>
      <c r="G44" s="77">
        <f>'[2]returns data'!N44-'[2]returns data'!$J44</f>
        <v>-0.10291400000000001</v>
      </c>
      <c r="H44" s="77">
        <f>'[2]returns data'!O44-'[2]returns data'!$J44</f>
        <v>-9.1865000000000002E-2</v>
      </c>
      <c r="I44" s="77">
        <f>'[2]returns data'!P44-'[2]returns data'!$J44</f>
        <v>-8.8395000000000001E-2</v>
      </c>
      <c r="J44" s="77">
        <f>'[2]returns data'!Q44-'[2]returns data'!$J44</f>
        <v>-1.1852E-2</v>
      </c>
      <c r="K44" s="77">
        <f>'[2]returns data'!R44-'[2]returns data'!$J44</f>
        <v>-1.073E-3</v>
      </c>
      <c r="L44" s="77">
        <f>'[2]returns data'!S44-'[2]returns data'!$J44</f>
        <v>-1.6261999999999999E-2</v>
      </c>
      <c r="M44" s="77">
        <f>'[2]returns data'!T44-'[2]returns data'!$J44</f>
        <v>-0.138126</v>
      </c>
      <c r="N44" s="77">
        <f>'[2]returns data'!U44-'[2]returns data'!$J44</f>
        <v>-5.5921000000000005E-2</v>
      </c>
      <c r="O44" s="77">
        <f>'[2]returns data'!V44-'[2]returns data'!$J44</f>
        <v>-0.18974107978343963</v>
      </c>
      <c r="P44" s="77">
        <f>'[2]returns data'!W44-'[2]returns data'!$J44</f>
        <v>-7.88608836889267E-2</v>
      </c>
      <c r="Q44" s="77">
        <f>'[2]returns data'!X44-'[2]returns data'!$J44</f>
        <v>-0.11736216125488282</v>
      </c>
      <c r="R44" s="77">
        <f>'[2]returns data'!Y44-'[2]returns data'!$J44</f>
        <v>-6.5425758337974552E-2</v>
      </c>
      <c r="S44" s="77">
        <f>'[2]returns data'!Z44-'[2]returns data'!$J44</f>
        <v>6.2402437353134152E-2</v>
      </c>
      <c r="T44" s="77">
        <f>'[2]returns data'!AA44-'[2]returns data'!$J44</f>
        <v>-5.1616990095376972E-2</v>
      </c>
      <c r="U44" s="77">
        <f>'[2]returns data'!AB44-'[2]returns data'!$J44</f>
        <v>-3.4310148185491565E-2</v>
      </c>
      <c r="V44" s="77">
        <f>'[2]returns data'!AC44-'[2]returns data'!$J44</f>
        <v>-5.2944348281621936E-2</v>
      </c>
      <c r="W44" s="77">
        <f>'[2]returns data'!AD44-'[2]returns data'!$J44</f>
        <v>0.16107670488357545</v>
      </c>
      <c r="X44" s="77">
        <f>'[2]returns data'!AE44-'[2]returns data'!$J44</f>
        <v>-5.858972770571709E-2</v>
      </c>
      <c r="Y44" s="77">
        <f>'[2]returns data'!AF44-'[2]returns data'!$J44</f>
        <v>-2.4746962910890579E-2</v>
      </c>
      <c r="Z44" s="77">
        <f>'[2]returns data'!AG44-'[2]returns data'!$J44</f>
        <v>-2.4120881310105324E-2</v>
      </c>
      <c r="AA44" s="77">
        <f>'[2]returns data'!AH44-'[2]returns data'!$J44</f>
        <v>1.3941471380233765</v>
      </c>
      <c r="AB44" s="77">
        <f>'[2]returns data'!AI44-'[2]returns data'!$J44</f>
        <v>-0.25572197613716124</v>
      </c>
      <c r="AC44" s="77">
        <f>'[2]returns data'!AJ44-'[2]returns data'!$J44</f>
        <v>-0.22207442400455474</v>
      </c>
      <c r="AD44" s="77">
        <f>'[2]returns data'!AK44-'[2]returns data'!$J44</f>
        <v>-5.9613571590185169E-2</v>
      </c>
      <c r="AE44" s="77">
        <f>'[2]returns data'!AL44-'[2]returns data'!$J44</f>
        <v>-0.21049666879177092</v>
      </c>
      <c r="AF44" s="77">
        <f>'[2]returns data'!AM44-'[2]returns data'!$J44</f>
        <v>-6.7673233285546301E-3</v>
      </c>
      <c r="AG44" s="77">
        <f>'[2]returns data'!AN44-'[2]returns data'!$J44</f>
        <v>-0.17772867259979247</v>
      </c>
      <c r="AH44" s="77">
        <f>'[2]returns data'!AO44-'[2]returns data'!$J44</f>
        <v>-3.9774403995275501E-2</v>
      </c>
      <c r="AI44" s="77">
        <f>'[2]returns data'!AP44-'[2]returns data'!$J44</f>
        <v>-9.0354968881607059E-2</v>
      </c>
      <c r="AJ44" s="77">
        <f>'[2]returns data'!AQ44-'[2]returns data'!$J44</f>
        <v>-6.2903356826305393E-2</v>
      </c>
      <c r="AK44" s="77">
        <f>'[2]returns data'!AR44-'[2]returns data'!$J44</f>
        <v>-0.20815870640277861</v>
      </c>
      <c r="AL44" s="77">
        <f>'[2]returns data'!AS44-'[2]returns data'!$J44</f>
        <v>-0.10796973583698273</v>
      </c>
      <c r="AM44" s="77">
        <f>'[2]returns data'!AT44-'[2]returns data'!$J44</f>
        <v>-8.3933335816860202E-2</v>
      </c>
      <c r="AN44" s="77">
        <f>'[2]returns data'!AU44-'[2]returns data'!$J44</f>
        <v>-0.1281636851787567</v>
      </c>
      <c r="AO44" s="77">
        <f>'[2]returns data'!AV44-'[2]returns data'!$J44</f>
        <v>-1.9524858240038104E-5</v>
      </c>
    </row>
    <row r="45" spans="1:41">
      <c r="A45" s="73">
        <v>44771</v>
      </c>
      <c r="B45" s="74">
        <v>2022</v>
      </c>
      <c r="C45" s="74">
        <v>7</v>
      </c>
      <c r="D45" s="77">
        <f>'[2]returns data'!K45-'[2]returns data'!$J45</f>
        <v>0.187834</v>
      </c>
      <c r="E45" s="77">
        <f>'[2]returns data'!L45-'[2]returns data'!$J45</f>
        <v>0.26979599999999998</v>
      </c>
      <c r="F45" s="77">
        <f>'[2]returns data'!M45-'[2]returns data'!$J45</f>
        <v>0.123141</v>
      </c>
      <c r="G45" s="77">
        <f>'[2]returns data'!N45-'[2]returns data'!$J45</f>
        <v>0.106501</v>
      </c>
      <c r="H45" s="77">
        <f>'[2]returns data'!O45-'[2]returns data'!$J45</f>
        <v>0.12165000000000001</v>
      </c>
      <c r="I45" s="77">
        <f>'[2]returns data'!P45-'[2]returns data'!$J45</f>
        <v>9.6439999999999998E-2</v>
      </c>
      <c r="J45" s="77">
        <f>'[2]returns data'!Q45-'[2]returns data'!$J45</f>
        <v>-1.7644E-2</v>
      </c>
      <c r="K45" s="77">
        <f>'[2]returns data'!R45-'[2]returns data'!$J45</f>
        <v>1.9229000000000003E-2</v>
      </c>
      <c r="L45" s="77">
        <f>'[2]returns data'!S45-'[2]returns data'!$J45</f>
        <v>6.5994000000000011E-2</v>
      </c>
      <c r="M45" s="77">
        <f>'[2]returns data'!T45-'[2]returns data'!$J45</f>
        <v>0.12366200000000001</v>
      </c>
      <c r="N45" s="77">
        <f>'[2]returns data'!U45-'[2]returns data'!$J45</f>
        <v>9.2297000000000004E-2</v>
      </c>
      <c r="O45" s="77">
        <f>'[2]returns data'!V45-'[2]returns data'!$J45</f>
        <v>0.25702111287117002</v>
      </c>
      <c r="P45" s="77">
        <f>'[2]returns data'!W45-'[2]returns data'!$J45</f>
        <v>-3.0645589771866797E-2</v>
      </c>
      <c r="Q45" s="77">
        <f>'[2]returns data'!X45-'[2]returns data'!$J45</f>
        <v>0.10544483227729798</v>
      </c>
      <c r="R45" s="77">
        <f>'[2]returns data'!Y45-'[2]returns data'!$J45</f>
        <v>0.17465346915721894</v>
      </c>
      <c r="S45" s="77">
        <f>'[2]returns data'!Z45-'[2]returns data'!$J45</f>
        <v>2.7154699471592905E-2</v>
      </c>
      <c r="T45" s="77">
        <f>'[2]returns data'!AA45-'[2]returns data'!$J45</f>
        <v>0.14730827374458313</v>
      </c>
      <c r="U45" s="77">
        <f>'[2]returns data'!AB45-'[2]returns data'!$J45</f>
        <v>-0.16154411571025848</v>
      </c>
      <c r="V45" s="77">
        <f>'[2]returns data'!AC45-'[2]returns data'!$J45</f>
        <v>0.22668690843582154</v>
      </c>
      <c r="W45" s="77">
        <f>'[2]returns data'!AD45-'[2]returns data'!$J45</f>
        <v>0.32909683747291563</v>
      </c>
      <c r="X45" s="77">
        <f>'[2]returns data'!AE45-'[2]returns data'!$J45</f>
        <v>8.8119304311275487E-2</v>
      </c>
      <c r="Y45" s="77">
        <f>'[2]returns data'!AF45-'[2]returns data'!$J45</f>
        <v>-4.590869085788727E-2</v>
      </c>
      <c r="Z45" s="77">
        <f>'[2]returns data'!AG45-'[2]returns data'!$J45</f>
        <v>6.7681646478176122E-2</v>
      </c>
      <c r="AA45" s="77">
        <f>'[2]returns data'!AH45-'[2]returns data'!$J45</f>
        <v>-5.7251655924320223E-2</v>
      </c>
      <c r="AB45" s="77">
        <f>'[2]returns data'!AI45-'[2]returns data'!$J45</f>
        <v>0.59273858232498167</v>
      </c>
      <c r="AC45" s="77">
        <f>'[2]returns data'!AJ45-'[2]returns data'!$J45</f>
        <v>0.14053015275001526</v>
      </c>
      <c r="AD45" s="77">
        <f>'[2]returns data'!AK45-'[2]returns data'!$J45</f>
        <v>7.5201256704330449E-2</v>
      </c>
      <c r="AE45" s="77">
        <f>'[2]returns data'!AL45-'[2]returns data'!$J45</f>
        <v>0.12927573783397675</v>
      </c>
      <c r="AF45" s="77">
        <f>'[2]returns data'!AM45-'[2]returns data'!$J45</f>
        <v>1.6217294994741679E-3</v>
      </c>
      <c r="AG45" s="77">
        <f>'[2]returns data'!AN45-'[2]returns data'!$J45</f>
        <v>5.2825382483005522E-2</v>
      </c>
      <c r="AH45" s="77">
        <f>'[2]returns data'!AO45-'[2]returns data'!$J45</f>
        <v>-3.6158574786968533E-4</v>
      </c>
      <c r="AI45" s="77">
        <f>'[2]returns data'!AP45-'[2]returns data'!$J45</f>
        <v>0.13121425969600678</v>
      </c>
      <c r="AJ45" s="77">
        <f>'[2]returns data'!AQ45-'[2]returns data'!$J45</f>
        <v>0.10833739353418351</v>
      </c>
      <c r="AK45" s="77">
        <f>'[2]returns data'!AR45-'[2]returns data'!$J45</f>
        <v>-8.0000000000000004E-4</v>
      </c>
      <c r="AL45" s="77">
        <f>'[2]returns data'!AS45-'[2]returns data'!$J45</f>
        <v>0.10738501561880112</v>
      </c>
      <c r="AM45" s="77">
        <f>'[2]returns data'!AT45-'[2]returns data'!$J45</f>
        <v>0.22230756146907807</v>
      </c>
      <c r="AN45" s="77">
        <f>'[2]returns data'!AU45-'[2]returns data'!$J45</f>
        <v>0.15603643519878388</v>
      </c>
      <c r="AO45" s="77">
        <f>'[2]returns data'!AV45-'[2]returns data'!$J45</f>
        <v>6.2529391181468968E-2</v>
      </c>
    </row>
    <row r="46" spans="1:41">
      <c r="A46" s="73">
        <v>44804</v>
      </c>
      <c r="B46" s="74">
        <v>2022</v>
      </c>
      <c r="C46" s="74">
        <v>8</v>
      </c>
      <c r="D46" s="77">
        <f>'[2]returns data'!K46-'[2]returns data'!$J46</f>
        <v>-3.3037000000000004E-2</v>
      </c>
      <c r="E46" s="77">
        <f>'[2]returns data'!L46-'[2]returns data'!$J46</f>
        <v>-6.2515000000000001E-2</v>
      </c>
      <c r="F46" s="77">
        <f>'[2]returns data'!M46-'[2]returns data'!$J46</f>
        <v>5.4462000000000003E-2</v>
      </c>
      <c r="G46" s="77">
        <f>'[2]returns data'!N46-'[2]returns data'!$J46</f>
        <v>-1.2967000000000001E-2</v>
      </c>
      <c r="H46" s="77">
        <f>'[2]returns data'!O46-'[2]returns data'!$J46</f>
        <v>3.4390000000000002E-3</v>
      </c>
      <c r="I46" s="77">
        <f>'[2]returns data'!P46-'[2]returns data'!$J46</f>
        <v>-3.7189E-2</v>
      </c>
      <c r="J46" s="77">
        <f>'[2]returns data'!Q46-'[2]returns data'!$J46</f>
        <v>-7.0946999999999996E-2</v>
      </c>
      <c r="K46" s="77">
        <f>'[2]returns data'!R46-'[2]returns data'!$J46</f>
        <v>-4.0236000000000001E-2</v>
      </c>
      <c r="L46" s="77">
        <f>'[2]returns data'!S46-'[2]returns data'!$J46</f>
        <v>-3.8767999999999997E-2</v>
      </c>
      <c r="M46" s="77">
        <f>'[2]returns data'!T46-'[2]returns data'!$J46</f>
        <v>-7.5603000000000004E-2</v>
      </c>
      <c r="N46" s="77">
        <f>'[2]returns data'!U46-'[2]returns data'!$J46</f>
        <v>-6.8332000000000004E-2</v>
      </c>
      <c r="O46" s="77">
        <f>'[2]returns data'!V46-'[2]returns data'!$J46</f>
        <v>-0.19498383762836458</v>
      </c>
      <c r="P46" s="77">
        <f>'[2]returns data'!W46-'[2]returns data'!$J46</f>
        <v>-7.4035813534259795E-2</v>
      </c>
      <c r="Q46" s="77">
        <f>'[2]returns data'!X46-'[2]returns data'!$J46</f>
        <v>-8.8410196328163146E-2</v>
      </c>
      <c r="R46" s="77">
        <f>'[2]returns data'!Y46-'[2]returns data'!$J46</f>
        <v>-5.5003744983673095E-2</v>
      </c>
      <c r="S46" s="77">
        <f>'[2]returns data'!Z46-'[2]returns data'!$J46</f>
        <v>0.27132855591773986</v>
      </c>
      <c r="T46" s="77">
        <f>'[2]returns data'!AA46-'[2]returns data'!$J46</f>
        <v>-0.15457491340637208</v>
      </c>
      <c r="U46" s="77">
        <f>'[2]returns data'!AB46-'[2]returns data'!$J46</f>
        <v>-9.0069381022453307E-2</v>
      </c>
      <c r="V46" s="77">
        <f>'[2]returns data'!AC46-'[2]returns data'!$J46</f>
        <v>2.294187466055155E-3</v>
      </c>
      <c r="W46" s="77">
        <f>'[2]returns data'!AD46-'[2]returns data'!$J46</f>
        <v>4.4611676162481309E-2</v>
      </c>
      <c r="X46" s="77">
        <f>'[2]returns data'!AE46-'[2]returns data'!$J46</f>
        <v>3.0449299639463426E-2</v>
      </c>
      <c r="Y46" s="77">
        <f>'[2]returns data'!AF46-'[2]returns data'!$J46</f>
        <v>-0.25801835718154909</v>
      </c>
      <c r="Z46" s="77">
        <f>'[2]returns data'!AG46-'[2]returns data'!$J46</f>
        <v>-0.12338883938789368</v>
      </c>
      <c r="AA46" s="77">
        <f>'[2]returns data'!AH46-'[2]returns data'!$J46</f>
        <v>1.1006642156600952</v>
      </c>
      <c r="AB46" s="77">
        <f>'[2]returns data'!AI46-'[2]returns data'!$J46</f>
        <v>-0.13203699650764467</v>
      </c>
      <c r="AC46" s="77">
        <f>'[2]returns data'!AJ46-'[2]returns data'!$J46</f>
        <v>9.5567899322509767E-2</v>
      </c>
      <c r="AD46" s="77">
        <f>'[2]returns data'!AK46-'[2]returns data'!$J46</f>
        <v>7.3775372877717019E-4</v>
      </c>
      <c r="AE46" s="77">
        <f>'[2]returns data'!AL46-'[2]returns data'!$J46</f>
        <v>-3.6004775637388228E-2</v>
      </c>
      <c r="AF46" s="77">
        <f>'[2]returns data'!AM46-'[2]returns data'!$J46</f>
        <v>-5.3009801977872847E-2</v>
      </c>
      <c r="AG46" s="77">
        <f>'[2]returns data'!AN46-'[2]returns data'!$J46</f>
        <v>-3.8459157073497771E-2</v>
      </c>
      <c r="AH46" s="77">
        <f>'[2]returns data'!AO46-'[2]returns data'!$J46</f>
        <v>-2.8040902191400527E-2</v>
      </c>
      <c r="AI46" s="77">
        <f>'[2]returns data'!AP46-'[2]returns data'!$J46</f>
        <v>-0.1111645451426506</v>
      </c>
      <c r="AJ46" s="77">
        <f>'[2]returns data'!AQ46-'[2]returns data'!$J46</f>
        <v>-2.065624619424343E-2</v>
      </c>
      <c r="AK46" s="77">
        <f>'[2]returns data'!AR46-'[2]returns data'!$J46</f>
        <v>-3.4384966973215339E-3</v>
      </c>
      <c r="AL46" s="77">
        <f>'[2]returns data'!AS46-'[2]returns data'!$J46</f>
        <v>0.12526759741306304</v>
      </c>
      <c r="AM46" s="77">
        <f>'[2]returns data'!AT46-'[2]returns data'!$J46</f>
        <v>0.1286892765522003</v>
      </c>
      <c r="AN46" s="77">
        <f>'[2]returns data'!AU46-'[2]returns data'!$J46</f>
        <v>-1.3896624059975148E-2</v>
      </c>
      <c r="AO46" s="77">
        <f>'[2]returns data'!AV46-'[2]returns data'!$J46</f>
        <v>4.2309961602091791E-3</v>
      </c>
    </row>
    <row r="47" spans="1:41">
      <c r="A47" s="73">
        <v>44834</v>
      </c>
      <c r="B47" s="74">
        <v>2022</v>
      </c>
      <c r="C47" s="74">
        <v>9</v>
      </c>
      <c r="D47" s="77">
        <f>'[2]returns data'!K47-'[2]returns data'!$J47</f>
        <v>-0.122877</v>
      </c>
      <c r="E47" s="77">
        <f>'[2]returns data'!L47-'[2]returns data'!$J47</f>
        <v>-0.110522</v>
      </c>
      <c r="F47" s="77">
        <f>'[2]returns data'!M47-'[2]returns data'!$J47</f>
        <v>-0.16026900000000002</v>
      </c>
      <c r="G47" s="77">
        <f>'[2]returns data'!N47-'[2]returns data'!$J47</f>
        <v>-0.12009399999999999</v>
      </c>
      <c r="H47" s="77">
        <f>'[2]returns data'!O47-'[2]returns data'!$J47</f>
        <v>-0.12099699999999999</v>
      </c>
      <c r="I47" s="77">
        <f>'[2]returns data'!P47-'[2]returns data'!$J47</f>
        <v>-4.5170000000000002E-2</v>
      </c>
      <c r="J47" s="77">
        <f>'[2]returns data'!Q47-'[2]returns data'!$J47</f>
        <v>1.0619999999999999E-2</v>
      </c>
      <c r="K47" s="77">
        <f>'[2]returns data'!R47-'[2]returns data'!$J47</f>
        <v>-8.6974999999999997E-2</v>
      </c>
      <c r="L47" s="77">
        <f>'[2]returns data'!S47-'[2]returns data'!$J47</f>
        <v>-8.7280999999999997E-2</v>
      </c>
      <c r="M47" s="77">
        <f>'[2]returns data'!T47-'[2]returns data'!$J47</f>
        <v>-0.218199</v>
      </c>
      <c r="N47" s="77">
        <f>'[2]returns data'!U47-'[2]returns data'!$J47</f>
        <v>-0.111167</v>
      </c>
      <c r="O47" s="77">
        <f>'[2]returns data'!V47-'[2]returns data'!$J47</f>
        <v>-0.16671132805347444</v>
      </c>
      <c r="P47" s="77">
        <f>'[2]returns data'!W47-'[2]returns data'!$J47</f>
        <v>1.1628945855796336E-2</v>
      </c>
      <c r="Q47" s="77">
        <f>'[2]returns data'!X47-'[2]returns data'!$J47</f>
        <v>-0.11827245118618011</v>
      </c>
      <c r="R47" s="77">
        <f>'[2]returns data'!Y47-'[2]returns data'!$J47</f>
        <v>-0.14039942386150361</v>
      </c>
      <c r="S47" s="77">
        <f>'[2]returns data'!Z47-'[2]returns data'!$J47</f>
        <v>-0.10554878922700882</v>
      </c>
      <c r="T47" s="77">
        <f>'[2]returns data'!AA47-'[2]returns data'!$J47</f>
        <v>-0.13576118412017824</v>
      </c>
      <c r="U47" s="77">
        <f>'[2]returns data'!AB47-'[2]returns data'!$J47</f>
        <v>-0.12317836793661117</v>
      </c>
      <c r="V47" s="77">
        <f>'[2]returns data'!AC47-'[2]returns data'!$J47</f>
        <v>-6.0161334896087645E-2</v>
      </c>
      <c r="W47" s="77">
        <f>'[2]returns data'!AD47-'[2]returns data'!$J47</f>
        <v>-0.24264077606201173</v>
      </c>
      <c r="X47" s="77">
        <f>'[2]returns data'!AE47-'[2]returns data'!$J47</f>
        <v>-1.9088500612974166E-2</v>
      </c>
      <c r="Y47" s="77">
        <f>'[2]returns data'!AF47-'[2]returns data'!$J47</f>
        <v>-0.27674470605850221</v>
      </c>
      <c r="Z47" s="77">
        <f>'[2]returns data'!AG47-'[2]returns data'!$J47</f>
        <v>-8.5051794970035552E-2</v>
      </c>
      <c r="AA47" s="77">
        <f>'[2]returns data'!AH47-'[2]returns data'!$J47</f>
        <v>-0.3027130192756653</v>
      </c>
      <c r="AB47" s="77">
        <f>'[2]returns data'!AI47-'[2]returns data'!$J47</f>
        <v>-0.47649679841995241</v>
      </c>
      <c r="AC47" s="77">
        <f>'[2]returns data'!AJ47-'[2]returns data'!$J47</f>
        <v>-0.12769013407230378</v>
      </c>
      <c r="AD47" s="77">
        <f>'[2]returns data'!AK47-'[2]returns data'!$J47</f>
        <v>-1.6515613967180251E-2</v>
      </c>
      <c r="AE47" s="77">
        <f>'[2]returns data'!AL47-'[2]returns data'!$J47</f>
        <v>-0.12611184033155443</v>
      </c>
      <c r="AF47" s="77">
        <f>'[2]returns data'!AM47-'[2]returns data'!$J47</f>
        <v>-0.12277208777666092</v>
      </c>
      <c r="AG47" s="77">
        <f>'[2]returns data'!AN47-'[2]returns data'!$J47</f>
        <v>-0.15591783585548402</v>
      </c>
      <c r="AH47" s="77">
        <f>'[2]returns data'!AO47-'[2]returns data'!$J47</f>
        <v>-0.12246413292884827</v>
      </c>
      <c r="AI47" s="77">
        <f>'[2]returns data'!AP47-'[2]returns data'!$J47</f>
        <v>-0.13953831555843355</v>
      </c>
      <c r="AJ47" s="77">
        <f>'[2]returns data'!AQ47-'[2]returns data'!$J47</f>
        <v>3.1624423837661744E-2</v>
      </c>
      <c r="AK47" s="77">
        <f>'[2]returns data'!AR47-'[2]returns data'!$J47</f>
        <v>-0.17254709961414338</v>
      </c>
      <c r="AL47" s="77">
        <f>'[2]returns data'!AS47-'[2]returns data'!$J47</f>
        <v>-0.12383728983402252</v>
      </c>
      <c r="AM47" s="77">
        <f>'[2]returns data'!AT47-'[2]returns data'!$J47</f>
        <v>-0.17476537587642671</v>
      </c>
      <c r="AN47" s="77">
        <f>'[2]returns data'!AU47-'[2]returns data'!$J47</f>
        <v>-7.6429111385345458E-2</v>
      </c>
      <c r="AO47" s="77">
        <f>'[2]returns data'!AV47-'[2]returns data'!$J47</f>
        <v>-7.0452814424037932E-2</v>
      </c>
    </row>
    <row r="48" spans="1:41">
      <c r="A48" s="73">
        <v>44865</v>
      </c>
      <c r="B48" s="74">
        <v>2022</v>
      </c>
      <c r="C48" s="74">
        <v>10</v>
      </c>
      <c r="D48" s="77">
        <f>'[2]returns data'!K48-'[2]returns data'!$J48</f>
        <v>0.107251</v>
      </c>
      <c r="E48" s="77">
        <f>'[2]returns data'!L48-'[2]returns data'!$J48</f>
        <v>-9.5751000000000003E-2</v>
      </c>
      <c r="F48" s="77">
        <f>'[2]returns data'!M48-'[2]returns data'!$J48</f>
        <v>0.127139</v>
      </c>
      <c r="G48" s="77">
        <f>'[2]returns data'!N48-'[2]returns data'!$J48</f>
        <v>0.21959600000000001</v>
      </c>
      <c r="H48" s="77">
        <f>'[2]returns data'!O48-'[2]returns data'!$J48</f>
        <v>0.17330200000000001</v>
      </c>
      <c r="I48" s="77">
        <f>'[2]returns data'!P48-'[2]returns data'!$J48</f>
        <v>7.0868E-2</v>
      </c>
      <c r="J48" s="77">
        <f>'[2]returns data'!Q48-'[2]returns data'!$J48</f>
        <v>6.264900000000001E-2</v>
      </c>
      <c r="K48" s="77">
        <f>'[2]returns data'!R48-'[2]returns data'!$J48</f>
        <v>6.6068000000000002E-2</v>
      </c>
      <c r="L48" s="77">
        <f>'[2]returns data'!S48-'[2]returns data'!$J48</f>
        <v>0.17937600000000001</v>
      </c>
      <c r="M48" s="77">
        <f>'[2]returns data'!T48-'[2]returns data'!$J48</f>
        <v>0.11271400000000001</v>
      </c>
      <c r="N48" s="77">
        <f>'[2]returns data'!U48-'[2]returns data'!$J48</f>
        <v>-5.6059999999999999E-3</v>
      </c>
      <c r="O48" s="77">
        <f>'[2]returns data'!V48-'[2]returns data'!$J48</f>
        <v>0.19373383541107178</v>
      </c>
      <c r="P48" s="77">
        <f>'[2]returns data'!W48-'[2]returns data'!$J48</f>
        <v>-2.9184758844971657E-2</v>
      </c>
      <c r="Q48" s="77">
        <f>'[2]returns data'!X48-'[2]returns data'!$J48</f>
        <v>0.12155605275630951</v>
      </c>
      <c r="R48" s="77">
        <f>'[2]returns data'!Y48-'[2]returns data'!$J48</f>
        <v>9.5174560141563419E-2</v>
      </c>
      <c r="S48" s="77">
        <f>'[2]returns data'!Z48-'[2]returns data'!$J48</f>
        <v>0.19732736964225769</v>
      </c>
      <c r="T48" s="77">
        <f>'[2]returns data'!AA48-'[2]returns data'!$J48</f>
        <v>3.5123156201839451E-2</v>
      </c>
      <c r="U48" s="77">
        <f>'[2]returns data'!AB48-'[2]returns data'!$J48</f>
        <v>0.15544734318256379</v>
      </c>
      <c r="V48" s="77">
        <f>'[2]returns data'!AC48-'[2]returns data'!$J48</f>
        <v>-8.769427816867828E-2</v>
      </c>
      <c r="W48" s="77">
        <f>'[2]returns data'!AD48-'[2]returns data'!$J48</f>
        <v>0.22209026832580567</v>
      </c>
      <c r="X48" s="77">
        <f>'[2]returns data'!AE48-'[2]returns data'!$J48</f>
        <v>0.1625969054222107</v>
      </c>
      <c r="Y48" s="77">
        <f>'[2]returns data'!AF48-'[2]returns data'!$J48</f>
        <v>1.4830604013800621E-2</v>
      </c>
      <c r="Z48" s="77">
        <f>'[2]returns data'!AG48-'[2]returns data'!$J48</f>
        <v>2.0373275321722031E-2</v>
      </c>
      <c r="AA48" s="77">
        <f>'[2]returns data'!AH48-'[2]returns data'!$J48</f>
        <v>-0.33369538764953616</v>
      </c>
      <c r="AB48" s="77">
        <f>'[2]returns data'!AI48-'[2]returns data'!$J48</f>
        <v>-0.32540050725936892</v>
      </c>
      <c r="AC48" s="77">
        <f>'[2]returns data'!AJ48-'[2]returns data'!$J48</f>
        <v>0.24323081393241883</v>
      </c>
      <c r="AD48" s="77">
        <f>'[2]returns data'!AK48-'[2]returns data'!$J48</f>
        <v>0.20956694502830506</v>
      </c>
      <c r="AE48" s="77">
        <f>'[2]returns data'!AL48-'[2]returns data'!$J48</f>
        <v>0.2362786771774292</v>
      </c>
      <c r="AF48" s="77">
        <f>'[2]returns data'!AM48-'[2]returns data'!$J48</f>
        <v>7.0092433881759647E-2</v>
      </c>
      <c r="AG48" s="77">
        <f>'[2]returns data'!AN48-'[2]returns data'!$J48</f>
        <v>0.38996034283637998</v>
      </c>
      <c r="AH48" s="77">
        <f>'[2]returns data'!AO48-'[2]returns data'!$J48</f>
        <v>0.16117645223140717</v>
      </c>
      <c r="AI48" s="77">
        <f>'[2]returns data'!AP48-'[2]returns data'!$J48</f>
        <v>0.14023668487071991</v>
      </c>
      <c r="AJ48" s="77">
        <f>'[2]returns data'!AQ48-'[2]returns data'!$J48</f>
        <v>0.12196964938640595</v>
      </c>
      <c r="AK48" s="77">
        <f>'[2]returns data'!AR48-'[2]returns data'!$J48</f>
        <v>3.950211573839188E-2</v>
      </c>
      <c r="AL48" s="77">
        <f>'[2]returns data'!AS48-'[2]returns data'!$J48</f>
        <v>0.15019840915203095</v>
      </c>
      <c r="AM48" s="77">
        <f>'[2]returns data'!AT48-'[2]returns data'!$J48</f>
        <v>0.17819395084381104</v>
      </c>
      <c r="AN48" s="77">
        <f>'[2]returns data'!AU48-'[2]returns data'!$J48</f>
        <v>0.10458052326440812</v>
      </c>
      <c r="AO48" s="77">
        <f>'[2]returns data'!AV48-'[2]returns data'!$J48</f>
        <v>4.740115423202515E-2</v>
      </c>
    </row>
    <row r="49" spans="1:41">
      <c r="A49" s="73">
        <v>44895</v>
      </c>
      <c r="B49" s="74">
        <v>2022</v>
      </c>
      <c r="C49" s="74">
        <v>11</v>
      </c>
      <c r="D49" s="77">
        <f>'[2]returns data'!K49-'[2]returns data'!$J49</f>
        <v>-3.6028999999999999E-2</v>
      </c>
      <c r="E49" s="77">
        <f>'[2]returns data'!L49-'[2]returns data'!$J49</f>
        <v>-6.0495E-2</v>
      </c>
      <c r="F49" s="77">
        <f>'[2]returns data'!M49-'[2]returns data'!$J49</f>
        <v>-8.4278000000000006E-2</v>
      </c>
      <c r="G49" s="77">
        <f>'[2]returns data'!N49-'[2]returns data'!$J49</f>
        <v>7.8269000000000005E-2</v>
      </c>
      <c r="H49" s="77">
        <f>'[2]returns data'!O49-'[2]returns data'!$J49</f>
        <v>0.125224</v>
      </c>
      <c r="I49" s="77">
        <f>'[2]returns data'!P49-'[2]returns data'!$J49</f>
        <v>9.7596000000000002E-2</v>
      </c>
      <c r="J49" s="77">
        <f>'[2]returns data'!Q49-'[2]returns data'!$J49</f>
        <v>2.6759999999999999E-2</v>
      </c>
      <c r="K49" s="77">
        <f>'[2]returns data'!R49-'[2]returns data'!$J49</f>
        <v>6.7275000000000001E-2</v>
      </c>
      <c r="L49" s="77">
        <f>'[2]returns data'!S49-'[2]returns data'!$J49</f>
        <v>3.1520000000000003E-3</v>
      </c>
      <c r="M49" s="77">
        <f>'[2]returns data'!T49-'[2]returns data'!$J49</f>
        <v>0.18063499999999999</v>
      </c>
      <c r="N49" s="77">
        <f>'[2]returns data'!U49-'[2]returns data'!$J49</f>
        <v>9.9155000000000007E-2</v>
      </c>
      <c r="O49" s="77">
        <f>'[2]returns data'!V49-'[2]returns data'!$J49</f>
        <v>-0.13214712896347047</v>
      </c>
      <c r="P49" s="77">
        <f>'[2]returns data'!W49-'[2]returns data'!$J49</f>
        <v>-7.0712949419021606E-2</v>
      </c>
      <c r="Q49" s="77">
        <f>'[2]returns data'!X49-'[2]returns data'!$J49</f>
        <v>7.9578046783804895E-3</v>
      </c>
      <c r="R49" s="77">
        <f>'[2]returns data'!Y49-'[2]returns data'!$J49</f>
        <v>9.64136465549469E-2</v>
      </c>
      <c r="S49" s="77">
        <f>'[2]returns data'!Z49-'[2]returns data'!$J49</f>
        <v>0.14609046719074248</v>
      </c>
      <c r="T49" s="77">
        <f>'[2]returns data'!AA49-'[2]returns data'!$J49</f>
        <v>0.14924106440544127</v>
      </c>
      <c r="U49" s="77">
        <f>'[2]returns data'!AB49-'[2]returns data'!$J49</f>
        <v>-2.8699492374062538E-2</v>
      </c>
      <c r="V49" s="77">
        <f>'[2]returns data'!AC49-'[2]returns data'!$J49</f>
        <v>3.2194965249300003E-2</v>
      </c>
      <c r="W49" s="77">
        <f>'[2]returns data'!AD49-'[2]returns data'!$J49</f>
        <v>7.2797235763072968E-2</v>
      </c>
      <c r="X49" s="77">
        <f>'[2]returns data'!AE49-'[2]returns data'!$J49</f>
        <v>6.4834148719906809E-3</v>
      </c>
      <c r="Y49" s="77">
        <f>'[2]returns data'!AF49-'[2]returns data'!$J49</f>
        <v>-1.3426311583817005E-2</v>
      </c>
      <c r="Z49" s="77">
        <f>'[2]returns data'!AG49-'[2]returns data'!$J49</f>
        <v>1.5214397302269936E-2</v>
      </c>
      <c r="AA49" s="77">
        <f>'[2]returns data'!AH49-'[2]returns data'!$J49</f>
        <v>-0.44811737098693849</v>
      </c>
      <c r="AB49" s="77">
        <f>'[2]returns data'!AI49-'[2]returns data'!$J49</f>
        <v>-3.7593889319896698E-2</v>
      </c>
      <c r="AC49" s="77">
        <f>'[2]returns data'!AJ49-'[2]returns data'!$J49</f>
        <v>6.3005094146728516E-2</v>
      </c>
      <c r="AD49" s="77">
        <f>'[2]returns data'!AK49-'[2]returns data'!$J49</f>
        <v>-2.6526672377716748E-3</v>
      </c>
      <c r="AE49" s="77">
        <f>'[2]returns data'!AL49-'[2]returns data'!$J49</f>
        <v>-0.10008968719244003</v>
      </c>
      <c r="AF49" s="77">
        <f>'[2]returns data'!AM49-'[2]returns data'!$J49</f>
        <v>0.15285581789016722</v>
      </c>
      <c r="AG49" s="77">
        <f>'[2]returns data'!AN49-'[2]returns data'!$J49</f>
        <v>1.1629345557093621E-2</v>
      </c>
      <c r="AH49" s="77">
        <f>'[2]returns data'!AO49-'[2]returns data'!$J49</f>
        <v>1.0589260338246823E-2</v>
      </c>
      <c r="AI49" s="77">
        <f>'[2]returns data'!AP49-'[2]returns data'!$J49</f>
        <v>4.3883056110143662E-2</v>
      </c>
      <c r="AJ49" s="77">
        <f>'[2]returns data'!AQ49-'[2]returns data'!$J49</f>
        <v>9.6490920618176462E-3</v>
      </c>
      <c r="AK49" s="77">
        <f>'[2]returns data'!AR49-'[2]returns data'!$J49</f>
        <v>3.3658166146278382E-2</v>
      </c>
      <c r="AL49" s="77">
        <f>'[2]returns data'!AS49-'[2]returns data'!$J49</f>
        <v>0.14068103275299071</v>
      </c>
      <c r="AM49" s="77">
        <f>'[2]returns data'!AT49-'[2]returns data'!$J49</f>
        <v>-0.20864030280113222</v>
      </c>
      <c r="AN49" s="77">
        <f>'[2]returns data'!AU49-'[2]returns data'!$J49</f>
        <v>2.0844337260723114E-2</v>
      </c>
      <c r="AO49" s="77">
        <f>'[2]returns data'!AV49-'[2]returns data'!$J49</f>
        <v>-8.3718647152185438E-3</v>
      </c>
    </row>
    <row r="50" spans="1:41">
      <c r="A50" s="73">
        <v>44925</v>
      </c>
      <c r="B50" s="74">
        <v>2022</v>
      </c>
      <c r="C50" s="74">
        <v>12</v>
      </c>
      <c r="D50" s="77">
        <f>'[2]returns data'!K50-'[2]returns data'!$J50</f>
        <v>-0.12557300000000002</v>
      </c>
      <c r="E50" s="77">
        <f>'[2]returns data'!L50-'[2]returns data'!$J50</f>
        <v>-0.13319400000000001</v>
      </c>
      <c r="F50" s="77">
        <f>'[2]returns data'!M50-'[2]returns data'!$J50</f>
        <v>-0.115592</v>
      </c>
      <c r="G50" s="77">
        <f>'[2]returns data'!N50-'[2]returns data'!$J50</f>
        <v>-2.7213000000000001E-2</v>
      </c>
      <c r="H50" s="77">
        <f>'[2]returns data'!O50-'[2]returns data'!$J50</f>
        <v>-0.11405999999999999</v>
      </c>
      <c r="I50" s="77">
        <f>'[2]returns data'!P50-'[2]returns data'!$J50</f>
        <v>-2.8393000000000002E-2</v>
      </c>
      <c r="J50" s="77">
        <f>'[2]returns data'!Q50-'[2]returns data'!$J50</f>
        <v>-1.0884E-2</v>
      </c>
      <c r="K50" s="77">
        <f>'[2]returns data'!R50-'[2]returns data'!$J50</f>
        <v>-3.3E-3</v>
      </c>
      <c r="L50" s="77">
        <f>'[2]returns data'!S50-'[2]returns data'!$J50</f>
        <v>-3.7245999999999994E-2</v>
      </c>
      <c r="M50" s="77">
        <f>'[2]returns data'!T50-'[2]returns data'!$J50</f>
        <v>6.6533000000000009E-2</v>
      </c>
      <c r="N50" s="77">
        <f>'[2]returns data'!U50-'[2]returns data'!$J50</f>
        <v>-6.3344999999999999E-2</v>
      </c>
      <c r="O50" s="77">
        <f>'[2]returns data'!V50-'[2]returns data'!$J50</f>
        <v>-2.2904768604040147E-2</v>
      </c>
      <c r="P50" s="77">
        <f>'[2]returns data'!W50-'[2]returns data'!$J50</f>
        <v>-0.20309272782802582</v>
      </c>
      <c r="Q50" s="77">
        <f>'[2]returns data'!X50-'[2]returns data'!$J50</f>
        <v>-7.821946220397949E-2</v>
      </c>
      <c r="R50" s="77">
        <f>'[2]returns data'!Y50-'[2]returns data'!$J50</f>
        <v>-0.15858827905654907</v>
      </c>
      <c r="S50" s="77">
        <f>'[2]returns data'!Z50-'[2]returns data'!$J50</f>
        <v>-4.6700581926107404E-2</v>
      </c>
      <c r="T50" s="77">
        <f>'[2]returns data'!AA50-'[2]returns data'!$J50</f>
        <v>-1.4710095728933812E-2</v>
      </c>
      <c r="U50" s="77">
        <f>'[2]returns data'!AB50-'[2]returns data'!$J50</f>
        <v>-5.7920642215013501E-2</v>
      </c>
      <c r="V50" s="77">
        <f>'[2]returns data'!AC50-'[2]returns data'!$J50</f>
        <v>-3.9348918962478635E-2</v>
      </c>
      <c r="W50" s="77">
        <f>'[2]returns data'!AD50-'[2]returns data'!$J50</f>
        <v>-0.11441108958721161</v>
      </c>
      <c r="X50" s="77">
        <f>'[2]returns data'!AE50-'[2]returns data'!$J50</f>
        <v>-6.058049576282501E-2</v>
      </c>
      <c r="Y50" s="77">
        <f>'[2]returns data'!AF50-'[2]returns data'!$J50</f>
        <v>1.7329703998565673E-2</v>
      </c>
      <c r="Z50" s="77">
        <f>'[2]returns data'!AG50-'[2]returns data'!$J50</f>
        <v>-2.8999729099869729E-2</v>
      </c>
      <c r="AA50" s="77">
        <f>'[2]returns data'!AH50-'[2]returns data'!$J50</f>
        <v>1.4098109659552573E-2</v>
      </c>
      <c r="AB50" s="77">
        <f>'[2]returns data'!AI50-'[2]returns data'!$J50</f>
        <v>-0.48650415616035464</v>
      </c>
      <c r="AC50" s="77">
        <f>'[2]returns data'!AJ50-'[2]returns data'!$J50</f>
        <v>-0.14812000470161438</v>
      </c>
      <c r="AD50" s="77">
        <f>'[2]returns data'!AK50-'[2]returns data'!$J50</f>
        <v>-8.0432292091846463E-2</v>
      </c>
      <c r="AE50" s="77">
        <f>'[2]returns data'!AL50-'[2]returns data'!$J50</f>
        <v>-0.14208078758716583</v>
      </c>
      <c r="AF50" s="77">
        <f>'[2]returns data'!AM50-'[2]returns data'!$J50</f>
        <v>-5.801076553016901E-3</v>
      </c>
      <c r="AG50" s="77">
        <f>'[2]returns data'!AN50-'[2]returns data'!$J50</f>
        <v>-1.1394592951238156E-2</v>
      </c>
      <c r="AH50" s="77">
        <f>'[2]returns data'!AO50-'[2]returns data'!$J50</f>
        <v>2.9974177461862563E-2</v>
      </c>
      <c r="AI50" s="77">
        <f>'[2]returns data'!AP50-'[2]returns data'!$J50</f>
        <v>5.1550892934203148E-3</v>
      </c>
      <c r="AJ50" s="77">
        <f>'[2]returns data'!AQ50-'[2]returns data'!$J50</f>
        <v>-0.14401108400821686</v>
      </c>
      <c r="AK50" s="77">
        <f>'[2]returns data'!AR50-'[2]returns data'!$J50</f>
        <v>-6.8246249127387998E-2</v>
      </c>
      <c r="AL50" s="77">
        <f>'[2]returns data'!AS50-'[2]returns data'!$J50</f>
        <v>-1.4624448511004449E-2</v>
      </c>
      <c r="AM50" s="77">
        <f>'[2]returns data'!AT50-'[2]returns data'!$J50</f>
        <v>-0.17959183828830719</v>
      </c>
      <c r="AN50" s="77">
        <f>'[2]returns data'!AU50-'[2]returns data'!$J50</f>
        <v>-0.11121891813278198</v>
      </c>
      <c r="AO50" s="77">
        <f>'[2]returns data'!AV50-'[2]returns data'!$J50</f>
        <v>0.12880196793079376</v>
      </c>
    </row>
    <row r="51" spans="1:41">
      <c r="A51" s="73">
        <v>44957</v>
      </c>
      <c r="B51" s="74">
        <v>2023</v>
      </c>
      <c r="C51" s="74">
        <v>1</v>
      </c>
      <c r="D51" s="77">
        <f>'[2]returns data'!K51-'[2]returns data'!$J51</f>
        <v>0.10702099999999999</v>
      </c>
      <c r="E51" s="77">
        <f>'[2]returns data'!L51-'[2]returns data'!$J51</f>
        <v>0.22423799999999999</v>
      </c>
      <c r="F51" s="77">
        <f>'[2]returns data'!M51-'[2]returns data'!$J51</f>
        <v>0.24523400000000001</v>
      </c>
      <c r="G51" s="77">
        <f>'[2]returns data'!N51-'[2]returns data'!$J51</f>
        <v>-3.0658000000000001E-2</v>
      </c>
      <c r="H51" s="77">
        <f>'[2]returns data'!O51-'[2]returns data'!$J51</f>
        <v>6.1821000000000001E-2</v>
      </c>
      <c r="I51" s="77">
        <f>'[2]returns data'!P51-'[2]returns data'!$J51</f>
        <v>2.2808999999999999E-2</v>
      </c>
      <c r="J51" s="77">
        <f>'[2]returns data'!Q51-'[2]returns data'!$J51</f>
        <v>-7.8394000000000005E-2</v>
      </c>
      <c r="K51" s="77">
        <f>'[2]returns data'!R51-'[2]returns data'!$J51</f>
        <v>-3.9500999999999994E-2</v>
      </c>
      <c r="L51" s="77">
        <f>'[2]returns data'!S51-'[2]returns data'!$J51</f>
        <v>1.1185E-2</v>
      </c>
      <c r="M51" s="77">
        <f>'[2]returns data'!T51-'[2]returns data'!$J51</f>
        <v>8.4697999999999996E-2</v>
      </c>
      <c r="N51" s="77">
        <f>'[2]returns data'!U51-'[2]returns data'!$J51</f>
        <v>2.9817E-2</v>
      </c>
      <c r="O51" s="77">
        <f>'[2]returns data'!V51-'[2]returns data'!$J51</f>
        <v>5.4250832289457318E-2</v>
      </c>
      <c r="P51" s="77">
        <f>'[2]returns data'!W51-'[2]returns data'!$J51</f>
        <v>1.3594012349843979E-2</v>
      </c>
      <c r="Q51" s="77">
        <f>'[2]returns data'!X51-'[2]returns data'!$J51</f>
        <v>4.8459387958049771E-2</v>
      </c>
      <c r="R51" s="77">
        <f>'[2]returns data'!Y51-'[2]returns data'!$J51</f>
        <v>0.2423370178937912</v>
      </c>
      <c r="S51" s="77">
        <f>'[2]returns data'!Z51-'[2]returns data'!$J51</f>
        <v>-3.0818799868226051E-2</v>
      </c>
      <c r="T51" s="77">
        <f>'[2]returns data'!AA51-'[2]returns data'!$J51</f>
        <v>8.6161099016666409E-2</v>
      </c>
      <c r="U51" s="77">
        <f>'[2]returns data'!AB51-'[2]returns data'!$J51</f>
        <v>0.13201399111747741</v>
      </c>
      <c r="V51" s="77">
        <f>'[2]returns data'!AC51-'[2]returns data'!$J51</f>
        <v>7.030559295415878E-2</v>
      </c>
      <c r="W51" s="77">
        <f>'[2]returns data'!AD51-'[2]returns data'!$J51</f>
        <v>8.3999916553497311E-2</v>
      </c>
      <c r="X51" s="77">
        <f>'[2]returns data'!AE51-'[2]returns data'!$J51</f>
        <v>9.0764611601829526E-2</v>
      </c>
      <c r="Y51" s="77">
        <f>'[2]returns data'!AF51-'[2]returns data'!$J51</f>
        <v>0.2358617182970047</v>
      </c>
      <c r="Z51" s="77">
        <f>'[2]returns data'!AG51-'[2]returns data'!$J51</f>
        <v>0.13559132778644561</v>
      </c>
      <c r="AA51" s="77">
        <f>'[2]returns data'!AH51-'[2]returns data'!$J51</f>
        <v>0.13438323104381561</v>
      </c>
      <c r="AB51" s="77">
        <f>'[2]returns data'!AI51-'[2]returns data'!$J51</f>
        <v>0.17195454204082489</v>
      </c>
      <c r="AC51" s="77">
        <f>'[2]returns data'!AJ51-'[2]returns data'!$J51</f>
        <v>8.4105476379394528E-2</v>
      </c>
      <c r="AD51" s="77">
        <f>'[2]returns data'!AK51-'[2]returns data'!$J51</f>
        <v>1.6378752104938034E-3</v>
      </c>
      <c r="AE51" s="77">
        <f>'[2]returns data'!AL51-'[2]returns data'!$J51</f>
        <v>0.12700070405006408</v>
      </c>
      <c r="AF51" s="77">
        <f>'[2]returns data'!AM51-'[2]returns data'!$J51</f>
        <v>-3.9340712487697604E-2</v>
      </c>
      <c r="AG51" s="77">
        <f>'[2]returns data'!AN51-'[2]returns data'!$J51</f>
        <v>8.2501187562942502E-2</v>
      </c>
      <c r="AH51" s="77">
        <f>'[2]returns data'!AO51-'[2]returns data'!$J51</f>
        <v>5.9460844993591312E-3</v>
      </c>
      <c r="AI51" s="77">
        <f>'[2]returns data'!AP51-'[2]returns data'!$J51</f>
        <v>5.49825724363327E-2</v>
      </c>
      <c r="AJ51" s="77">
        <f>'[2]returns data'!AQ51-'[2]returns data'!$J51</f>
        <v>0.23146799170970916</v>
      </c>
      <c r="AK51" s="77">
        <f>'[2]returns data'!AR51-'[2]returns data'!$J51</f>
        <v>0.18463247978687286</v>
      </c>
      <c r="AL51" s="77">
        <f>'[2]returns data'!AS51-'[2]returns data'!$J51</f>
        <v>0.14789447152614593</v>
      </c>
      <c r="AM51" s="77">
        <f>'[2]returns data'!AT51-'[2]returns data'!$J51</f>
        <v>0.20806211197376251</v>
      </c>
      <c r="AN51" s="77">
        <f>'[2]returns data'!AU51-'[2]returns data'!$J51</f>
        <v>0.1514919992685318</v>
      </c>
      <c r="AO51" s="77">
        <f>'[2]returns data'!AV51-'[2]returns data'!$J51</f>
        <v>-8.7057166159152988E-2</v>
      </c>
    </row>
    <row r="52" spans="1:41">
      <c r="A52" s="73">
        <v>44985</v>
      </c>
      <c r="B52" s="74">
        <v>2023</v>
      </c>
      <c r="C52" s="74">
        <v>2</v>
      </c>
      <c r="D52" s="77">
        <f>'[2]returns data'!K52-'[2]returns data'!$J52</f>
        <v>1.9817000000000001E-2</v>
      </c>
      <c r="E52" s="77">
        <f>'[2]returns data'!L52-'[2]returns data'!$J52</f>
        <v>-8.9699000000000001E-2</v>
      </c>
      <c r="F52" s="77">
        <f>'[2]returns data'!M52-'[2]returns data'!$J52</f>
        <v>-8.5250999999999993E-2</v>
      </c>
      <c r="G52" s="77">
        <f>'[2]returns data'!N52-'[2]returns data'!$J52</f>
        <v>-8.0002000000000004E-2</v>
      </c>
      <c r="H52" s="77">
        <f>'[2]returns data'!O52-'[2]returns data'!$J52</f>
        <v>-4.2109000000000001E-2</v>
      </c>
      <c r="I52" s="77">
        <f>'[2]returns data'!P52-'[2]returns data'!$J52</f>
        <v>-8.8633000000000003E-2</v>
      </c>
      <c r="J52" s="77">
        <f>'[2]returns data'!Q52-'[2]returns data'!$J52</f>
        <v>-5.8656E-2</v>
      </c>
      <c r="K52" s="77">
        <f>'[2]returns data'!R52-'[2]returns data'!$J52</f>
        <v>-3.2917000000000002E-2</v>
      </c>
      <c r="L52" s="77">
        <f>'[2]returns data'!S52-'[2]returns data'!$J52</f>
        <v>-1.0767000000000001E-2</v>
      </c>
      <c r="M52" s="77">
        <f>'[2]returns data'!T52-'[2]returns data'!$J52</f>
        <v>-7.0470000000000005E-2</v>
      </c>
      <c r="N52" s="77">
        <f>'[2]returns data'!U52-'[2]returns data'!$J52</f>
        <v>5.840999999999999E-3</v>
      </c>
      <c r="O52" s="77">
        <f>'[2]returns data'!V52-'[2]returns data'!$J52</f>
        <v>7.1868019163608549E-3</v>
      </c>
      <c r="P52" s="77">
        <f>'[2]returns data'!W52-'[2]returns data'!$J52</f>
        <v>8.0633593535423279E-2</v>
      </c>
      <c r="Q52" s="77">
        <f>'[2]returns data'!X52-'[2]returns data'!$J52</f>
        <v>-5.5000515842437744E-2</v>
      </c>
      <c r="R52" s="77">
        <f>'[2]returns data'!Y52-'[2]returns data'!$J52</f>
        <v>0.135537771320343</v>
      </c>
      <c r="S52" s="77">
        <f>'[2]returns data'!Z52-'[2]returns data'!$J52</f>
        <v>-3.0352870366536083E-3</v>
      </c>
      <c r="T52" s="77">
        <f>'[2]returns data'!AA52-'[2]returns data'!$J52</f>
        <v>-6.2715480291843415E-2</v>
      </c>
      <c r="U52" s="77">
        <f>'[2]returns data'!AB52-'[2]returns data'!$J52</f>
        <v>0.18950122389793395</v>
      </c>
      <c r="V52" s="77">
        <f>'[2]returns data'!AC52-'[2]returns data'!$J52</f>
        <v>9.9315551853179931E-2</v>
      </c>
      <c r="W52" s="77">
        <f>'[2]returns data'!AD52-'[2]returns data'!$J52</f>
        <v>-0.21412795987129213</v>
      </c>
      <c r="X52" s="77">
        <f>'[2]returns data'!AE52-'[2]returns data'!$J52</f>
        <v>3.0867427572607992E-3</v>
      </c>
      <c r="Y52" s="77">
        <f>'[2]returns data'!AF52-'[2]returns data'!$J52</f>
        <v>-3.4301258811354637E-2</v>
      </c>
      <c r="Z52" s="77">
        <f>'[2]returns data'!AG52-'[2]returns data'!$J52</f>
        <v>9.1425908541679382E-2</v>
      </c>
      <c r="AA52" s="77">
        <f>'[2]returns data'!AH52-'[2]returns data'!$J52</f>
        <v>-0.25197839941978456</v>
      </c>
      <c r="AB52" s="77">
        <f>'[2]returns data'!AI52-'[2]returns data'!$J52</f>
        <v>-0.11399548705816269</v>
      </c>
      <c r="AC52" s="77">
        <f>'[2]returns data'!AJ52-'[2]returns data'!$J52</f>
        <v>-7.7385666036605835E-2</v>
      </c>
      <c r="AD52" s="77">
        <f>'[2]returns data'!AK52-'[2]returns data'!$J52</f>
        <v>-3.0841395446658135E-2</v>
      </c>
      <c r="AE52" s="77">
        <f>'[2]returns data'!AL52-'[2]returns data'!$J52</f>
        <v>-6.1118098163604737E-2</v>
      </c>
      <c r="AF52" s="77">
        <f>'[2]returns data'!AM52-'[2]returns data'!$J52</f>
        <v>8.7615044772624967E-3</v>
      </c>
      <c r="AG52" s="77">
        <f>'[2]returns data'!AN52-'[2]returns data'!$J52</f>
        <v>-7.0452014172077179E-2</v>
      </c>
      <c r="AH52" s="77">
        <f>'[2]returns data'!AO52-'[2]returns data'!$J52</f>
        <v>-4.3382814341783524E-2</v>
      </c>
      <c r="AI52" s="77">
        <f>'[2]returns data'!AP52-'[2]returns data'!$J52</f>
        <v>-3.3128164896368981E-2</v>
      </c>
      <c r="AJ52" s="77">
        <f>'[2]returns data'!AQ52-'[2]returns data'!$J52</f>
        <v>-1.0726905149966479E-2</v>
      </c>
      <c r="AK52" s="77">
        <f>'[2]returns data'!AR52-'[2]returns data'!$J52</f>
        <v>-0.10289669986963272</v>
      </c>
      <c r="AL52" s="77">
        <f>'[2]returns data'!AS52-'[2]returns data'!$J52</f>
        <v>0.14063113722801207</v>
      </c>
      <c r="AM52" s="77">
        <f>'[2]returns data'!AT52-'[2]returns data'!$J52</f>
        <v>-0.13334924187660219</v>
      </c>
      <c r="AN52" s="77">
        <f>'[2]returns data'!AU52-'[2]returns data'!$J52</f>
        <v>-1.8271612191200257E-2</v>
      </c>
      <c r="AO52" s="77">
        <f>'[2]returns data'!AV52-'[2]returns data'!$J52</f>
        <v>-7.1989632692188027E-3</v>
      </c>
    </row>
    <row r="53" spans="1:41">
      <c r="A53" s="73">
        <v>45016</v>
      </c>
      <c r="B53" s="74">
        <v>2023</v>
      </c>
      <c r="C53" s="74">
        <v>3</v>
      </c>
      <c r="D53" s="77">
        <f>'[2]returns data'!K53-'[2]returns data'!$J53</f>
        <v>0.115049</v>
      </c>
      <c r="E53" s="77">
        <f>'[2]returns data'!L53-'[2]returns data'!$J53</f>
        <v>9.2547999999999991E-2</v>
      </c>
      <c r="F53" s="77">
        <f>'[2]returns data'!M53-'[2]returns data'!$J53</f>
        <v>1.6199999999999999E-3</v>
      </c>
      <c r="G53" s="77">
        <f>'[2]returns data'!N53-'[2]returns data'!$J53</f>
        <v>-5.4799999999999996E-3</v>
      </c>
      <c r="H53" s="77">
        <f>'[2]returns data'!O53-'[2]returns data'!$J53</f>
        <v>-6.6276000000000002E-2</v>
      </c>
      <c r="I53" s="77">
        <f>'[2]returns data'!P53-'[2]returns data'!$J53</f>
        <v>-1.3409999999999997E-3</v>
      </c>
      <c r="J53" s="77">
        <f>'[2]returns data'!Q53-'[2]returns data'!$J53</f>
        <v>7.7530000000000003E-3</v>
      </c>
      <c r="K53" s="77">
        <f>'[2]returns data'!R53-'[2]returns data'!$J53</f>
        <v>4.6476000000000003E-2</v>
      </c>
      <c r="L53" s="77">
        <f>'[2]returns data'!S53-'[2]returns data'!$J53</f>
        <v>5.5890000000000002E-2</v>
      </c>
      <c r="M53" s="77">
        <f>'[2]returns data'!T53-'[2]returns data'!$J53</f>
        <v>3.1671999999999999E-2</v>
      </c>
      <c r="N53" s="77">
        <f>'[2]returns data'!U53-'[2]returns data'!$J53</f>
        <v>0.152282</v>
      </c>
      <c r="O53" s="77">
        <f>'[2]returns data'!V53-'[2]returns data'!$J53</f>
        <v>-0.10644173488616944</v>
      </c>
      <c r="P53" s="77">
        <f>'[2]returns data'!W53-'[2]returns data'!$J53</f>
        <v>-4.4943629360198974E-2</v>
      </c>
      <c r="Q53" s="77">
        <f>'[2]returns data'!X53-'[2]returns data'!$J53</f>
        <v>-6.2081186628341674E-2</v>
      </c>
      <c r="R53" s="77">
        <f>'[2]returns data'!Y53-'[2]returns data'!$J53</f>
        <v>-9.9909483051300055E-2</v>
      </c>
      <c r="S53" s="77">
        <f>'[2]returns data'!Z53-'[2]returns data'!$J53</f>
        <v>5.7604340308904649E-2</v>
      </c>
      <c r="T53" s="77">
        <f>'[2]returns data'!AA53-'[2]returns data'!$J53</f>
        <v>-0.11104487494230271</v>
      </c>
      <c r="U53" s="77">
        <f>'[2]returns data'!AB53-'[2]returns data'!$J53</f>
        <v>4.2324935489892961E-2</v>
      </c>
      <c r="V53" s="77">
        <f>'[2]returns data'!AC53-'[2]returns data'!$J53</f>
        <v>7.3617437326908106E-2</v>
      </c>
      <c r="W53" s="77">
        <f>'[2]returns data'!AD53-'[2]returns data'!$J53</f>
        <v>-0.26573592290878295</v>
      </c>
      <c r="X53" s="77">
        <f>'[2]returns data'!AE53-'[2]returns data'!$J53</f>
        <v>-0.19113245472908019</v>
      </c>
      <c r="Y53" s="77">
        <f>'[2]returns data'!AF53-'[2]returns data'!$J53</f>
        <v>-0.17100477085113525</v>
      </c>
      <c r="Z53" s="77">
        <f>'[2]returns data'!AG53-'[2]returns data'!$J53</f>
        <v>-4.6047112500667571E-2</v>
      </c>
      <c r="AA53" s="77">
        <f>'[2]returns data'!AH53-'[2]returns data'!$J53</f>
        <v>0.13153511419296265</v>
      </c>
      <c r="AB53" s="77">
        <f>'[2]returns data'!AI53-'[2]returns data'!$J53</f>
        <v>-0.42925217614173888</v>
      </c>
      <c r="AC53" s="77">
        <f>'[2]returns data'!AJ53-'[2]returns data'!$J53</f>
        <v>-1.4875789700448512E-2</v>
      </c>
      <c r="AD53" s="77">
        <f>'[2]returns data'!AK53-'[2]returns data'!$J53</f>
        <v>-0.1446788595676422</v>
      </c>
      <c r="AE53" s="77">
        <f>'[2]returns data'!AL53-'[2]returns data'!$J53</f>
        <v>-6.4141298240423208E-2</v>
      </c>
      <c r="AF53" s="77">
        <f>'[2]returns data'!AM53-'[2]returns data'!$J53</f>
        <v>6.1297261559963227E-2</v>
      </c>
      <c r="AG53" s="77">
        <f>'[2]returns data'!AN53-'[2]returns data'!$J53</f>
        <v>-9.6536746776103979E-2</v>
      </c>
      <c r="AH53" s="77">
        <f>'[2]returns data'!AO53-'[2]returns data'!$J53</f>
        <v>2.1030507454276086E-2</v>
      </c>
      <c r="AI53" s="77">
        <f>'[2]returns data'!AP53-'[2]returns data'!$J53</f>
        <v>-2.006461896598339E-2</v>
      </c>
      <c r="AJ53" s="77">
        <f>'[2]returns data'!AQ53-'[2]returns data'!$J53</f>
        <v>8.4257171893119806E-2</v>
      </c>
      <c r="AK53" s="77">
        <f>'[2]returns data'!AR53-'[2]returns data'!$J53</f>
        <v>-0.21082268521785735</v>
      </c>
      <c r="AL53" s="77">
        <f>'[2]returns data'!AS53-'[2]returns data'!$J53</f>
        <v>-6.1445015078783034E-2</v>
      </c>
      <c r="AM53" s="77">
        <f>'[2]returns data'!AT53-'[2]returns data'!$J53</f>
        <v>-0.1930204169511795</v>
      </c>
      <c r="AN53" s="77">
        <f>'[2]returns data'!AU53-'[2]returns data'!$J53</f>
        <v>-2.0632612115144729E-2</v>
      </c>
      <c r="AO53" s="77">
        <f>'[2]returns data'!AV53-'[2]returns data'!$J53</f>
        <v>3.2192089998722077E-2</v>
      </c>
    </row>
    <row r="54" spans="1:41">
      <c r="A54" s="73">
        <v>45044</v>
      </c>
      <c r="B54" s="74">
        <v>2023</v>
      </c>
      <c r="C54" s="74">
        <v>4</v>
      </c>
      <c r="D54" s="77">
        <f>'[2]returns data'!K54-'[2]returns data'!$J54</f>
        <v>2.5486999999999999E-2</v>
      </c>
      <c r="E54" s="77">
        <f>'[2]returns data'!L54-'[2]returns data'!$J54</f>
        <v>1.7412E-2</v>
      </c>
      <c r="F54" s="77">
        <f>'[2]returns data'!M54-'[2]returns data'!$J54</f>
        <v>2.0168999999999999E-2</v>
      </c>
      <c r="G54" s="77">
        <f>'[2]returns data'!N54-'[2]returns data'!$J54</f>
        <v>4.2125999999999997E-2</v>
      </c>
      <c r="H54" s="77">
        <f>'[2]returns data'!O54-'[2]returns data'!$J54</f>
        <v>4.6422000000000005E-2</v>
      </c>
      <c r="I54" s="77">
        <f>'[2]returns data'!P54-'[2]returns data'!$J54</f>
        <v>1.4865E-2</v>
      </c>
      <c r="J54" s="77">
        <f>'[2]returns data'!Q54-'[2]returns data'!$J54</f>
        <v>5.2628999999999995E-2</v>
      </c>
      <c r="K54" s="77">
        <f>'[2]returns data'!R54-'[2]returns data'!$J54</f>
        <v>3.0676999999999999E-2</v>
      </c>
      <c r="L54" s="77">
        <f>'[2]returns data'!S54-'[2]returns data'!$J54</f>
        <v>5.4222999999999993E-2</v>
      </c>
      <c r="M54" s="77">
        <f>'[2]returns data'!T54-'[2]returns data'!$J54</f>
        <v>2.9767999999999999E-2</v>
      </c>
      <c r="N54" s="77">
        <f>'[2]returns data'!U54-'[2]returns data'!$J54</f>
        <v>6.2265000000000001E-2</v>
      </c>
      <c r="O54" s="77">
        <f>'[2]returns data'!V54-'[2]returns data'!$J54</f>
        <v>0.13660392129421234</v>
      </c>
      <c r="P54" s="77">
        <f>'[2]returns data'!W54-'[2]returns data'!$J54</f>
        <v>0.10676708781719207</v>
      </c>
      <c r="Q54" s="77">
        <f>'[2]returns data'!X54-'[2]returns data'!$J54</f>
        <v>-2.3431524991989135E-2</v>
      </c>
      <c r="R54" s="77">
        <f>'[2]returns data'!Y54-'[2]returns data'!$J54</f>
        <v>-1.5535776861011982E-2</v>
      </c>
      <c r="S54" s="77">
        <f>'[2]returns data'!Z54-'[2]returns data'!$J54</f>
        <v>2.7257049098610878E-2</v>
      </c>
      <c r="T54" s="77">
        <f>'[2]returns data'!AA54-'[2]returns data'!$J54</f>
        <v>-5.3684023525565859E-3</v>
      </c>
      <c r="U54" s="77">
        <f>'[2]returns data'!AB54-'[2]returns data'!$J54</f>
        <v>-6.2493414044380191E-2</v>
      </c>
      <c r="V54" s="77">
        <f>'[2]returns data'!AC54-'[2]returns data'!$J54</f>
        <v>6.6438562810420987E-2</v>
      </c>
      <c r="W54" s="77">
        <f>'[2]returns data'!AD54-'[2]returns data'!$J54</f>
        <v>8.7394710779190067E-3</v>
      </c>
      <c r="X54" s="77">
        <f>'[2]returns data'!AE54-'[2]returns data'!$J54</f>
        <v>-8.6620211958885196E-2</v>
      </c>
      <c r="Y54" s="77">
        <f>'[2]returns data'!AF54-'[2]returns data'!$J54</f>
        <v>6.2720036283135418E-3</v>
      </c>
      <c r="Z54" s="77">
        <f>'[2]returns data'!AG54-'[2]returns data'!$J54</f>
        <v>-1.3460519149899482E-2</v>
      </c>
      <c r="AA54" s="77">
        <f>'[2]returns data'!AH54-'[2]returns data'!$J54</f>
        <v>-9.8738097012043002E-2</v>
      </c>
      <c r="AB54" s="77">
        <f>'[2]returns data'!AI54-'[2]returns data'!$J54</f>
        <v>1.2447966184616088</v>
      </c>
      <c r="AC54" s="77">
        <f>'[2]returns data'!AJ54-'[2]returns data'!$J54</f>
        <v>8.9415907502174374E-2</v>
      </c>
      <c r="AD54" s="77">
        <f>'[2]returns data'!AK54-'[2]returns data'!$J54</f>
        <v>-0.13639901614189148</v>
      </c>
      <c r="AE54" s="77">
        <f>'[2]returns data'!AL54-'[2]returns data'!$J54</f>
        <v>-3.6349527895450595E-2</v>
      </c>
      <c r="AF54" s="77">
        <f>'[2]returns data'!AM54-'[2]returns data'!$J54</f>
        <v>5.1391187697648999E-2</v>
      </c>
      <c r="AG54" s="77">
        <f>'[2]returns data'!AN54-'[2]returns data'!$J54</f>
        <v>0.11330328100919723</v>
      </c>
      <c r="AH54" s="77">
        <f>'[2]returns data'!AO54-'[2]returns data'!$J54</f>
        <v>-3.5842649996280673E-2</v>
      </c>
      <c r="AI54" s="77">
        <f>'[2]returns data'!AP54-'[2]returns data'!$J54</f>
        <v>-1.7364702545106411E-2</v>
      </c>
      <c r="AJ54" s="77">
        <f>'[2]returns data'!AQ54-'[2]returns data'!$J54</f>
        <v>0.17083701455593109</v>
      </c>
      <c r="AK54" s="77">
        <f>'[2]returns data'!AR54-'[2]returns data'!$J54</f>
        <v>-5.5289581775665286E-2</v>
      </c>
      <c r="AL54" s="77">
        <f>'[2]returns data'!AS54-'[2]returns data'!$J54</f>
        <v>-0.16963160073757172</v>
      </c>
      <c r="AM54" s="77">
        <f>'[2]returns data'!AT54-'[2]returns data'!$J54</f>
        <v>-9.0352177977561954E-2</v>
      </c>
      <c r="AN54" s="77">
        <f>'[2]returns data'!AU54-'[2]returns data'!$J54</f>
        <v>-5.1075950622558597E-2</v>
      </c>
      <c r="AO54" s="77">
        <f>'[2]returns data'!AV54-'[2]returns data'!$J54</f>
        <v>-2.7613728391006585E-3</v>
      </c>
    </row>
    <row r="55" spans="1:41">
      <c r="A55" s="73">
        <v>45077</v>
      </c>
      <c r="B55" s="74">
        <v>2023</v>
      </c>
      <c r="C55" s="74">
        <v>5</v>
      </c>
      <c r="D55" s="77">
        <f>'[2]returns data'!K55-'[2]returns data'!$J55</f>
        <v>4.2428E-2</v>
      </c>
      <c r="E55" s="77">
        <f>'[2]returns data'!L55-'[2]returns data'!$J55</f>
        <v>0.13988</v>
      </c>
      <c r="F55" s="77">
        <f>'[2]returns data'!M55-'[2]returns data'!$J55</f>
        <v>-0.145454</v>
      </c>
      <c r="G55" s="77">
        <f>'[2]returns data'!N55-'[2]returns data'!$J55</f>
        <v>-3.9678999999999999E-2</v>
      </c>
      <c r="H55" s="77">
        <f>'[2]returns data'!O55-'[2]returns data'!$J55</f>
        <v>-5.3215999999999999E-2</v>
      </c>
      <c r="I55" s="77">
        <f>'[2]returns data'!P55-'[2]returns data'!$J55</f>
        <v>-5.3510000000000002E-2</v>
      </c>
      <c r="J55" s="77">
        <f>'[2]returns data'!Q55-'[2]returns data'!$J55</f>
        <v>-4.9110000000000001E-2</v>
      </c>
      <c r="K55" s="77">
        <f>'[2]returns data'!R55-'[2]returns data'!$J55</f>
        <v>-7.3592000000000005E-2</v>
      </c>
      <c r="L55" s="77">
        <f>'[2]returns data'!S55-'[2]returns data'!$J55</f>
        <v>-3.9576E-2</v>
      </c>
      <c r="M55" s="77">
        <f>'[2]returns data'!T55-'[2]returns data'!$J55</f>
        <v>-0.17294999999999999</v>
      </c>
      <c r="N55" s="77">
        <f>'[2]returns data'!U55-'[2]returns data'!$J55</f>
        <v>6.7381999999999997E-2</v>
      </c>
      <c r="O55" s="77">
        <f>'[2]returns data'!V55-'[2]returns data'!$J55</f>
        <v>5.3666778221726419E-3</v>
      </c>
      <c r="P55" s="77">
        <f>'[2]returns data'!W55-'[2]returns data'!$J55</f>
        <v>-0.16427098081111907</v>
      </c>
      <c r="Q55" s="77">
        <f>'[2]returns data'!X55-'[2]returns data'!$J55</f>
        <v>-7.0965713417530066E-2</v>
      </c>
      <c r="R55" s="77">
        <f>'[2]returns data'!Y55-'[2]returns data'!$J55</f>
        <v>-7.3561719214916235E-2</v>
      </c>
      <c r="S55" s="77">
        <f>'[2]returns data'!Z55-'[2]returns data'!$J55</f>
        <v>-6.3565539723634726E-2</v>
      </c>
      <c r="T55" s="77">
        <f>'[2]returns data'!AA55-'[2]returns data'!$J55</f>
        <v>-6.0559491223096847E-2</v>
      </c>
      <c r="U55" s="77">
        <f>'[2]returns data'!AB55-'[2]returns data'!$J55</f>
        <v>5.6461413794755937E-2</v>
      </c>
      <c r="V55" s="77">
        <f>'[2]returns data'!AC55-'[2]returns data'!$J55</f>
        <v>9.1402450048923486E-2</v>
      </c>
      <c r="W55" s="77">
        <f>'[2]returns data'!AD55-'[2]returns data'!$J55</f>
        <v>2.9512552016973496E-2</v>
      </c>
      <c r="X55" s="77">
        <f>'[2]returns data'!AE55-'[2]returns data'!$J55</f>
        <v>-8.6235976374149328E-2</v>
      </c>
      <c r="Y55" s="77">
        <f>'[2]returns data'!AF55-'[2]returns data'!$J55</f>
        <v>-0.11650324479341508</v>
      </c>
      <c r="Z55" s="77">
        <f>'[2]returns data'!AG55-'[2]returns data'!$J55</f>
        <v>-5.6686116909980773E-2</v>
      </c>
      <c r="AA55" s="77">
        <f>'[2]returns data'!AH55-'[2]returns data'!$J55</f>
        <v>-0.12833683804273605</v>
      </c>
      <c r="AB55" s="77">
        <f>'[2]returns data'!AI55-'[2]returns data'!$J55</f>
        <v>-5.2758178269863128E-2</v>
      </c>
      <c r="AC55" s="77">
        <f>'[2]returns data'!AJ55-'[2]returns data'!$J55</f>
        <v>-0.10188153252601624</v>
      </c>
      <c r="AD55" s="77">
        <f>'[2]returns data'!AK55-'[2]returns data'!$J55</f>
        <v>-9.6763087964057928E-2</v>
      </c>
      <c r="AE55" s="77">
        <f>'[2]returns data'!AL55-'[2]returns data'!$J55</f>
        <v>-8.337885007858277E-2</v>
      </c>
      <c r="AF55" s="77">
        <f>'[2]returns data'!AM55-'[2]returns data'!$J55</f>
        <v>-5.5120374927297234E-3</v>
      </c>
      <c r="AG55" s="77">
        <f>'[2]returns data'!AN55-'[2]returns data'!$J55</f>
        <v>-1.5220827950537204E-2</v>
      </c>
      <c r="AH55" s="77">
        <f>'[2]returns data'!AO55-'[2]returns data'!$J55</f>
        <v>-5.5450173622369765E-2</v>
      </c>
      <c r="AI55" s="77">
        <f>'[2]returns data'!AP55-'[2]returns data'!$J55</f>
        <v>9.6483395838737482E-2</v>
      </c>
      <c r="AJ55" s="77">
        <f>'[2]returns data'!AQ55-'[2]returns data'!$J55</f>
        <v>-5.8186157202720641E-2</v>
      </c>
      <c r="AK55" s="77">
        <f>'[2]returns data'!AR55-'[2]returns data'!$J55</f>
        <v>-8.4526559865474707E-2</v>
      </c>
      <c r="AL55" s="77">
        <f>'[2]returns data'!AS55-'[2]returns data'!$J55</f>
        <v>0.10034608974456787</v>
      </c>
      <c r="AM55" s="77">
        <f>'[2]returns data'!AT55-'[2]returns data'!$J55</f>
        <v>0.21657858922481538</v>
      </c>
      <c r="AN55" s="77">
        <f>'[2]returns data'!AU55-'[2]returns data'!$J55</f>
        <v>-0.16676962242126464</v>
      </c>
      <c r="AO55" s="77">
        <f>'[2]returns data'!AV55-'[2]returns data'!$J55</f>
        <v>-1.783448510468006E-2</v>
      </c>
    </row>
    <row r="56" spans="1:41">
      <c r="A56" s="73">
        <v>45107</v>
      </c>
      <c r="B56" s="74">
        <v>2023</v>
      </c>
      <c r="C56" s="74">
        <v>6</v>
      </c>
      <c r="D56" s="77">
        <f>'[2]returns data'!K56-'[2]returns data'!$J56</f>
        <v>9.0329999999999994E-2</v>
      </c>
      <c r="E56" s="77">
        <f>'[2]returns data'!L56-'[2]returns data'!$J56</f>
        <v>7.7107999999999996E-2</v>
      </c>
      <c r="F56" s="77">
        <f>'[2]returns data'!M56-'[2]returns data'!$J56</f>
        <v>1.1006999999999999E-2</v>
      </c>
      <c r="G56" s="77">
        <f>'[2]returns data'!N56-'[2]returns data'!$J56</f>
        <v>7.8985E-2</v>
      </c>
      <c r="H56" s="77">
        <f>'[2]returns data'!O56-'[2]returns data'!$J56</f>
        <v>-8.1989999999999997E-3</v>
      </c>
      <c r="I56" s="77">
        <f>'[2]returns data'!P56-'[2]returns data'!$J56</f>
        <v>9.1924999999999993E-2</v>
      </c>
      <c r="J56" s="77">
        <f>'[2]returns data'!Q56-'[2]returns data'!$J56</f>
        <v>6.3458000000000001E-2</v>
      </c>
      <c r="K56" s="77">
        <f>'[2]returns data'!R56-'[2]returns data'!$J56</f>
        <v>1.3097000000000001E-2</v>
      </c>
      <c r="L56" s="77">
        <f>'[2]returns data'!S56-'[2]returns data'!$J56</f>
        <v>4.7979999999999995E-2</v>
      </c>
      <c r="M56" s="77">
        <f>'[2]returns data'!T56-'[2]returns data'!$J56</f>
        <v>4.7777E-2</v>
      </c>
      <c r="N56" s="77">
        <f>'[2]returns data'!U56-'[2]returns data'!$J56</f>
        <v>3.2999000000000001E-2</v>
      </c>
      <c r="O56" s="77">
        <f>'[2]returns data'!V56-'[2]returns data'!$J56</f>
        <v>0.13356769895553589</v>
      </c>
      <c r="P56" s="77">
        <f>'[2]returns data'!W56-'[2]returns data'!$J56</f>
        <v>4.9641889244318005E-2</v>
      </c>
      <c r="Q56" s="77">
        <f>'[2]returns data'!X56-'[2]returns data'!$J56</f>
        <v>6.9594540357589718E-2</v>
      </c>
      <c r="R56" s="77">
        <f>'[2]returns data'!Y56-'[2]returns data'!$J56</f>
        <v>7.4648954629898068E-2</v>
      </c>
      <c r="S56" s="77">
        <f>'[2]returns data'!Z56-'[2]returns data'!$J56</f>
        <v>2.3266224846243858E-2</v>
      </c>
      <c r="T56" s="77">
        <f>'[2]returns data'!AA56-'[2]returns data'!$J56</f>
        <v>4.9059495985507962E-2</v>
      </c>
      <c r="U56" s="77">
        <f>'[2]returns data'!AB56-'[2]returns data'!$J56</f>
        <v>1.6057870075106621E-2</v>
      </c>
      <c r="V56" s="77">
        <f>'[2]returns data'!AC56-'[2]returns data'!$J56</f>
        <v>9.7752877235412594E-2</v>
      </c>
      <c r="W56" s="77">
        <f>'[2]returns data'!AD56-'[2]returns data'!$J56</f>
        <v>2.1641078129410744E-2</v>
      </c>
      <c r="X56" s="77">
        <f>'[2]returns data'!AE56-'[2]returns data'!$J56</f>
        <v>2.5208309948444366E-2</v>
      </c>
      <c r="Y56" s="77">
        <f>'[2]returns data'!AF56-'[2]returns data'!$J56</f>
        <v>7.7212066113948818E-2</v>
      </c>
      <c r="Z56" s="77">
        <f>'[2]returns data'!AG56-'[2]returns data'!$J56</f>
        <v>-4.5759755731560291E-3</v>
      </c>
      <c r="AA56" s="77">
        <f>'[2]returns data'!AH56-'[2]returns data'!$J56</f>
        <v>1.824893681704998E-2</v>
      </c>
      <c r="AB56" s="77">
        <f>'[2]returns data'!AI56-'[2]returns data'!$J56</f>
        <v>0.18934277510643005</v>
      </c>
      <c r="AC56" s="77">
        <f>'[2]returns data'!AJ56-'[2]returns data'!$J56</f>
        <v>0.15581276333332061</v>
      </c>
      <c r="AD56" s="77">
        <f>'[2]returns data'!AK56-'[2]returns data'!$J56</f>
        <v>7.1393587350845333E-2</v>
      </c>
      <c r="AE56" s="77">
        <f>'[2]returns data'!AL56-'[2]returns data'!$J56</f>
        <v>6.1236121416091915E-2</v>
      </c>
      <c r="AF56" s="77">
        <f>'[2]returns data'!AM56-'[2]returns data'!$J56</f>
        <v>-2.4662317052483559E-2</v>
      </c>
      <c r="AG56" s="77">
        <f>'[2]returns data'!AN56-'[2]returns data'!$J56</f>
        <v>-1.0806968711316586E-2</v>
      </c>
      <c r="AH56" s="77">
        <f>'[2]returns data'!AO56-'[2]returns data'!$J56</f>
        <v>9.5494129419326779E-2</v>
      </c>
      <c r="AI56" s="77">
        <f>'[2]returns data'!AP56-'[2]returns data'!$J56</f>
        <v>0.12407133793830871</v>
      </c>
      <c r="AJ56" s="77">
        <f>'[2]returns data'!AQ56-'[2]returns data'!$J56</f>
        <v>6.7752876043319699E-2</v>
      </c>
      <c r="AK56" s="77">
        <f>'[2]returns data'!AR56-'[2]returns data'!$J56</f>
        <v>3.2714386194944378E-2</v>
      </c>
      <c r="AL56" s="77">
        <f>'[2]returns data'!AS56-'[2]returns data'!$J56</f>
        <v>0.15554662859439849</v>
      </c>
      <c r="AM56" s="77">
        <f>'[2]returns data'!AT56-'[2]returns data'!$J56</f>
        <v>0.15362273967266082</v>
      </c>
      <c r="AN56" s="77">
        <f>'[2]returns data'!AU56-'[2]returns data'!$J56</f>
        <v>3.4085486121475696E-3</v>
      </c>
      <c r="AO56" s="77">
        <f>'[2]returns data'!AV56-'[2]returns data'!$J56</f>
        <v>-3.9465282744495199E-3</v>
      </c>
    </row>
    <row r="57" spans="1:41">
      <c r="A57" s="73">
        <v>45138</v>
      </c>
      <c r="B57" s="74">
        <v>2023</v>
      </c>
      <c r="C57" s="74">
        <v>7</v>
      </c>
      <c r="D57" s="77">
        <f>'[2]returns data'!K57-'[2]returns data'!$J57</f>
        <v>8.284999999999999E-3</v>
      </c>
      <c r="E57" s="77">
        <f>'[2]returns data'!L57-'[2]returns data'!$J57</f>
        <v>2.0968000000000001E-2</v>
      </c>
      <c r="F57" s="77">
        <f>'[2]returns data'!M57-'[2]returns data'!$J57</f>
        <v>-8.8680000000000009E-3</v>
      </c>
      <c r="G57" s="77">
        <f>'[2]returns data'!N57-'[2]returns data'!$J57</f>
        <v>-6.8934000000000009E-2</v>
      </c>
      <c r="H57" s="77">
        <f>'[2]returns data'!O57-'[2]returns data'!$J57</f>
        <v>9.8835999999999993E-2</v>
      </c>
      <c r="I57" s="77">
        <f>'[2]returns data'!P57-'[2]returns data'!$J57</f>
        <v>7.0183999999999996E-2</v>
      </c>
      <c r="J57" s="77">
        <f>'[2]returns data'!Q57-'[2]returns data'!$J57</f>
        <v>7.6439999999999998E-3</v>
      </c>
      <c r="K57" s="77">
        <f>'[2]returns data'!R57-'[2]returns data'!$J57</f>
        <v>2.3896000000000001E-2</v>
      </c>
      <c r="L57" s="77">
        <f>'[2]returns data'!S57-'[2]returns data'!$J57</f>
        <v>-2.1958999999999999E-2</v>
      </c>
      <c r="M57" s="77">
        <f>'[2]returns data'!T57-'[2]returns data'!$J57</f>
        <v>-4.3190000000000008E-3</v>
      </c>
      <c r="N57" s="77">
        <f>'[2]returns data'!U57-'[2]returns data'!$J57</f>
        <v>-1.8067E-2</v>
      </c>
      <c r="O57" s="77">
        <f>'[2]returns data'!V57-'[2]returns data'!$J57</f>
        <v>0.19786711204051971</v>
      </c>
      <c r="P57" s="77">
        <f>'[2]returns data'!W57-'[2]returns data'!$J57</f>
        <v>-9.7337564647197727E-2</v>
      </c>
      <c r="Q57" s="77">
        <f>'[2]returns data'!X57-'[2]returns data'!$J57</f>
        <v>0.15957489776611328</v>
      </c>
      <c r="R57" s="77">
        <f>'[2]returns data'!Y57-'[2]returns data'!$J57</f>
        <v>9.082128274440765E-2</v>
      </c>
      <c r="S57" s="77">
        <f>'[2]returns data'!Z57-'[2]returns data'!$J57</f>
        <v>-4.6570671916008E-2</v>
      </c>
      <c r="T57" s="77">
        <f>'[2]returns data'!AA57-'[2]returns data'!$J57</f>
        <v>0.11564079838991165</v>
      </c>
      <c r="U57" s="77">
        <f>'[2]returns data'!AB57-'[2]returns data'!$J57</f>
        <v>6.5479734718799587E-2</v>
      </c>
      <c r="V57" s="77">
        <f>'[2]returns data'!AC57-'[2]returns data'!$J57</f>
        <v>-5.0827844262123112E-2</v>
      </c>
      <c r="W57" s="77">
        <f>'[2]returns data'!AD57-'[2]returns data'!$J57</f>
        <v>-5.4500026822090153E-2</v>
      </c>
      <c r="X57" s="77">
        <f>'[2]returns data'!AE57-'[2]returns data'!$J57</f>
        <v>0.12395401465892791</v>
      </c>
      <c r="Y57" s="77">
        <f>'[2]returns data'!AF57-'[2]returns data'!$J57</f>
        <v>6.6519574999809261E-2</v>
      </c>
      <c r="Z57" s="77">
        <f>'[2]returns data'!AG57-'[2]returns data'!$J57</f>
        <v>-0.14190606606006623</v>
      </c>
      <c r="AA57" s="77">
        <f>'[2]returns data'!AH57-'[2]returns data'!$J57</f>
        <v>-0.15704896879196167</v>
      </c>
      <c r="AB57" s="77">
        <f>'[2]returns data'!AI57-'[2]returns data'!$J57</f>
        <v>-9.5445515662431722E-3</v>
      </c>
      <c r="AC57" s="77">
        <f>'[2]returns data'!AJ57-'[2]returns data'!$J57</f>
        <v>0.14264449644088745</v>
      </c>
      <c r="AD57" s="77">
        <f>'[2]returns data'!AK57-'[2]returns data'!$J57</f>
        <v>8.9213372945785518E-2</v>
      </c>
      <c r="AE57" s="77">
        <f>'[2]returns data'!AL57-'[2]returns data'!$J57</f>
        <v>2.718150782585144E-2</v>
      </c>
      <c r="AF57" s="77">
        <f>'[2]returns data'!AM57-'[2]returns data'!$J57</f>
        <v>-2.6836348306387668E-3</v>
      </c>
      <c r="AG57" s="77">
        <f>'[2]returns data'!AN57-'[2]returns data'!$J57</f>
        <v>0.15936300325393676</v>
      </c>
      <c r="AH57" s="77">
        <f>'[2]returns data'!AO57-'[2]returns data'!$J57</f>
        <v>2.6613103032112121E-2</v>
      </c>
      <c r="AI57" s="77">
        <f>'[2]returns data'!AP57-'[2]returns data'!$J57</f>
        <v>7.862236157059669E-3</v>
      </c>
      <c r="AJ57" s="77">
        <f>'[2]returns data'!AQ57-'[2]returns data'!$J57</f>
        <v>-3.64904237985611E-2</v>
      </c>
      <c r="AK57" s="77">
        <f>'[2]returns data'!AR57-'[2]returns data'!$J57</f>
        <v>0.12755286860466003</v>
      </c>
      <c r="AL57" s="77">
        <f>'[2]returns data'!AS57-'[2]returns data'!$J57</f>
        <v>3.3469931960105892E-2</v>
      </c>
      <c r="AM57" s="77">
        <f>'[2]returns data'!AT57-'[2]returns data'!$J57</f>
        <v>4.4979164183139797E-2</v>
      </c>
      <c r="AN57" s="77">
        <f>'[2]returns data'!AU57-'[2]returns data'!$J57</f>
        <v>3.0147516906261444E-2</v>
      </c>
      <c r="AO57" s="77">
        <f>'[2]returns data'!AV57-'[2]returns data'!$J57</f>
        <v>5.054297092556953E-2</v>
      </c>
    </row>
    <row r="58" spans="1:41">
      <c r="A58" s="73">
        <v>45169</v>
      </c>
      <c r="B58" s="74">
        <v>2023</v>
      </c>
      <c r="C58" s="74">
        <v>8</v>
      </c>
      <c r="D58" s="77">
        <f>'[2]returns data'!K58-'[2]returns data'!$J58</f>
        <v>-4.6953999999999996E-2</v>
      </c>
      <c r="E58" s="77">
        <f>'[2]returns data'!L58-'[2]returns data'!$J58</f>
        <v>2.7891000000000003E-2</v>
      </c>
      <c r="F58" s="77">
        <f>'[2]returns data'!M58-'[2]returns data'!$J58</f>
        <v>-6.3112000000000001E-2</v>
      </c>
      <c r="G58" s="77">
        <f>'[2]returns data'!N58-'[2]returns data'!$J58</f>
        <v>-3.108E-2</v>
      </c>
      <c r="H58" s="77">
        <f>'[2]returns data'!O58-'[2]returns data'!$J58</f>
        <v>-7.5901999999999997E-2</v>
      </c>
      <c r="I58" s="77">
        <f>'[2]returns data'!P58-'[2]returns data'!$J58</f>
        <v>-8.8430000000000002E-3</v>
      </c>
      <c r="J58" s="77">
        <f>'[2]returns data'!Q58-'[2]returns data'!$J58</f>
        <v>-3.2315999999999998E-2</v>
      </c>
      <c r="K58" s="77">
        <f>'[2]returns data'!R58-'[2]returns data'!$J58</f>
        <v>-3.8408999999999999E-2</v>
      </c>
      <c r="L58" s="77">
        <f>'[2]returns data'!S58-'[2]returns data'!$J58</f>
        <v>-4.0414000000000005E-2</v>
      </c>
      <c r="M58" s="77">
        <f>'[2]returns data'!T58-'[2]returns data'!$J58</f>
        <v>-8.3130000000000009E-2</v>
      </c>
      <c r="N58" s="77">
        <f>'[2]returns data'!U58-'[2]returns data'!$J58</f>
        <v>-2.6766999999999999E-2</v>
      </c>
      <c r="O58" s="77">
        <f>'[2]returns data'!V58-'[2]returns data'!$J58</f>
        <v>-6.0780780583620075E-2</v>
      </c>
      <c r="P58" s="77">
        <f>'[2]returns data'!W58-'[2]returns data'!$J58</f>
        <v>-3.3385811567306523E-2</v>
      </c>
      <c r="Q58" s="77">
        <f>'[2]returns data'!X58-'[2]returns data'!$J58</f>
        <v>-9.6648341238498692E-2</v>
      </c>
      <c r="R58" s="77">
        <f>'[2]returns data'!Y58-'[2]returns data'!$J58</f>
        <v>-2.1076360911130906E-2</v>
      </c>
      <c r="S58" s="77">
        <f>'[2]returns data'!Z58-'[2]returns data'!$J58</f>
        <v>-0.14694925975799561</v>
      </c>
      <c r="T58" s="77">
        <f>'[2]returns data'!AA58-'[2]returns data'!$J58</f>
        <v>-8.3581021249294285E-2</v>
      </c>
      <c r="U58" s="77">
        <f>'[2]returns data'!AB58-'[2]returns data'!$J58</f>
        <v>-6.3078200638294224E-2</v>
      </c>
      <c r="V58" s="77">
        <f>'[2]returns data'!AC58-'[2]returns data'!$J58</f>
        <v>5.845247375965118E-2</v>
      </c>
      <c r="W58" s="77">
        <f>'[2]returns data'!AD58-'[2]returns data'!$J58</f>
        <v>-9.6605254530906681E-2</v>
      </c>
      <c r="X58" s="77">
        <f>'[2]returns data'!AE58-'[2]returns data'!$J58</f>
        <v>-0.10079380702972413</v>
      </c>
      <c r="Y58" s="77">
        <f>'[2]returns data'!AF58-'[2]returns data'!$J58</f>
        <v>-8.5783502280712132E-2</v>
      </c>
      <c r="Z58" s="77">
        <f>'[2]returns data'!AG58-'[2]returns data'!$J58</f>
        <v>-6.9513401210308079E-2</v>
      </c>
      <c r="AA58" s="77">
        <f>'[2]returns data'!AH58-'[2]returns data'!$J58</f>
        <v>-0.67826214265823359</v>
      </c>
      <c r="AB58" s="77">
        <f>'[2]returns data'!AI58-'[2]returns data'!$J58</f>
        <v>0.34652930665016174</v>
      </c>
      <c r="AC58" s="77">
        <f>'[2]returns data'!AJ58-'[2]returns data'!$J58</f>
        <v>5.7984201043844219E-2</v>
      </c>
      <c r="AD58" s="77">
        <f>'[2]returns data'!AK58-'[2]returns data'!$J58</f>
        <v>-9.9109051942825321E-2</v>
      </c>
      <c r="AE58" s="77">
        <f>'[2]returns data'!AL58-'[2]returns data'!$J58</f>
        <v>-7.5366115391254429E-2</v>
      </c>
      <c r="AF58" s="77">
        <f>'[2]returns data'!AM58-'[2]returns data'!$J58</f>
        <v>-5.2128972679376606E-2</v>
      </c>
      <c r="AG58" s="77">
        <f>'[2]returns data'!AN58-'[2]returns data'!$J58</f>
        <v>-8.2473069969564682E-3</v>
      </c>
      <c r="AH58" s="77">
        <f>'[2]returns data'!AO58-'[2]returns data'!$J58</f>
        <v>-3.5857448548078541E-2</v>
      </c>
      <c r="AI58" s="77">
        <f>'[2]returns data'!AP58-'[2]returns data'!$J58</f>
        <v>7.2007709920406338E-2</v>
      </c>
      <c r="AJ58" s="77">
        <f>'[2]returns data'!AQ58-'[2]returns data'!$J58</f>
        <v>-8.4976164817810063E-2</v>
      </c>
      <c r="AK58" s="77">
        <f>'[2]returns data'!AR58-'[2]returns data'!$J58</f>
        <v>2.3928501568734641E-3</v>
      </c>
      <c r="AL58" s="77">
        <f>'[2]returns data'!AS58-'[2]returns data'!$J58</f>
        <v>-9.2084777615964418E-3</v>
      </c>
      <c r="AM58" s="77">
        <f>'[2]returns data'!AT58-'[2]returns data'!$J58</f>
        <v>1.8807270489633078E-3</v>
      </c>
      <c r="AN58" s="77">
        <f>'[2]returns data'!AU58-'[2]returns data'!$J58</f>
        <v>-6.9129577100276951E-2</v>
      </c>
      <c r="AO58" s="77">
        <f>'[2]returns data'!AV58-'[2]returns data'!$J58</f>
        <v>-7.2943030118942265E-2</v>
      </c>
    </row>
    <row r="59" spans="1:41">
      <c r="A59" s="73">
        <v>45198</v>
      </c>
      <c r="B59" s="74">
        <v>2023</v>
      </c>
      <c r="C59" s="74">
        <v>9</v>
      </c>
      <c r="D59" s="77">
        <f>'[2]returns data'!K59-'[2]returns data'!$J59</f>
        <v>-9.2978000000000005E-2</v>
      </c>
      <c r="E59" s="77">
        <f>'[2]returns data'!L59-'[2]returns data'!$J59</f>
        <v>-8.3207000000000003E-2</v>
      </c>
      <c r="F59" s="77">
        <f>'[2]returns data'!M59-'[2]returns data'!$J59</f>
        <v>-3.5728999999999997E-2</v>
      </c>
      <c r="G59" s="77">
        <f>'[2]returns data'!N59-'[2]returns data'!$J59</f>
        <v>-2.1326999999999999E-2</v>
      </c>
      <c r="H59" s="77">
        <f>'[2]returns data'!O59-'[2]returns data'!$J59</f>
        <v>-1.6933E-2</v>
      </c>
      <c r="I59" s="77">
        <f>'[2]returns data'!P59-'[2]returns data'!$J59</f>
        <v>-8.9495000000000005E-2</v>
      </c>
      <c r="J59" s="77">
        <f>'[2]returns data'!Q59-'[2]returns data'!$J59</f>
        <v>-4.0977E-2</v>
      </c>
      <c r="K59" s="77">
        <f>'[2]returns data'!R59-'[2]returns data'!$J59</f>
        <v>-6.0961000000000001E-2</v>
      </c>
      <c r="L59" s="77">
        <f>'[2]returns data'!S59-'[2]returns data'!$J59</f>
        <v>-6.7291000000000004E-2</v>
      </c>
      <c r="M59" s="77">
        <f>'[2]returns data'!T59-'[2]returns data'!$J59</f>
        <v>-6.0832999999999998E-2</v>
      </c>
      <c r="N59" s="77">
        <f>'[2]returns data'!U59-'[2]returns data'!$J59</f>
        <v>-4.0943E-2</v>
      </c>
      <c r="O59" s="77">
        <f>'[2]returns data'!V59-'[2]returns data'!$J59</f>
        <v>5.258534249663353E-3</v>
      </c>
      <c r="P59" s="77">
        <f>'[2]returns data'!W59-'[2]returns data'!$J59</f>
        <v>-0.13517816536426544</v>
      </c>
      <c r="Q59" s="77">
        <f>'[2]returns data'!X59-'[2]returns data'!$J59</f>
        <v>-0.11571138523817062</v>
      </c>
      <c r="R59" s="77">
        <f>'[2]returns data'!Y59-'[2]returns data'!$J59</f>
        <v>2.5557141348719597E-3</v>
      </c>
      <c r="S59" s="77">
        <f>'[2]returns data'!Z59-'[2]returns data'!$J59</f>
        <v>-1.2301359623670578E-4</v>
      </c>
      <c r="T59" s="77">
        <f>'[2]returns data'!AA59-'[2]returns data'!$J59</f>
        <v>-0.10311104528903961</v>
      </c>
      <c r="U59" s="77">
        <f>'[2]returns data'!AB59-'[2]returns data'!$J59</f>
        <v>-0.12955171041488647</v>
      </c>
      <c r="V59" s="77">
        <f>'[2]returns data'!AC59-'[2]returns data'!$J59</f>
        <v>-2.8779279294610022E-2</v>
      </c>
      <c r="W59" s="77">
        <f>'[2]returns data'!AD59-'[2]returns data'!$J59</f>
        <v>-0.18545942180156708</v>
      </c>
      <c r="X59" s="77">
        <f>'[2]returns data'!AE59-'[2]returns data'!$J59</f>
        <v>-7.017715446949005E-2</v>
      </c>
      <c r="Y59" s="77">
        <f>'[2]returns data'!AF59-'[2]returns data'!$J59</f>
        <v>-8.1680910515785216E-2</v>
      </c>
      <c r="Z59" s="77">
        <f>'[2]returns data'!AG59-'[2]returns data'!$J59</f>
        <v>-5.9736007678508757E-2</v>
      </c>
      <c r="AA59" s="77">
        <f>'[2]returns data'!AH59-'[2]returns data'!$J59</f>
        <v>-6.95482733130455E-2</v>
      </c>
      <c r="AB59" s="77">
        <f>'[2]returns data'!AI59-'[2]returns data'!$J59</f>
        <v>-1.3130118924379349E-2</v>
      </c>
      <c r="AC59" s="77">
        <f>'[2]returns data'!AJ59-'[2]returns data'!$J59</f>
        <v>-3.3465724292397497E-2</v>
      </c>
      <c r="AD59" s="77">
        <f>'[2]returns data'!AK59-'[2]returns data'!$J59</f>
        <v>-2.7565004158020018E-2</v>
      </c>
      <c r="AE59" s="77">
        <f>'[2]returns data'!AL59-'[2]returns data'!$J59</f>
        <v>2.4796222865581512E-3</v>
      </c>
      <c r="AF59" s="77">
        <f>'[2]returns data'!AM59-'[2]returns data'!$J59</f>
        <v>-5.7744688523933291E-3</v>
      </c>
      <c r="AG59" s="77">
        <f>'[2]returns data'!AN59-'[2]returns data'!$J59</f>
        <v>-0.11499320142269134</v>
      </c>
      <c r="AH59" s="77">
        <f>'[2]returns data'!AO59-'[2]returns data'!$J59</f>
        <v>-3.0886227563023567E-4</v>
      </c>
      <c r="AI59" s="77">
        <f>'[2]returns data'!AP59-'[2]returns data'!$J59</f>
        <v>-4.3799059319496153E-2</v>
      </c>
      <c r="AJ59" s="77">
        <f>'[2]returns data'!AQ59-'[2]returns data'!$J59</f>
        <v>-9.3683795857429503E-2</v>
      </c>
      <c r="AK59" s="77">
        <f>'[2]returns data'!AR59-'[2]returns data'!$J59</f>
        <v>-6.6964590775966643E-2</v>
      </c>
      <c r="AL59" s="77">
        <f>'[2]returns data'!AS59-'[2]returns data'!$J59</f>
        <v>-4.6639093483798206E-3</v>
      </c>
      <c r="AM59" s="77">
        <f>'[2]returns data'!AT59-'[2]returns data'!$J59</f>
        <v>-8.1439794826507567E-2</v>
      </c>
      <c r="AN59" s="77">
        <f>'[2]returns data'!AU59-'[2]returns data'!$J59</f>
        <v>-0.1305742280960083</v>
      </c>
      <c r="AO59" s="77">
        <f>'[2]returns data'!AV59-'[2]returns data'!$J59</f>
        <v>-6.2214830744266508E-2</v>
      </c>
    </row>
    <row r="60" spans="1:41">
      <c r="A60" s="73">
        <v>45230</v>
      </c>
      <c r="B60" s="74">
        <v>2023</v>
      </c>
      <c r="C60" s="74">
        <v>10</v>
      </c>
      <c r="D60" s="77">
        <f>'[2]returns data'!K60-'[2]returns data'!$J60</f>
        <v>-7.2699999999999987E-3</v>
      </c>
      <c r="E60" s="77">
        <f>'[2]returns data'!L60-'[2]returns data'!$J60</f>
        <v>4.2262999999999995E-2</v>
      </c>
      <c r="F60" s="77">
        <f>'[2]returns data'!M60-'[2]returns data'!$J60</f>
        <v>1.9620000000000011E-3</v>
      </c>
      <c r="G60" s="77">
        <f>'[2]returns data'!N60-'[2]returns data'!$J60</f>
        <v>-1.2711E-2</v>
      </c>
      <c r="H60" s="77">
        <f>'[2]returns data'!O60-'[2]returns data'!$J60</f>
        <v>-6.6387000000000002E-2</v>
      </c>
      <c r="I60" s="77">
        <f>'[2]returns data'!P60-'[2]returns data'!$J60</f>
        <v>-6.2517000000000003E-2</v>
      </c>
      <c r="J60" s="77">
        <f>'[2]returns data'!Q60-'[2]returns data'!$J60</f>
        <v>-5.2276000000000003E-2</v>
      </c>
      <c r="K60" s="77">
        <f>'[2]returns data'!R60-'[2]returns data'!$J60</f>
        <v>4.4100000000000007E-3</v>
      </c>
      <c r="L60" s="77">
        <f>'[2]returns data'!S60-'[2]returns data'!$J60</f>
        <v>-9.5209999999999982E-3</v>
      </c>
      <c r="M60" s="77">
        <f>'[2]returns data'!T60-'[2]returns data'!$J60</f>
        <v>7.0074999999999998E-2</v>
      </c>
      <c r="N60" s="77">
        <f>'[2]returns data'!U60-'[2]returns data'!$J60</f>
        <v>6.6115000000000007E-2</v>
      </c>
      <c r="O60" s="77">
        <f>'[2]returns data'!V60-'[2]returns data'!$J60</f>
        <v>-2.3523243677616119E-2</v>
      </c>
      <c r="P60" s="77">
        <f>'[2]returns data'!W60-'[2]returns data'!$J60</f>
        <v>-8.3578752887248989E-2</v>
      </c>
      <c r="Q60" s="77">
        <f>'[2]returns data'!X60-'[2]returns data'!$J60</f>
        <v>-2.6513202649354934E-2</v>
      </c>
      <c r="R60" s="77">
        <f>'[2]returns data'!Y60-'[2]returns data'!$J60</f>
        <v>-5.7808789026737209E-2</v>
      </c>
      <c r="S60" s="77">
        <f>'[2]returns data'!Z60-'[2]returns data'!$J60</f>
        <v>2.0386345151066781E-2</v>
      </c>
      <c r="T60" s="77">
        <f>'[2]returns data'!AA60-'[2]returns data'!$J60</f>
        <v>-5.160713062882423E-2</v>
      </c>
      <c r="U60" s="77">
        <f>'[2]returns data'!AB60-'[2]returns data'!$J60</f>
        <v>-2.0134189699590205E-2</v>
      </c>
      <c r="V60" s="77">
        <f>'[2]returns data'!AC60-'[2]returns data'!$J60</f>
        <v>-1.8258675535023212E-2</v>
      </c>
      <c r="W60" s="77">
        <f>'[2]returns data'!AD60-'[2]returns data'!$J60</f>
        <v>-0.29673537106513975</v>
      </c>
      <c r="X60" s="77">
        <f>'[2]returns data'!AE60-'[2]returns data'!$J60</f>
        <v>-0.11088067532777786</v>
      </c>
      <c r="Y60" s="77">
        <f>'[2]returns data'!AF60-'[2]returns data'!$J60</f>
        <v>-0.11437740416526794</v>
      </c>
      <c r="Z60" s="77">
        <f>'[2]returns data'!AG60-'[2]returns data'!$J60</f>
        <v>-7.659131528139114E-2</v>
      </c>
      <c r="AA60" s="77">
        <f>'[2]returns data'!AH60-'[2]returns data'!$J60</f>
        <v>-0.39771973581314085</v>
      </c>
      <c r="AB60" s="77">
        <f>'[2]returns data'!AI60-'[2]returns data'!$J60</f>
        <v>-0.13387588651180268</v>
      </c>
      <c r="AC60" s="77">
        <f>'[2]returns data'!AJ60-'[2]returns data'!$J60</f>
        <v>-5.1679852020740505E-2</v>
      </c>
      <c r="AD60" s="77">
        <f>'[2]returns data'!AK60-'[2]returns data'!$J60</f>
        <v>-5.9285293778404587E-3</v>
      </c>
      <c r="AE60" s="77">
        <f>'[2]returns data'!AL60-'[2]returns data'!$J60</f>
        <v>-1.7433414769172668E-2</v>
      </c>
      <c r="AF60" s="77">
        <f>'[2]returns data'!AM60-'[2]returns data'!$J60</f>
        <v>-7.1002448511123653E-2</v>
      </c>
      <c r="AG60" s="77">
        <f>'[2]returns data'!AN60-'[2]returns data'!$J60</f>
        <v>-0.1931848326444626</v>
      </c>
      <c r="AH60" s="77">
        <f>'[2]returns data'!AO60-'[2]returns data'!$J60</f>
        <v>8.7172788965702061E-2</v>
      </c>
      <c r="AI60" s="77">
        <f>'[2]returns data'!AP60-'[2]returns data'!$J60</f>
        <v>-1.1590792078524821E-3</v>
      </c>
      <c r="AJ60" s="77">
        <f>'[2]returns data'!AQ60-'[2]returns data'!$J60</f>
        <v>-2.9444162335991859E-2</v>
      </c>
      <c r="AK60" s="77">
        <f>'[2]returns data'!AR60-'[2]returns data'!$J60</f>
        <v>-8.1666233551502224E-2</v>
      </c>
      <c r="AL60" s="77">
        <f>'[2]returns data'!AS60-'[2]returns data'!$J60</f>
        <v>-3.3094568711519237E-2</v>
      </c>
      <c r="AM60" s="77">
        <f>'[2]returns data'!AT60-'[2]returns data'!$J60</f>
        <v>-7.9890886855125423E-2</v>
      </c>
      <c r="AN60" s="77">
        <f>'[2]returns data'!AU60-'[2]returns data'!$J60</f>
        <v>-2.7102991685271256E-3</v>
      </c>
      <c r="AO60" s="77">
        <f>'[2]returns data'!AV60-'[2]returns data'!$J60</f>
        <v>-8.0048876416683193E-2</v>
      </c>
    </row>
    <row r="61" spans="1:41">
      <c r="A61" s="73">
        <v>45260</v>
      </c>
      <c r="B61" s="74">
        <v>2023</v>
      </c>
      <c r="C61" s="74">
        <v>11</v>
      </c>
      <c r="D61" s="77">
        <f>'[2]returns data'!K61-'[2]returns data'!$J61</f>
        <v>0.10932</v>
      </c>
      <c r="E61" s="77">
        <f>'[2]returns data'!L61-'[2]returns data'!$J61</f>
        <v>9.3278E-2</v>
      </c>
      <c r="F61" s="77">
        <f>'[2]returns data'!M61-'[2]returns data'!$J61</f>
        <v>0.13164600000000001</v>
      </c>
      <c r="G61" s="77">
        <f>'[2]returns data'!N61-'[2]returns data'!$J61</f>
        <v>7.0574999999999999E-2</v>
      </c>
      <c r="H61" s="77">
        <f>'[2]returns data'!O61-'[2]returns data'!$J61</f>
        <v>0.12958800000000001</v>
      </c>
      <c r="I61" s="77">
        <f>'[2]returns data'!P61-'[2]returns data'!$J61</f>
        <v>0.104104</v>
      </c>
      <c r="J61" s="77">
        <f>'[2]returns data'!Q61-'[2]returns data'!$J61</f>
        <v>4.6226999999999997E-2</v>
      </c>
      <c r="K61" s="77">
        <f>'[2]returns data'!R61-'[2]returns data'!$J61</f>
        <v>3.8261999999999997E-2</v>
      </c>
      <c r="L61" s="77">
        <f>'[2]returns data'!S61-'[2]returns data'!$J61</f>
        <v>7.6996999999999996E-2</v>
      </c>
      <c r="M61" s="77">
        <f>'[2]returns data'!T61-'[2]returns data'!$J61</f>
        <v>6.8578E-2</v>
      </c>
      <c r="N61" s="77">
        <f>'[2]returns data'!U61-'[2]returns data'!$J61</f>
        <v>0.118489</v>
      </c>
      <c r="O61" s="77">
        <f>'[2]returns data'!V61-'[2]returns data'!$J61</f>
        <v>9.9448285973072051E-2</v>
      </c>
      <c r="P61" s="77">
        <f>'[2]returns data'!W61-'[2]returns data'!$J61</f>
        <v>-3.907797487974167E-2</v>
      </c>
      <c r="Q61" s="77">
        <f>'[2]returns data'!X61-'[2]returns data'!$J61</f>
        <v>0.19455467162132264</v>
      </c>
      <c r="R61" s="77">
        <f>'[2]returns data'!Y61-'[2]returns data'!$J61</f>
        <v>0.1990883350133896</v>
      </c>
      <c r="S61" s="77">
        <f>'[2]returns data'!Z61-'[2]returns data'!$J61</f>
        <v>-2.3729693168401719E-2</v>
      </c>
      <c r="T61" s="77">
        <f>'[2]returns data'!AA61-'[2]returns data'!$J61</f>
        <v>6.0583399370312688E-3</v>
      </c>
      <c r="U61" s="77">
        <f>'[2]returns data'!AB61-'[2]returns data'!$J61</f>
        <v>0.21179085967540742</v>
      </c>
      <c r="V61" s="77">
        <f>'[2]returns data'!AC61-'[2]returns data'!$J61</f>
        <v>0.13956353065967561</v>
      </c>
      <c r="W61" s="77">
        <f>'[2]returns data'!AD61-'[2]returns data'!$J61</f>
        <v>-3.302498164176941E-2</v>
      </c>
      <c r="X61" s="77">
        <f>'[2]returns data'!AE61-'[2]returns data'!$J61</f>
        <v>0.10685892400741577</v>
      </c>
      <c r="Y61" s="77">
        <f>'[2]returns data'!AF61-'[2]returns data'!$J61</f>
        <v>0.28835354743003844</v>
      </c>
      <c r="Z61" s="77">
        <f>'[2]returns data'!AG61-'[2]returns data'!$J61</f>
        <v>-3.9298083657026292E-2</v>
      </c>
      <c r="AA61" s="77">
        <f>'[2]returns data'!AH61-'[2]returns data'!$J61</f>
        <v>-0.17689993979930876</v>
      </c>
      <c r="AB61" s="77">
        <f>'[2]returns data'!AI61-'[2]returns data'!$J61</f>
        <v>3.3963132625818251E-2</v>
      </c>
      <c r="AC61" s="77">
        <f>'[2]returns data'!AJ61-'[2]returns data'!$J61</f>
        <v>-2.839587817490101E-2</v>
      </c>
      <c r="AD61" s="77">
        <f>'[2]returns data'!AK61-'[2]returns data'!$J61</f>
        <v>8.703097698688507E-2</v>
      </c>
      <c r="AE61" s="77">
        <f>'[2]returns data'!AL61-'[2]returns data'!$J61</f>
        <v>4.5471016293764113E-2</v>
      </c>
      <c r="AF61" s="77">
        <f>'[2]returns data'!AM61-'[2]returns data'!$J61</f>
        <v>1.7108727222681044E-2</v>
      </c>
      <c r="AG61" s="77">
        <f>'[2]returns data'!AN61-'[2]returns data'!$J61</f>
        <v>7.7750816917419432E-2</v>
      </c>
      <c r="AH61" s="77">
        <f>'[2]returns data'!AO61-'[2]returns data'!$J61</f>
        <v>2.3797815641760825E-2</v>
      </c>
      <c r="AI61" s="77">
        <f>'[2]returns data'!AP61-'[2]returns data'!$J61</f>
        <v>8.1405900394916533E-2</v>
      </c>
      <c r="AJ61" s="77">
        <f>'[2]returns data'!AQ61-'[2]returns data'!$J61</f>
        <v>-6.1121169501543046E-2</v>
      </c>
      <c r="AK61" s="77">
        <f>'[2]returns data'!AR61-'[2]returns data'!$J61</f>
        <v>0.1447173952817917</v>
      </c>
      <c r="AL61" s="77">
        <f>'[2]returns data'!AS61-'[2]returns data'!$J61</f>
        <v>0.1252365261077881</v>
      </c>
      <c r="AM61" s="77">
        <f>'[2]returns data'!AT61-'[2]returns data'!$J61</f>
        <v>0.36992932853698729</v>
      </c>
      <c r="AN61" s="77">
        <f>'[2]returns data'!AU61-'[2]returns data'!$J61</f>
        <v>0.21330915389060975</v>
      </c>
      <c r="AO61" s="77">
        <f>'[2]returns data'!AV61-'[2]returns data'!$J61</f>
        <v>5.5710747814178466E-2</v>
      </c>
    </row>
    <row r="62" spans="1:41">
      <c r="A62" s="73">
        <v>45289</v>
      </c>
      <c r="B62" s="74">
        <v>2023</v>
      </c>
      <c r="C62" s="74">
        <v>12</v>
      </c>
      <c r="D62" s="77">
        <f>'[2]returns data'!K62-'[2]returns data'!$J62</f>
        <v>9.2829999999999996E-3</v>
      </c>
      <c r="E62" s="77">
        <f>'[2]returns data'!L62-'[2]returns data'!$J62</f>
        <v>3.5744000000000005E-2</v>
      </c>
      <c r="F62" s="77">
        <f>'[2]returns data'!M62-'[2]returns data'!$J62</f>
        <v>-2.6956000000000001E-2</v>
      </c>
      <c r="G62" s="77">
        <f>'[2]returns data'!N62-'[2]returns data'!$J62</f>
        <v>6.6086000000000006E-2</v>
      </c>
      <c r="H62" s="77">
        <f>'[2]returns data'!O62-'[2]returns data'!$J62</f>
        <v>0.12520200000000001</v>
      </c>
      <c r="I62" s="77">
        <f>'[2]returns data'!P62-'[2]returns data'!$J62</f>
        <v>0.101158</v>
      </c>
      <c r="J62" s="77">
        <f>'[2]returns data'!Q62-'[2]returns data'!$J62</f>
        <v>9.1489999999999991E-3</v>
      </c>
      <c r="K62" s="77">
        <f>'[2]returns data'!R62-'[2]returns data'!$J62</f>
        <v>4.0850000000000001E-3</v>
      </c>
      <c r="L62" s="77">
        <f>'[2]returns data'!S62-'[2]returns data'!$J62</f>
        <v>4.7751000000000002E-2</v>
      </c>
      <c r="M62" s="77">
        <f>'[2]returns data'!T62-'[2]returns data'!$J62</f>
        <v>-1.6361000000000001E-2</v>
      </c>
      <c r="N62" s="77">
        <f>'[2]returns data'!U62-'[2]returns data'!$J62</f>
        <v>-1.1873999999999999E-2</v>
      </c>
      <c r="O62" s="77">
        <f>'[2]returns data'!V62-'[2]returns data'!$J62</f>
        <v>0.14010850913524628</v>
      </c>
      <c r="P62" s="77">
        <f>'[2]returns data'!W62-'[2]returns data'!$J62</f>
        <v>0.23250354654788971</v>
      </c>
      <c r="Q62" s="77">
        <f>'[2]returns data'!X62-'[2]returns data'!$J62</f>
        <v>0.2650984508514404</v>
      </c>
      <c r="R62" s="77">
        <f>'[2]returns data'!Y62-'[2]returns data'!$J62</f>
        <v>5.0545117032527925E-2</v>
      </c>
      <c r="S62" s="77">
        <f>'[2]returns data'!Z62-'[2]returns data'!$J62</f>
        <v>4.0785746246576309E-3</v>
      </c>
      <c r="T62" s="77">
        <f>'[2]returns data'!AA62-'[2]returns data'!$J62</f>
        <v>0.16415501959323883</v>
      </c>
      <c r="U62" s="77">
        <f>'[2]returns data'!AB62-'[2]returns data'!$J62</f>
        <v>-6.3745921331644056E-2</v>
      </c>
      <c r="V62" s="77">
        <f>'[2]returns data'!AC62-'[2]returns data'!$J62</f>
        <v>-3.8955887633562086E-2</v>
      </c>
      <c r="W62" s="77">
        <f>'[2]returns data'!AD62-'[2]returns data'!$J62</f>
        <v>6.1071207892894747E-2</v>
      </c>
      <c r="X62" s="77">
        <f>'[2]returns data'!AE62-'[2]returns data'!$J62</f>
        <v>0.18940456039905548</v>
      </c>
      <c r="Y62" s="77">
        <f>'[2]returns data'!AF62-'[2]returns data'!$J62</f>
        <v>0.13430252499580383</v>
      </c>
      <c r="Z62" s="77">
        <f>'[2]returns data'!AG62-'[2]returns data'!$J62</f>
        <v>2.3779799863696098E-4</v>
      </c>
      <c r="AA62" s="77">
        <f>'[2]returns data'!AH62-'[2]returns data'!$J62</f>
        <v>6.3675737154483797E-2</v>
      </c>
      <c r="AB62" s="77">
        <f>'[2]returns data'!AI62-'[2]returns data'!$J62</f>
        <v>1.5404414531588554E-2</v>
      </c>
      <c r="AC62" s="77">
        <f>'[2]returns data'!AJ62-'[2]returns data'!$J62</f>
        <v>-2.9637751571834087E-3</v>
      </c>
      <c r="AD62" s="77">
        <f>'[2]returns data'!AK62-'[2]returns data'!$J62</f>
        <v>0.18766093082427979</v>
      </c>
      <c r="AE62" s="77">
        <f>'[2]returns data'!AL62-'[2]returns data'!$J62</f>
        <v>0.1193691102385521</v>
      </c>
      <c r="AF62" s="77">
        <f>'[2]returns data'!AM62-'[2]returns data'!$J62</f>
        <v>3.8431110006570818E-2</v>
      </c>
      <c r="AG62" s="77">
        <f>'[2]returns data'!AN62-'[2]returns data'!$J62</f>
        <v>8.4899431240558626E-2</v>
      </c>
      <c r="AH62" s="77">
        <f>'[2]returns data'!AO62-'[2]returns data'!$J62</f>
        <v>3.8227809739112856E-2</v>
      </c>
      <c r="AI62" s="77">
        <f>'[2]returns data'!AP62-'[2]returns data'!$J62</f>
        <v>2.727757354080677E-3</v>
      </c>
      <c r="AJ62" s="77">
        <f>'[2]returns data'!AQ62-'[2]returns data'!$J62</f>
        <v>5.0659263652563097E-2</v>
      </c>
      <c r="AK62" s="77">
        <f>'[2]returns data'!AR62-'[2]returns data'!$J62</f>
        <v>7.3030566942691805E-2</v>
      </c>
      <c r="AL62" s="77">
        <f>'[2]returns data'!AS62-'[2]returns data'!$J62</f>
        <v>7.5965343189239504E-2</v>
      </c>
      <c r="AM62" s="77">
        <f>'[2]returns data'!AT62-'[2]returns data'!$J62</f>
        <v>8.2787132036685945E-2</v>
      </c>
      <c r="AN62" s="77">
        <f>'[2]returns data'!AU62-'[2]returns data'!$J62</f>
        <v>6.0044972372055055E-2</v>
      </c>
      <c r="AO62" s="77">
        <f>'[2]returns data'!AV62-'[2]returns data'!$J62</f>
        <v>-1.6902944475412369E-3</v>
      </c>
    </row>
  </sheetData>
  <mergeCells count="2">
    <mergeCell ref="D1:N1"/>
    <mergeCell ref="O1:AO1"/>
  </mergeCells>
  <phoneticPr fontId="3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8"/>
  <sheetViews>
    <sheetView topLeftCell="A16" workbookViewId="0">
      <selection sqref="A1:A60"/>
    </sheetView>
  </sheetViews>
  <sheetFormatPr defaultColWidth="8.796875" defaultRowHeight="14.25"/>
  <sheetData>
    <row r="1" spans="1:9">
      <c r="A1">
        <v>200801</v>
      </c>
      <c r="B1">
        <v>-6.35</v>
      </c>
      <c r="C1">
        <v>-0.77</v>
      </c>
      <c r="D1">
        <v>3.05</v>
      </c>
      <c r="E1">
        <v>0.21</v>
      </c>
      <c r="F1">
        <f>B1/100</f>
        <v>-6.3500000000000001E-2</v>
      </c>
      <c r="G1">
        <f t="shared" ref="G1:I1" si="0">C1/100</f>
        <v>-7.7000000000000002E-3</v>
      </c>
      <c r="H1">
        <f t="shared" si="0"/>
        <v>3.0499999999999999E-2</v>
      </c>
      <c r="I1">
        <f t="shared" si="0"/>
        <v>2.0999999999999999E-3</v>
      </c>
    </row>
    <row r="2" spans="1:9">
      <c r="A2">
        <v>200802</v>
      </c>
      <c r="B2">
        <v>-3.09</v>
      </c>
      <c r="C2">
        <v>-0.55000000000000004</v>
      </c>
      <c r="D2">
        <v>-0.03</v>
      </c>
      <c r="E2">
        <v>0.13</v>
      </c>
      <c r="F2">
        <f t="shared" ref="F2:F65" si="1">B2/100</f>
        <v>-3.0899999999999997E-2</v>
      </c>
      <c r="G2">
        <f t="shared" ref="G2:G65" si="2">C2/100</f>
        <v>-5.5000000000000005E-3</v>
      </c>
      <c r="H2">
        <f t="shared" ref="H2:H65" si="3">D2/100</f>
        <v>-2.9999999999999997E-4</v>
      </c>
      <c r="I2">
        <f t="shared" ref="I2:I65" si="4">E2/100</f>
        <v>1.2999999999999999E-3</v>
      </c>
    </row>
    <row r="3" spans="1:9">
      <c r="A3">
        <v>200803</v>
      </c>
      <c r="B3">
        <v>-0.94</v>
      </c>
      <c r="C3">
        <v>0.83</v>
      </c>
      <c r="D3">
        <v>0.28000000000000003</v>
      </c>
      <c r="E3">
        <v>0.17</v>
      </c>
      <c r="F3">
        <f t="shared" si="1"/>
        <v>-9.3999999999999986E-3</v>
      </c>
      <c r="G3">
        <f t="shared" si="2"/>
        <v>8.3000000000000001E-3</v>
      </c>
      <c r="H3">
        <f t="shared" si="3"/>
        <v>2.8000000000000004E-3</v>
      </c>
      <c r="I3">
        <f t="shared" si="4"/>
        <v>1.7000000000000001E-3</v>
      </c>
    </row>
    <row r="4" spans="1:9">
      <c r="A4">
        <v>200804</v>
      </c>
      <c r="B4">
        <v>4.5999999999999996</v>
      </c>
      <c r="C4">
        <v>-1.49</v>
      </c>
      <c r="D4">
        <v>-0.03</v>
      </c>
      <c r="E4">
        <v>0.18</v>
      </c>
      <c r="F4">
        <f t="shared" si="1"/>
        <v>4.5999999999999999E-2</v>
      </c>
      <c r="G4">
        <f t="shared" si="2"/>
        <v>-1.49E-2</v>
      </c>
      <c r="H4">
        <f t="shared" si="3"/>
        <v>-2.9999999999999997E-4</v>
      </c>
      <c r="I4">
        <f t="shared" si="4"/>
        <v>1.8E-3</v>
      </c>
    </row>
    <row r="5" spans="1:9">
      <c r="A5">
        <v>200805</v>
      </c>
      <c r="B5">
        <v>1.86</v>
      </c>
      <c r="C5">
        <v>2.98</v>
      </c>
      <c r="D5">
        <v>-0.34</v>
      </c>
      <c r="E5">
        <v>0.18</v>
      </c>
      <c r="F5">
        <f t="shared" si="1"/>
        <v>1.8600000000000002E-2</v>
      </c>
      <c r="G5">
        <f t="shared" si="2"/>
        <v>2.98E-2</v>
      </c>
      <c r="H5">
        <f t="shared" si="3"/>
        <v>-3.4000000000000002E-3</v>
      </c>
      <c r="I5">
        <f t="shared" si="4"/>
        <v>1.8E-3</v>
      </c>
    </row>
    <row r="6" spans="1:9">
      <c r="A6">
        <v>200806</v>
      </c>
      <c r="B6">
        <v>-8.44</v>
      </c>
      <c r="C6">
        <v>1.07</v>
      </c>
      <c r="D6">
        <v>-1.02</v>
      </c>
      <c r="E6">
        <v>0.17</v>
      </c>
      <c r="F6">
        <f t="shared" si="1"/>
        <v>-8.4399999999999989E-2</v>
      </c>
      <c r="G6">
        <f t="shared" si="2"/>
        <v>1.0700000000000001E-2</v>
      </c>
      <c r="H6">
        <f t="shared" si="3"/>
        <v>-1.0200000000000001E-2</v>
      </c>
      <c r="I6">
        <f t="shared" si="4"/>
        <v>1.7000000000000001E-3</v>
      </c>
    </row>
    <row r="7" spans="1:9">
      <c r="A7">
        <v>200807</v>
      </c>
      <c r="B7">
        <v>-0.77</v>
      </c>
      <c r="C7">
        <v>3.58</v>
      </c>
      <c r="D7">
        <v>3.69</v>
      </c>
      <c r="E7">
        <v>0.15</v>
      </c>
      <c r="F7">
        <f t="shared" si="1"/>
        <v>-7.7000000000000002E-3</v>
      </c>
      <c r="G7">
        <f t="shared" si="2"/>
        <v>3.5799999999999998E-2</v>
      </c>
      <c r="H7">
        <f t="shared" si="3"/>
        <v>3.6900000000000002E-2</v>
      </c>
      <c r="I7">
        <f t="shared" si="4"/>
        <v>1.5E-3</v>
      </c>
    </row>
    <row r="8" spans="1:9">
      <c r="A8">
        <v>200808</v>
      </c>
      <c r="B8">
        <v>1.53</v>
      </c>
      <c r="C8">
        <v>3.75</v>
      </c>
      <c r="D8">
        <v>1.48</v>
      </c>
      <c r="E8">
        <v>0.13</v>
      </c>
      <c r="F8">
        <f t="shared" si="1"/>
        <v>1.5300000000000001E-2</v>
      </c>
      <c r="G8">
        <f t="shared" si="2"/>
        <v>3.7499999999999999E-2</v>
      </c>
      <c r="H8">
        <f t="shared" si="3"/>
        <v>1.4800000000000001E-2</v>
      </c>
      <c r="I8">
        <f t="shared" si="4"/>
        <v>1.2999999999999999E-3</v>
      </c>
    </row>
    <row r="9" spans="1:9">
      <c r="A9">
        <v>200809</v>
      </c>
      <c r="B9">
        <v>-9.24</v>
      </c>
      <c r="C9">
        <v>-0.34</v>
      </c>
      <c r="D9">
        <v>4.4000000000000004</v>
      </c>
      <c r="E9">
        <v>0.15</v>
      </c>
      <c r="F9">
        <f t="shared" si="1"/>
        <v>-9.2399999999999996E-2</v>
      </c>
      <c r="G9">
        <f t="shared" si="2"/>
        <v>-3.4000000000000002E-3</v>
      </c>
      <c r="H9">
        <f t="shared" si="3"/>
        <v>4.4000000000000004E-2</v>
      </c>
      <c r="I9">
        <f t="shared" si="4"/>
        <v>1.5E-3</v>
      </c>
    </row>
    <row r="10" spans="1:9">
      <c r="A10">
        <v>200810</v>
      </c>
      <c r="B10">
        <v>-17.23</v>
      </c>
      <c r="C10">
        <v>-2.2799999999999998</v>
      </c>
      <c r="D10">
        <v>-2.99</v>
      </c>
      <c r="E10">
        <v>0.08</v>
      </c>
      <c r="F10">
        <f t="shared" si="1"/>
        <v>-0.17230000000000001</v>
      </c>
      <c r="G10">
        <f t="shared" si="2"/>
        <v>-2.2799999999999997E-2</v>
      </c>
      <c r="H10">
        <f t="shared" si="3"/>
        <v>-2.9900000000000003E-2</v>
      </c>
      <c r="I10">
        <f t="shared" si="4"/>
        <v>8.0000000000000004E-4</v>
      </c>
    </row>
    <row r="11" spans="1:9">
      <c r="A11">
        <v>200811</v>
      </c>
      <c r="B11">
        <v>-7.86</v>
      </c>
      <c r="C11">
        <v>-3.63</v>
      </c>
      <c r="D11">
        <v>-4.9400000000000004</v>
      </c>
      <c r="E11">
        <v>0.03</v>
      </c>
      <c r="F11">
        <f t="shared" si="1"/>
        <v>-7.8600000000000003E-2</v>
      </c>
      <c r="G11">
        <f t="shared" si="2"/>
        <v>-3.6299999999999999E-2</v>
      </c>
      <c r="H11">
        <f t="shared" si="3"/>
        <v>-4.9400000000000006E-2</v>
      </c>
      <c r="I11">
        <f t="shared" si="4"/>
        <v>2.9999999999999997E-4</v>
      </c>
    </row>
    <row r="12" spans="1:9">
      <c r="A12">
        <v>200812</v>
      </c>
      <c r="B12">
        <v>1.66</v>
      </c>
      <c r="C12">
        <v>3.97</v>
      </c>
      <c r="D12">
        <v>-1.2</v>
      </c>
      <c r="E12">
        <v>0.09</v>
      </c>
      <c r="F12">
        <f t="shared" si="1"/>
        <v>1.66E-2</v>
      </c>
      <c r="G12">
        <f t="shared" si="2"/>
        <v>3.9699999999999999E-2</v>
      </c>
      <c r="H12">
        <f t="shared" si="3"/>
        <v>-1.2E-2</v>
      </c>
      <c r="I12">
        <f t="shared" si="4"/>
        <v>8.9999999999999998E-4</v>
      </c>
    </row>
    <row r="13" spans="1:9">
      <c r="A13">
        <v>200901</v>
      </c>
      <c r="B13">
        <v>-8.1199999999999992</v>
      </c>
      <c r="C13">
        <v>-0.98</v>
      </c>
      <c r="D13">
        <v>-9.86</v>
      </c>
      <c r="E13">
        <v>0</v>
      </c>
      <c r="F13">
        <f t="shared" si="1"/>
        <v>-8.1199999999999994E-2</v>
      </c>
      <c r="G13">
        <f t="shared" si="2"/>
        <v>-9.7999999999999997E-3</v>
      </c>
      <c r="H13">
        <f t="shared" si="3"/>
        <v>-9.8599999999999993E-2</v>
      </c>
      <c r="I13">
        <f t="shared" si="4"/>
        <v>0</v>
      </c>
    </row>
    <row r="14" spans="1:9">
      <c r="A14">
        <v>200902</v>
      </c>
      <c r="B14">
        <v>-10.09</v>
      </c>
      <c r="C14">
        <v>-0.35</v>
      </c>
      <c r="D14">
        <v>-6.9</v>
      </c>
      <c r="E14">
        <v>0.01</v>
      </c>
      <c r="F14">
        <f t="shared" si="1"/>
        <v>-0.1009</v>
      </c>
      <c r="G14">
        <f t="shared" si="2"/>
        <v>-3.4999999999999996E-3</v>
      </c>
      <c r="H14">
        <f t="shared" si="3"/>
        <v>-6.9000000000000006E-2</v>
      </c>
      <c r="I14">
        <f t="shared" si="4"/>
        <v>1E-4</v>
      </c>
    </row>
    <row r="15" spans="1:9">
      <c r="A15">
        <v>200903</v>
      </c>
      <c r="B15">
        <v>8.9499999999999993</v>
      </c>
      <c r="C15">
        <v>0.73</v>
      </c>
      <c r="D15">
        <v>2.6</v>
      </c>
      <c r="E15">
        <v>0.02</v>
      </c>
      <c r="F15">
        <f t="shared" si="1"/>
        <v>8.9499999999999996E-2</v>
      </c>
      <c r="G15">
        <f t="shared" si="2"/>
        <v>7.3000000000000001E-3</v>
      </c>
      <c r="H15">
        <f t="shared" si="3"/>
        <v>2.6000000000000002E-2</v>
      </c>
      <c r="I15">
        <f t="shared" si="4"/>
        <v>2.0000000000000001E-4</v>
      </c>
    </row>
    <row r="16" spans="1:9">
      <c r="A16">
        <v>200904</v>
      </c>
      <c r="B16">
        <v>10.19</v>
      </c>
      <c r="C16">
        <v>5.4</v>
      </c>
      <c r="D16">
        <v>5.42</v>
      </c>
      <c r="E16">
        <v>0.01</v>
      </c>
      <c r="F16">
        <f t="shared" si="1"/>
        <v>0.10189999999999999</v>
      </c>
      <c r="G16">
        <f t="shared" si="2"/>
        <v>5.4000000000000006E-2</v>
      </c>
      <c r="H16">
        <f t="shared" si="3"/>
        <v>5.4199999999999998E-2</v>
      </c>
      <c r="I16">
        <f t="shared" si="4"/>
        <v>1E-4</v>
      </c>
    </row>
    <row r="17" spans="1:9">
      <c r="A17">
        <v>200905</v>
      </c>
      <c r="B17">
        <v>5.21</v>
      </c>
      <c r="C17">
        <v>-2.66</v>
      </c>
      <c r="D17">
        <v>0.56000000000000005</v>
      </c>
      <c r="E17">
        <v>0</v>
      </c>
      <c r="F17">
        <f t="shared" si="1"/>
        <v>5.21E-2</v>
      </c>
      <c r="G17">
        <f t="shared" si="2"/>
        <v>-2.6600000000000002E-2</v>
      </c>
      <c r="H17">
        <f t="shared" si="3"/>
        <v>5.6000000000000008E-3</v>
      </c>
      <c r="I17">
        <f t="shared" si="4"/>
        <v>0</v>
      </c>
    </row>
    <row r="18" spans="1:9">
      <c r="A18">
        <v>200906</v>
      </c>
      <c r="B18">
        <v>0.43</v>
      </c>
      <c r="C18">
        <v>2.67</v>
      </c>
      <c r="D18">
        <v>-2.44</v>
      </c>
      <c r="E18">
        <v>0.01</v>
      </c>
      <c r="F18">
        <f t="shared" si="1"/>
        <v>4.3E-3</v>
      </c>
      <c r="G18">
        <f t="shared" si="2"/>
        <v>2.6699999999999998E-2</v>
      </c>
      <c r="H18">
        <f t="shared" si="3"/>
        <v>-2.4399999999999998E-2</v>
      </c>
      <c r="I18">
        <f t="shared" si="4"/>
        <v>1E-4</v>
      </c>
    </row>
    <row r="19" spans="1:9">
      <c r="A19">
        <v>200907</v>
      </c>
      <c r="B19">
        <v>7.72</v>
      </c>
      <c r="C19">
        <v>2.5</v>
      </c>
      <c r="D19">
        <v>4.7300000000000004</v>
      </c>
      <c r="E19">
        <v>0.01</v>
      </c>
      <c r="F19">
        <f t="shared" si="1"/>
        <v>7.7199999999999991E-2</v>
      </c>
      <c r="G19">
        <f t="shared" si="2"/>
        <v>2.5000000000000001E-2</v>
      </c>
      <c r="H19">
        <f t="shared" si="3"/>
        <v>4.7300000000000002E-2</v>
      </c>
      <c r="I19">
        <f t="shared" si="4"/>
        <v>1E-4</v>
      </c>
    </row>
    <row r="20" spans="1:9">
      <c r="A20">
        <v>200908</v>
      </c>
      <c r="B20">
        <v>3.32</v>
      </c>
      <c r="C20">
        <v>-0.51</v>
      </c>
      <c r="D20">
        <v>7.59</v>
      </c>
      <c r="E20">
        <v>0.01</v>
      </c>
      <c r="F20">
        <f t="shared" si="1"/>
        <v>3.32E-2</v>
      </c>
      <c r="G20">
        <f t="shared" si="2"/>
        <v>-5.1000000000000004E-3</v>
      </c>
      <c r="H20">
        <f t="shared" si="3"/>
        <v>7.5899999999999995E-2</v>
      </c>
      <c r="I20">
        <f t="shared" si="4"/>
        <v>1E-4</v>
      </c>
    </row>
    <row r="21" spans="1:9">
      <c r="A21">
        <v>200909</v>
      </c>
      <c r="B21">
        <v>4.08</v>
      </c>
      <c r="C21">
        <v>2.4700000000000002</v>
      </c>
      <c r="D21">
        <v>1.4</v>
      </c>
      <c r="E21">
        <v>0.01</v>
      </c>
      <c r="F21">
        <f t="shared" si="1"/>
        <v>4.0800000000000003E-2</v>
      </c>
      <c r="G21">
        <f t="shared" si="2"/>
        <v>2.4700000000000003E-2</v>
      </c>
      <c r="H21">
        <f t="shared" si="3"/>
        <v>1.3999999999999999E-2</v>
      </c>
      <c r="I21">
        <f t="shared" si="4"/>
        <v>1E-4</v>
      </c>
    </row>
    <row r="22" spans="1:9">
      <c r="A22">
        <v>200910</v>
      </c>
      <c r="B22">
        <v>-2.59</v>
      </c>
      <c r="C22">
        <v>-4.22</v>
      </c>
      <c r="D22">
        <v>-4.37</v>
      </c>
      <c r="E22">
        <v>0</v>
      </c>
      <c r="F22">
        <f t="shared" si="1"/>
        <v>-2.5899999999999999E-2</v>
      </c>
      <c r="G22">
        <f t="shared" si="2"/>
        <v>-4.2199999999999994E-2</v>
      </c>
      <c r="H22">
        <f t="shared" si="3"/>
        <v>-4.3700000000000003E-2</v>
      </c>
      <c r="I22">
        <f t="shared" si="4"/>
        <v>0</v>
      </c>
    </row>
    <row r="23" spans="1:9">
      <c r="A23">
        <v>200911</v>
      </c>
      <c r="B23">
        <v>5.56</v>
      </c>
      <c r="C23">
        <v>-2.65</v>
      </c>
      <c r="D23">
        <v>0.17</v>
      </c>
      <c r="E23">
        <v>0</v>
      </c>
      <c r="F23">
        <f t="shared" si="1"/>
        <v>5.5599999999999997E-2</v>
      </c>
      <c r="G23">
        <f t="shared" si="2"/>
        <v>-2.6499999999999999E-2</v>
      </c>
      <c r="H23">
        <f t="shared" si="3"/>
        <v>1.7000000000000001E-3</v>
      </c>
      <c r="I23">
        <f t="shared" si="4"/>
        <v>0</v>
      </c>
    </row>
    <row r="24" spans="1:9">
      <c r="A24">
        <v>200912</v>
      </c>
      <c r="B24">
        <v>2.75</v>
      </c>
      <c r="C24">
        <v>5.79</v>
      </c>
      <c r="D24">
        <v>0.73</v>
      </c>
      <c r="E24">
        <v>0.01</v>
      </c>
      <c r="F24">
        <f t="shared" si="1"/>
        <v>2.75E-2</v>
      </c>
      <c r="G24">
        <f t="shared" si="2"/>
        <v>5.79E-2</v>
      </c>
      <c r="H24">
        <f t="shared" si="3"/>
        <v>7.3000000000000001E-3</v>
      </c>
      <c r="I24">
        <f t="shared" si="4"/>
        <v>1E-4</v>
      </c>
    </row>
    <row r="25" spans="1:9">
      <c r="A25">
        <v>201001</v>
      </c>
      <c r="B25">
        <v>-3.36</v>
      </c>
      <c r="C25">
        <v>0.19</v>
      </c>
      <c r="D25">
        <v>0.61</v>
      </c>
      <c r="E25">
        <v>0</v>
      </c>
      <c r="F25">
        <f t="shared" si="1"/>
        <v>-3.3599999999999998E-2</v>
      </c>
      <c r="G25">
        <f t="shared" si="2"/>
        <v>1.9E-3</v>
      </c>
      <c r="H25">
        <f t="shared" si="3"/>
        <v>6.0999999999999995E-3</v>
      </c>
      <c r="I25">
        <f t="shared" si="4"/>
        <v>0</v>
      </c>
    </row>
    <row r="26" spans="1:9">
      <c r="A26">
        <v>201002</v>
      </c>
      <c r="B26">
        <v>3.4</v>
      </c>
      <c r="C26">
        <v>1.44</v>
      </c>
      <c r="D26">
        <v>2.74</v>
      </c>
      <c r="E26">
        <v>0</v>
      </c>
      <c r="F26">
        <f t="shared" si="1"/>
        <v>3.4000000000000002E-2</v>
      </c>
      <c r="G26">
        <f t="shared" si="2"/>
        <v>1.44E-2</v>
      </c>
      <c r="H26">
        <f t="shared" si="3"/>
        <v>2.7400000000000001E-2</v>
      </c>
      <c r="I26">
        <f t="shared" si="4"/>
        <v>0</v>
      </c>
    </row>
    <row r="27" spans="1:9">
      <c r="A27">
        <v>201003</v>
      </c>
      <c r="B27">
        <v>6.32</v>
      </c>
      <c r="C27">
        <v>1.58</v>
      </c>
      <c r="D27">
        <v>2.0299999999999998</v>
      </c>
      <c r="E27">
        <v>0.01</v>
      </c>
      <c r="F27">
        <f t="shared" si="1"/>
        <v>6.3200000000000006E-2</v>
      </c>
      <c r="G27">
        <f t="shared" si="2"/>
        <v>1.5800000000000002E-2</v>
      </c>
      <c r="H27">
        <f t="shared" si="3"/>
        <v>2.0299999999999999E-2</v>
      </c>
      <c r="I27">
        <f t="shared" si="4"/>
        <v>1E-4</v>
      </c>
    </row>
    <row r="28" spans="1:9">
      <c r="A28">
        <v>201004</v>
      </c>
      <c r="B28">
        <v>2</v>
      </c>
      <c r="C28">
        <v>4.9400000000000004</v>
      </c>
      <c r="D28">
        <v>3.15</v>
      </c>
      <c r="E28">
        <v>0</v>
      </c>
      <c r="F28">
        <f t="shared" si="1"/>
        <v>0.02</v>
      </c>
      <c r="G28">
        <f t="shared" si="2"/>
        <v>4.9400000000000006E-2</v>
      </c>
      <c r="H28">
        <f t="shared" si="3"/>
        <v>3.15E-2</v>
      </c>
      <c r="I28">
        <f t="shared" si="4"/>
        <v>0</v>
      </c>
    </row>
    <row r="29" spans="1:9">
      <c r="A29">
        <v>201005</v>
      </c>
      <c r="B29">
        <v>-7.89</v>
      </c>
      <c r="C29">
        <v>-0.08</v>
      </c>
      <c r="D29">
        <v>-2.33</v>
      </c>
      <c r="E29">
        <v>0.01</v>
      </c>
      <c r="F29">
        <f t="shared" si="1"/>
        <v>-7.8899999999999998E-2</v>
      </c>
      <c r="G29">
        <f t="shared" si="2"/>
        <v>-8.0000000000000004E-4</v>
      </c>
      <c r="H29">
        <f t="shared" si="3"/>
        <v>-2.3300000000000001E-2</v>
      </c>
      <c r="I29">
        <f t="shared" si="4"/>
        <v>1E-4</v>
      </c>
    </row>
    <row r="30" spans="1:9">
      <c r="A30">
        <v>201006</v>
      </c>
      <c r="B30">
        <v>-5.56</v>
      </c>
      <c r="C30">
        <v>-2.13</v>
      </c>
      <c r="D30">
        <v>-4.26</v>
      </c>
      <c r="E30">
        <v>0.01</v>
      </c>
      <c r="F30">
        <f t="shared" si="1"/>
        <v>-5.5599999999999997E-2</v>
      </c>
      <c r="G30">
        <f t="shared" si="2"/>
        <v>-2.1299999999999999E-2</v>
      </c>
      <c r="H30">
        <f t="shared" si="3"/>
        <v>-4.2599999999999999E-2</v>
      </c>
      <c r="I30">
        <f t="shared" si="4"/>
        <v>1E-4</v>
      </c>
    </row>
    <row r="31" spans="1:9">
      <c r="A31">
        <v>201007</v>
      </c>
      <c r="B31">
        <v>6.92</v>
      </c>
      <c r="C31">
        <v>0.17</v>
      </c>
      <c r="D31">
        <v>0.22</v>
      </c>
      <c r="E31">
        <v>0.01</v>
      </c>
      <c r="F31">
        <f t="shared" si="1"/>
        <v>6.9199999999999998E-2</v>
      </c>
      <c r="G31">
        <f t="shared" si="2"/>
        <v>1.7000000000000001E-3</v>
      </c>
      <c r="H31">
        <f t="shared" si="3"/>
        <v>2.2000000000000001E-3</v>
      </c>
      <c r="I31">
        <f t="shared" si="4"/>
        <v>1E-4</v>
      </c>
    </row>
    <row r="32" spans="1:9">
      <c r="A32">
        <v>201008</v>
      </c>
      <c r="B32">
        <v>-4.7699999999999996</v>
      </c>
      <c r="C32">
        <v>-2.94</v>
      </c>
      <c r="D32">
        <v>-1.64</v>
      </c>
      <c r="E32">
        <v>0.01</v>
      </c>
      <c r="F32">
        <f t="shared" si="1"/>
        <v>-4.7699999999999992E-2</v>
      </c>
      <c r="G32">
        <f t="shared" si="2"/>
        <v>-2.9399999999999999E-2</v>
      </c>
      <c r="H32">
        <f t="shared" si="3"/>
        <v>-1.6399999999999998E-2</v>
      </c>
      <c r="I32">
        <f t="shared" si="4"/>
        <v>1E-4</v>
      </c>
    </row>
    <row r="33" spans="1:9">
      <c r="A33">
        <v>201009</v>
      </c>
      <c r="B33">
        <v>9.5399999999999991</v>
      </c>
      <c r="C33">
        <v>3.84</v>
      </c>
      <c r="D33">
        <v>-3.02</v>
      </c>
      <c r="E33">
        <v>0.01</v>
      </c>
      <c r="F33">
        <f t="shared" si="1"/>
        <v>9.5399999999999985E-2</v>
      </c>
      <c r="G33">
        <f t="shared" si="2"/>
        <v>3.8399999999999997E-2</v>
      </c>
      <c r="H33">
        <f t="shared" si="3"/>
        <v>-3.0200000000000001E-2</v>
      </c>
      <c r="I33">
        <f t="shared" si="4"/>
        <v>1E-4</v>
      </c>
    </row>
    <row r="34" spans="1:9">
      <c r="A34">
        <v>201010</v>
      </c>
      <c r="B34">
        <v>3.88</v>
      </c>
      <c r="C34">
        <v>1.04</v>
      </c>
      <c r="D34">
        <v>-2.2999999999999998</v>
      </c>
      <c r="E34">
        <v>0.01</v>
      </c>
      <c r="F34">
        <f t="shared" si="1"/>
        <v>3.8800000000000001E-2</v>
      </c>
      <c r="G34">
        <f t="shared" si="2"/>
        <v>1.04E-2</v>
      </c>
      <c r="H34">
        <f t="shared" si="3"/>
        <v>-2.3E-2</v>
      </c>
      <c r="I34">
        <f t="shared" si="4"/>
        <v>1E-4</v>
      </c>
    </row>
    <row r="35" spans="1:9">
      <c r="A35">
        <v>201011</v>
      </c>
      <c r="B35">
        <v>0.6</v>
      </c>
      <c r="C35">
        <v>3.66</v>
      </c>
      <c r="D35">
        <v>-0.54</v>
      </c>
      <c r="E35">
        <v>0.01</v>
      </c>
      <c r="F35">
        <f t="shared" si="1"/>
        <v>6.0000000000000001E-3</v>
      </c>
      <c r="G35">
        <f t="shared" si="2"/>
        <v>3.6600000000000001E-2</v>
      </c>
      <c r="H35">
        <f t="shared" si="3"/>
        <v>-5.4000000000000003E-3</v>
      </c>
      <c r="I35">
        <f t="shared" si="4"/>
        <v>1E-4</v>
      </c>
    </row>
    <row r="36" spans="1:9">
      <c r="A36">
        <v>201012</v>
      </c>
      <c r="B36">
        <v>6.82</v>
      </c>
      <c r="C36">
        <v>0.78</v>
      </c>
      <c r="D36">
        <v>3.58</v>
      </c>
      <c r="E36">
        <v>0.01</v>
      </c>
      <c r="F36">
        <f t="shared" si="1"/>
        <v>6.8199999999999997E-2</v>
      </c>
      <c r="G36">
        <f t="shared" si="2"/>
        <v>7.8000000000000005E-3</v>
      </c>
      <c r="H36">
        <f t="shared" si="3"/>
        <v>3.5799999999999998E-2</v>
      </c>
      <c r="I36">
        <f t="shared" si="4"/>
        <v>1E-4</v>
      </c>
    </row>
    <row r="37" spans="1:9">
      <c r="A37">
        <v>201101</v>
      </c>
      <c r="B37">
        <v>2.0099999999999998</v>
      </c>
      <c r="C37">
        <v>-2.46</v>
      </c>
      <c r="D37">
        <v>0.86</v>
      </c>
      <c r="E37">
        <v>0.01</v>
      </c>
      <c r="F37">
        <f t="shared" si="1"/>
        <v>2.0099999999999996E-2</v>
      </c>
      <c r="G37">
        <f t="shared" si="2"/>
        <v>-2.46E-2</v>
      </c>
      <c r="H37">
        <f t="shared" si="3"/>
        <v>8.6E-3</v>
      </c>
      <c r="I37">
        <f t="shared" si="4"/>
        <v>1E-4</v>
      </c>
    </row>
    <row r="38" spans="1:9">
      <c r="A38">
        <v>201102</v>
      </c>
      <c r="B38">
        <v>3.49</v>
      </c>
      <c r="C38">
        <v>1.63</v>
      </c>
      <c r="D38">
        <v>1.67</v>
      </c>
      <c r="E38">
        <v>0.01</v>
      </c>
      <c r="F38">
        <f t="shared" si="1"/>
        <v>3.49E-2</v>
      </c>
      <c r="G38">
        <f t="shared" si="2"/>
        <v>1.6299999999999999E-2</v>
      </c>
      <c r="H38">
        <f t="shared" si="3"/>
        <v>1.67E-2</v>
      </c>
      <c r="I38">
        <f t="shared" si="4"/>
        <v>1E-4</v>
      </c>
    </row>
    <row r="39" spans="1:9">
      <c r="A39">
        <v>201103</v>
      </c>
      <c r="B39">
        <v>0.48</v>
      </c>
      <c r="C39">
        <v>2.62</v>
      </c>
      <c r="D39">
        <v>-1.22</v>
      </c>
      <c r="E39">
        <v>0.01</v>
      </c>
      <c r="F39">
        <f t="shared" si="1"/>
        <v>4.7999999999999996E-3</v>
      </c>
      <c r="G39">
        <f t="shared" si="2"/>
        <v>2.6200000000000001E-2</v>
      </c>
      <c r="H39">
        <f t="shared" si="3"/>
        <v>-1.2199999999999999E-2</v>
      </c>
      <c r="I39">
        <f t="shared" si="4"/>
        <v>1E-4</v>
      </c>
    </row>
    <row r="40" spans="1:9">
      <c r="A40">
        <v>201104</v>
      </c>
      <c r="B40">
        <v>2.9</v>
      </c>
      <c r="C40">
        <v>-0.32</v>
      </c>
      <c r="D40">
        <v>-2.25</v>
      </c>
      <c r="E40">
        <v>0</v>
      </c>
      <c r="F40">
        <f t="shared" si="1"/>
        <v>2.8999999999999998E-2</v>
      </c>
      <c r="G40">
        <f t="shared" si="2"/>
        <v>-3.2000000000000002E-3</v>
      </c>
      <c r="H40">
        <f t="shared" si="3"/>
        <v>-2.2499999999999999E-2</v>
      </c>
      <c r="I40">
        <f t="shared" si="4"/>
        <v>0</v>
      </c>
    </row>
    <row r="41" spans="1:9">
      <c r="A41">
        <v>201105</v>
      </c>
      <c r="B41">
        <v>-1.27</v>
      </c>
      <c r="C41">
        <v>-0.65</v>
      </c>
      <c r="D41">
        <v>-2.21</v>
      </c>
      <c r="E41">
        <v>0</v>
      </c>
      <c r="F41">
        <f t="shared" si="1"/>
        <v>-1.2699999999999999E-2</v>
      </c>
      <c r="G41">
        <f t="shared" si="2"/>
        <v>-6.5000000000000006E-3</v>
      </c>
      <c r="H41">
        <f t="shared" si="3"/>
        <v>-2.2099999999999998E-2</v>
      </c>
      <c r="I41">
        <f t="shared" si="4"/>
        <v>0</v>
      </c>
    </row>
    <row r="42" spans="1:9">
      <c r="A42">
        <v>201106</v>
      </c>
      <c r="B42">
        <v>-1.75</v>
      </c>
      <c r="C42">
        <v>-0.08</v>
      </c>
      <c r="D42">
        <v>-0.42</v>
      </c>
      <c r="E42">
        <v>0</v>
      </c>
      <c r="F42">
        <f t="shared" si="1"/>
        <v>-1.7500000000000002E-2</v>
      </c>
      <c r="G42">
        <f t="shared" si="2"/>
        <v>-8.0000000000000004E-4</v>
      </c>
      <c r="H42">
        <f t="shared" si="3"/>
        <v>-4.1999999999999997E-3</v>
      </c>
      <c r="I42">
        <f t="shared" si="4"/>
        <v>0</v>
      </c>
    </row>
    <row r="43" spans="1:9">
      <c r="A43">
        <v>201107</v>
      </c>
      <c r="B43">
        <v>-2.34</v>
      </c>
      <c r="C43">
        <v>-1.4</v>
      </c>
      <c r="D43">
        <v>-1.2</v>
      </c>
      <c r="E43">
        <v>0</v>
      </c>
      <c r="F43">
        <f t="shared" si="1"/>
        <v>-2.3399999999999997E-2</v>
      </c>
      <c r="G43">
        <f t="shared" si="2"/>
        <v>-1.3999999999999999E-2</v>
      </c>
      <c r="H43">
        <f t="shared" si="3"/>
        <v>-1.2E-2</v>
      </c>
      <c r="I43">
        <f t="shared" si="4"/>
        <v>0</v>
      </c>
    </row>
    <row r="44" spans="1:9">
      <c r="A44">
        <v>201108</v>
      </c>
      <c r="B44">
        <v>-6</v>
      </c>
      <c r="C44">
        <v>-3.3</v>
      </c>
      <c r="D44">
        <v>-1.56</v>
      </c>
      <c r="E44">
        <v>0.01</v>
      </c>
      <c r="F44">
        <f t="shared" si="1"/>
        <v>-0.06</v>
      </c>
      <c r="G44">
        <f t="shared" si="2"/>
        <v>-3.3000000000000002E-2</v>
      </c>
      <c r="H44">
        <f t="shared" si="3"/>
        <v>-1.5600000000000001E-2</v>
      </c>
      <c r="I44">
        <f t="shared" si="4"/>
        <v>1E-4</v>
      </c>
    </row>
    <row r="45" spans="1:9">
      <c r="A45">
        <v>201109</v>
      </c>
      <c r="B45">
        <v>-7.6</v>
      </c>
      <c r="C45">
        <v>-3.68</v>
      </c>
      <c r="D45">
        <v>-1.06</v>
      </c>
      <c r="E45">
        <v>0</v>
      </c>
      <c r="F45">
        <f t="shared" si="1"/>
        <v>-7.5999999999999998E-2</v>
      </c>
      <c r="G45">
        <f t="shared" si="2"/>
        <v>-3.6799999999999999E-2</v>
      </c>
      <c r="H45">
        <f t="shared" si="3"/>
        <v>-1.06E-2</v>
      </c>
      <c r="I45">
        <f t="shared" si="4"/>
        <v>0</v>
      </c>
    </row>
    <row r="46" spans="1:9">
      <c r="A46">
        <v>201110</v>
      </c>
      <c r="B46">
        <v>11.34</v>
      </c>
      <c r="C46">
        <v>3.58</v>
      </c>
      <c r="D46">
        <v>-0.9</v>
      </c>
      <c r="E46">
        <v>0</v>
      </c>
      <c r="F46">
        <f t="shared" si="1"/>
        <v>0.1134</v>
      </c>
      <c r="G46">
        <f t="shared" si="2"/>
        <v>3.5799999999999998E-2</v>
      </c>
      <c r="H46">
        <f t="shared" si="3"/>
        <v>-9.0000000000000011E-3</v>
      </c>
      <c r="I46">
        <f t="shared" si="4"/>
        <v>0</v>
      </c>
    </row>
    <row r="47" spans="1:9">
      <c r="A47">
        <v>201111</v>
      </c>
      <c r="B47">
        <v>-0.26</v>
      </c>
      <c r="C47">
        <v>-0.26</v>
      </c>
      <c r="D47">
        <v>-0.17</v>
      </c>
      <c r="E47">
        <v>0</v>
      </c>
      <c r="F47">
        <f t="shared" si="1"/>
        <v>-2.5999999999999999E-3</v>
      </c>
      <c r="G47">
        <f t="shared" si="2"/>
        <v>-2.5999999999999999E-3</v>
      </c>
      <c r="H47">
        <f t="shared" si="3"/>
        <v>-1.7000000000000001E-3</v>
      </c>
      <c r="I47">
        <f t="shared" si="4"/>
        <v>0</v>
      </c>
    </row>
    <row r="48" spans="1:9">
      <c r="A48">
        <v>201112</v>
      </c>
      <c r="B48">
        <v>0.74</v>
      </c>
      <c r="C48">
        <v>-0.56999999999999995</v>
      </c>
      <c r="D48">
        <v>1.53</v>
      </c>
      <c r="E48">
        <v>0</v>
      </c>
      <c r="F48">
        <f t="shared" si="1"/>
        <v>7.4000000000000003E-3</v>
      </c>
      <c r="G48">
        <f t="shared" si="2"/>
        <v>-5.6999999999999993E-3</v>
      </c>
      <c r="H48">
        <f t="shared" si="3"/>
        <v>1.5300000000000001E-2</v>
      </c>
      <c r="I48">
        <f t="shared" si="4"/>
        <v>0</v>
      </c>
    </row>
    <row r="49" spans="1:9">
      <c r="A49">
        <v>201201</v>
      </c>
      <c r="B49">
        <v>5.0599999999999996</v>
      </c>
      <c r="C49">
        <v>2.52</v>
      </c>
      <c r="D49">
        <v>-2.13</v>
      </c>
      <c r="E49">
        <v>0</v>
      </c>
      <c r="F49">
        <f t="shared" si="1"/>
        <v>5.0599999999999999E-2</v>
      </c>
      <c r="G49">
        <f t="shared" si="2"/>
        <v>2.52E-2</v>
      </c>
      <c r="H49">
        <f t="shared" si="3"/>
        <v>-2.1299999999999999E-2</v>
      </c>
      <c r="I49">
        <f t="shared" si="4"/>
        <v>0</v>
      </c>
    </row>
    <row r="50" spans="1:9">
      <c r="A50">
        <v>201202</v>
      </c>
      <c r="B50">
        <v>4.43</v>
      </c>
      <c r="C50">
        <v>-1.65</v>
      </c>
      <c r="D50">
        <v>0.04</v>
      </c>
      <c r="E50">
        <v>0</v>
      </c>
      <c r="F50">
        <f t="shared" si="1"/>
        <v>4.4299999999999999E-2</v>
      </c>
      <c r="G50">
        <f t="shared" si="2"/>
        <v>-1.6500000000000001E-2</v>
      </c>
      <c r="H50">
        <f t="shared" si="3"/>
        <v>4.0000000000000002E-4</v>
      </c>
      <c r="I50">
        <f t="shared" si="4"/>
        <v>0</v>
      </c>
    </row>
    <row r="51" spans="1:9">
      <c r="A51">
        <v>201203</v>
      </c>
      <c r="B51">
        <v>3.11</v>
      </c>
      <c r="C51">
        <v>-0.23</v>
      </c>
      <c r="D51">
        <v>-7.0000000000000007E-2</v>
      </c>
      <c r="E51">
        <v>0</v>
      </c>
      <c r="F51">
        <f t="shared" si="1"/>
        <v>3.1099999999999999E-2</v>
      </c>
      <c r="G51">
        <f t="shared" si="2"/>
        <v>-2.3E-3</v>
      </c>
      <c r="H51">
        <f t="shared" si="3"/>
        <v>-7.000000000000001E-4</v>
      </c>
      <c r="I51">
        <f t="shared" si="4"/>
        <v>0</v>
      </c>
    </row>
    <row r="52" spans="1:9">
      <c r="A52">
        <v>201204</v>
      </c>
      <c r="B52">
        <v>-0.84</v>
      </c>
      <c r="C52">
        <v>-0.61</v>
      </c>
      <c r="D52">
        <v>-0.2</v>
      </c>
      <c r="E52">
        <v>0</v>
      </c>
      <c r="F52">
        <f t="shared" si="1"/>
        <v>-8.3999999999999995E-3</v>
      </c>
      <c r="G52">
        <f t="shared" si="2"/>
        <v>-6.0999999999999995E-3</v>
      </c>
      <c r="H52">
        <f t="shared" si="3"/>
        <v>-2E-3</v>
      </c>
      <c r="I52">
        <f t="shared" si="4"/>
        <v>0</v>
      </c>
    </row>
    <row r="53" spans="1:9">
      <c r="A53">
        <v>201205</v>
      </c>
      <c r="B53">
        <v>-6.2</v>
      </c>
      <c r="C53">
        <v>-0.1</v>
      </c>
      <c r="D53">
        <v>0.1</v>
      </c>
      <c r="E53">
        <v>0.01</v>
      </c>
      <c r="F53">
        <f t="shared" si="1"/>
        <v>-6.2E-2</v>
      </c>
      <c r="G53">
        <f t="shared" si="2"/>
        <v>-1E-3</v>
      </c>
      <c r="H53">
        <f t="shared" si="3"/>
        <v>1E-3</v>
      </c>
      <c r="I53">
        <f t="shared" si="4"/>
        <v>1E-4</v>
      </c>
    </row>
    <row r="54" spans="1:9">
      <c r="A54">
        <v>201206</v>
      </c>
      <c r="B54">
        <v>3.88</v>
      </c>
      <c r="C54">
        <v>0.82</v>
      </c>
      <c r="D54">
        <v>0.46</v>
      </c>
      <c r="E54">
        <v>0</v>
      </c>
      <c r="F54">
        <f t="shared" si="1"/>
        <v>3.8800000000000001E-2</v>
      </c>
      <c r="G54">
        <f t="shared" si="2"/>
        <v>8.199999999999999E-3</v>
      </c>
      <c r="H54">
        <f t="shared" si="3"/>
        <v>4.5999999999999999E-3</v>
      </c>
      <c r="I54">
        <f t="shared" si="4"/>
        <v>0</v>
      </c>
    </row>
    <row r="55" spans="1:9">
      <c r="A55">
        <v>201207</v>
      </c>
      <c r="B55">
        <v>0.79</v>
      </c>
      <c r="C55">
        <v>-2.59</v>
      </c>
      <c r="D55">
        <v>0.02</v>
      </c>
      <c r="E55">
        <v>0</v>
      </c>
      <c r="F55">
        <f t="shared" si="1"/>
        <v>7.9000000000000008E-3</v>
      </c>
      <c r="G55">
        <f t="shared" si="2"/>
        <v>-2.5899999999999999E-2</v>
      </c>
      <c r="H55">
        <f t="shared" si="3"/>
        <v>2.0000000000000001E-4</v>
      </c>
      <c r="I55">
        <f t="shared" si="4"/>
        <v>0</v>
      </c>
    </row>
    <row r="56" spans="1:9">
      <c r="A56">
        <v>201208</v>
      </c>
      <c r="B56">
        <v>2.56</v>
      </c>
      <c r="C56">
        <v>0.72</v>
      </c>
      <c r="D56">
        <v>0.59</v>
      </c>
      <c r="E56">
        <v>0.01</v>
      </c>
      <c r="F56">
        <f t="shared" si="1"/>
        <v>2.5600000000000001E-2</v>
      </c>
      <c r="G56">
        <f t="shared" si="2"/>
        <v>7.1999999999999998E-3</v>
      </c>
      <c r="H56">
        <f t="shared" si="3"/>
        <v>5.8999999999999999E-3</v>
      </c>
      <c r="I56">
        <f t="shared" si="4"/>
        <v>1E-4</v>
      </c>
    </row>
    <row r="57" spans="1:9">
      <c r="A57">
        <v>201209</v>
      </c>
      <c r="B57">
        <v>2.74</v>
      </c>
      <c r="C57">
        <v>0.49</v>
      </c>
      <c r="D57">
        <v>1.57</v>
      </c>
      <c r="E57">
        <v>0.01</v>
      </c>
      <c r="F57">
        <f t="shared" si="1"/>
        <v>2.7400000000000001E-2</v>
      </c>
      <c r="G57">
        <f t="shared" si="2"/>
        <v>4.8999999999999998E-3</v>
      </c>
      <c r="H57">
        <f t="shared" si="3"/>
        <v>1.5700000000000002E-2</v>
      </c>
      <c r="I57">
        <f t="shared" si="4"/>
        <v>1E-4</v>
      </c>
    </row>
    <row r="58" spans="1:9">
      <c r="A58">
        <v>201210</v>
      </c>
      <c r="B58">
        <v>-1.75</v>
      </c>
      <c r="C58">
        <v>-1.07</v>
      </c>
      <c r="D58">
        <v>4.17</v>
      </c>
      <c r="E58">
        <v>0.01</v>
      </c>
      <c r="F58">
        <f t="shared" si="1"/>
        <v>-1.7500000000000002E-2</v>
      </c>
      <c r="G58">
        <f t="shared" si="2"/>
        <v>-1.0700000000000001E-2</v>
      </c>
      <c r="H58">
        <f t="shared" si="3"/>
        <v>4.1700000000000001E-2</v>
      </c>
      <c r="I58">
        <f t="shared" si="4"/>
        <v>1E-4</v>
      </c>
    </row>
    <row r="59" spans="1:9">
      <c r="A59">
        <v>201211</v>
      </c>
      <c r="B59">
        <v>0.77</v>
      </c>
      <c r="C59">
        <v>0.67</v>
      </c>
      <c r="D59">
        <v>-1.1000000000000001</v>
      </c>
      <c r="E59">
        <v>0.01</v>
      </c>
      <c r="F59">
        <f t="shared" si="1"/>
        <v>7.7000000000000002E-3</v>
      </c>
      <c r="G59">
        <f t="shared" si="2"/>
        <v>6.7000000000000002E-3</v>
      </c>
      <c r="H59">
        <f t="shared" si="3"/>
        <v>-1.1000000000000001E-2</v>
      </c>
      <c r="I59">
        <f t="shared" si="4"/>
        <v>1E-4</v>
      </c>
    </row>
    <row r="60" spans="1:9">
      <c r="A60">
        <v>201212</v>
      </c>
      <c r="B60">
        <v>1.18</v>
      </c>
      <c r="C60">
        <v>1.66</v>
      </c>
      <c r="D60">
        <v>3.28</v>
      </c>
      <c r="E60">
        <v>0.01</v>
      </c>
      <c r="F60">
        <f t="shared" si="1"/>
        <v>1.18E-2</v>
      </c>
      <c r="G60">
        <f t="shared" si="2"/>
        <v>1.66E-2</v>
      </c>
      <c r="H60">
        <f t="shared" si="3"/>
        <v>3.2799999999999996E-2</v>
      </c>
      <c r="I60">
        <f t="shared" si="4"/>
        <v>1E-4</v>
      </c>
    </row>
    <row r="61" spans="1:9">
      <c r="A61">
        <v>201301</v>
      </c>
      <c r="B61">
        <v>5.58</v>
      </c>
      <c r="C61">
        <v>0.49</v>
      </c>
      <c r="D61">
        <v>1.35</v>
      </c>
      <c r="E61">
        <v>0</v>
      </c>
      <c r="F61">
        <f t="shared" si="1"/>
        <v>5.5800000000000002E-2</v>
      </c>
      <c r="G61">
        <f t="shared" si="2"/>
        <v>4.8999999999999998E-3</v>
      </c>
      <c r="H61">
        <f t="shared" si="3"/>
        <v>1.3500000000000002E-2</v>
      </c>
      <c r="I61">
        <f t="shared" si="4"/>
        <v>0</v>
      </c>
    </row>
    <row r="62" spans="1:9">
      <c r="A62">
        <v>201302</v>
      </c>
      <c r="B62">
        <v>1.28</v>
      </c>
      <c r="C62">
        <v>-0.38</v>
      </c>
      <c r="D62">
        <v>0.31</v>
      </c>
      <c r="E62">
        <v>0</v>
      </c>
      <c r="F62">
        <f t="shared" si="1"/>
        <v>1.2800000000000001E-2</v>
      </c>
      <c r="G62">
        <f t="shared" si="2"/>
        <v>-3.8E-3</v>
      </c>
      <c r="H62">
        <f t="shared" si="3"/>
        <v>3.0999999999999999E-3</v>
      </c>
      <c r="I62">
        <f t="shared" si="4"/>
        <v>0</v>
      </c>
    </row>
    <row r="63" spans="1:9">
      <c r="A63">
        <v>201303</v>
      </c>
      <c r="B63">
        <v>4.03</v>
      </c>
      <c r="C63">
        <v>0.84</v>
      </c>
      <c r="D63">
        <v>-0.06</v>
      </c>
      <c r="E63">
        <v>0</v>
      </c>
      <c r="F63">
        <f t="shared" si="1"/>
        <v>4.0300000000000002E-2</v>
      </c>
      <c r="G63">
        <f t="shared" si="2"/>
        <v>8.3999999999999995E-3</v>
      </c>
      <c r="H63">
        <f t="shared" si="3"/>
        <v>-5.9999999999999995E-4</v>
      </c>
      <c r="I63">
        <f t="shared" si="4"/>
        <v>0</v>
      </c>
    </row>
    <row r="64" spans="1:9">
      <c r="A64">
        <v>201304</v>
      </c>
      <c r="B64">
        <v>1.56</v>
      </c>
      <c r="C64">
        <v>-2.4300000000000002</v>
      </c>
      <c r="D64">
        <v>0.36</v>
      </c>
      <c r="E64">
        <v>0</v>
      </c>
      <c r="F64">
        <f t="shared" si="1"/>
        <v>1.5600000000000001E-2</v>
      </c>
      <c r="G64">
        <f t="shared" si="2"/>
        <v>-2.4300000000000002E-2</v>
      </c>
      <c r="H64">
        <f t="shared" si="3"/>
        <v>3.5999999999999999E-3</v>
      </c>
      <c r="I64">
        <f t="shared" si="4"/>
        <v>0</v>
      </c>
    </row>
    <row r="65" spans="1:9">
      <c r="A65">
        <v>201305</v>
      </c>
      <c r="B65">
        <v>2.81</v>
      </c>
      <c r="C65">
        <v>1.93</v>
      </c>
      <c r="D65">
        <v>1.31</v>
      </c>
      <c r="E65">
        <v>0</v>
      </c>
      <c r="F65">
        <f t="shared" si="1"/>
        <v>2.81E-2</v>
      </c>
      <c r="G65">
        <f t="shared" si="2"/>
        <v>1.9299999999999998E-2</v>
      </c>
      <c r="H65">
        <f t="shared" si="3"/>
        <v>1.3100000000000001E-2</v>
      </c>
      <c r="I65">
        <f t="shared" si="4"/>
        <v>0</v>
      </c>
    </row>
    <row r="66" spans="1:9">
      <c r="A66">
        <v>201306</v>
      </c>
      <c r="B66">
        <v>-1.21</v>
      </c>
      <c r="C66">
        <v>1.23</v>
      </c>
      <c r="D66">
        <v>-0.45</v>
      </c>
      <c r="E66">
        <v>0</v>
      </c>
      <c r="F66">
        <f t="shared" ref="F66:F68" si="5">B66/100</f>
        <v>-1.21E-2</v>
      </c>
      <c r="G66">
        <f t="shared" ref="G66:G68" si="6">C66/100</f>
        <v>1.23E-2</v>
      </c>
      <c r="H66">
        <f t="shared" ref="H66:H68" si="7">D66/100</f>
        <v>-4.5000000000000005E-3</v>
      </c>
      <c r="I66">
        <f t="shared" ref="I66:I68" si="8">E66/100</f>
        <v>0</v>
      </c>
    </row>
    <row r="67" spans="1:9">
      <c r="A67">
        <v>201307</v>
      </c>
      <c r="B67">
        <v>5.65</v>
      </c>
      <c r="C67">
        <v>1.85</v>
      </c>
      <c r="D67">
        <v>0.79</v>
      </c>
      <c r="E67">
        <v>0</v>
      </c>
      <c r="F67">
        <f t="shared" si="5"/>
        <v>5.6500000000000002E-2</v>
      </c>
      <c r="G67">
        <f t="shared" si="6"/>
        <v>1.8500000000000003E-2</v>
      </c>
      <c r="H67">
        <f t="shared" si="7"/>
        <v>7.9000000000000008E-3</v>
      </c>
      <c r="I67">
        <f t="shared" si="8"/>
        <v>0</v>
      </c>
    </row>
    <row r="68" spans="1:9">
      <c r="A68">
        <v>201308</v>
      </c>
      <c r="B68">
        <v>-2.69</v>
      </c>
      <c r="C68">
        <v>0.28000000000000003</v>
      </c>
      <c r="D68">
        <v>-2.46</v>
      </c>
      <c r="E68">
        <v>0</v>
      </c>
      <c r="F68">
        <f t="shared" si="5"/>
        <v>-2.69E-2</v>
      </c>
      <c r="G68">
        <f t="shared" si="6"/>
        <v>2.8000000000000004E-3</v>
      </c>
      <c r="H68">
        <f t="shared" si="7"/>
        <v>-2.46E-2</v>
      </c>
      <c r="I68">
        <f t="shared" si="8"/>
        <v>0</v>
      </c>
    </row>
  </sheetData>
  <phoneticPr fontId="4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9</vt:i4>
      </vt:variant>
      <vt:variant>
        <vt:lpstr>图表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size="18" baseType="lpstr">
      <vt:lpstr>Covariance Matrix from Factors</vt:lpstr>
      <vt:lpstr>FactorLoadings&amp;ExpReturns</vt:lpstr>
      <vt:lpstr>FactorLoadings&amp;ExpReturnsRUSS</vt:lpstr>
      <vt:lpstr>MVSolution.FactorSigma&amp;Means</vt:lpstr>
      <vt:lpstr>Solutions saved for graphing</vt:lpstr>
      <vt:lpstr>FF means</vt:lpstr>
      <vt:lpstr>returns data</vt:lpstr>
      <vt:lpstr>excess returns</vt:lpstr>
      <vt:lpstr>Sheet1</vt:lpstr>
      <vt:lpstr>Figure.MVFrontier.Historical</vt:lpstr>
      <vt:lpstr>Figure.MVFrontier.3HML</vt:lpstr>
      <vt:lpstr>Figure.MVFrontier.3alpha</vt:lpstr>
      <vt:lpstr>Er for different HML</vt:lpstr>
      <vt:lpstr>W for different HML</vt:lpstr>
      <vt:lpstr>W for different alpha_AAPL</vt:lpstr>
      <vt:lpstr>'MVSolution.FactorSigma&amp;Means'!A</vt:lpstr>
      <vt:lpstr>'MVSolution.FactorSigma&amp;Means'!B</vt:lpstr>
      <vt:lpstr>'MVSolution.FactorSigma&amp;Means'!D</vt:lpstr>
    </vt:vector>
  </TitlesOfParts>
  <Company>University of Illinois -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pearson2</dc:creator>
  <cp:lastModifiedBy>俊儒 王</cp:lastModifiedBy>
  <dcterms:created xsi:type="dcterms:W3CDTF">2010-10-04T18:11:10Z</dcterms:created>
  <dcterms:modified xsi:type="dcterms:W3CDTF">2024-10-19T04:17:21Z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6FF0A8BF-0DA1-4FB0-BF93-A64C3DA05C42</vt:lpwstr>
  </property>
</Properties>
</file>